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<sst xmlns="http://schemas.openxmlformats.org/spreadsheetml/2006/main" count="5029" uniqueCount="1061">
  <si>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</si>
  <si>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</si>
  <si>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</si>
  <si>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</si>
  <si>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</si>
  <si>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</si>
  <si>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</si>
  <si>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</si>
  <si>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</si>
  <si>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</si>
  <si>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</si>
  <si>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</si>
  <si>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</si>
  <si>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</si>
  <si>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</si>
  <si>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</si>
  <si>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</si>
  <si>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</si>
  <si>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</si>
  <si>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</si>
  <si>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</si>
  <si>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</si>
  <si>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</si>
  <si>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</si>
  <si>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</si>
  <si>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</si>
  <si>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</si>
  <si>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</si>
  <si>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</si>
  <si>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</si>
  <si>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</si>
  <si>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</si>
  <si>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</si>
  <si>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</si>
  <si>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</si>
  <si>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</si>
  <si>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</si>
  <si>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</si>
  <si>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</si>
  <si>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</si>
  <si>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</si>
  <si>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</si>
  <si>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</si>
  <si>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</si>
  <si>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</si>
  <si>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</si>
  <si>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</si>
  <si>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</si>
  <si>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</si>
  <si>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</si>
  <si>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</si>
  <si>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</si>
  <si>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</si>
  <si>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</si>
  <si>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</si>
  <si>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</si>
  <si>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</si>
  <si>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</si>
  <si>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</si>
  <si>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</si>
  <si>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</si>
  <si>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</si>
  <si>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</si>
  <si>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</si>
  <si>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</si>
  <si>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</si>
  <si>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</si>
  <si>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</si>
  <si>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</si>
  <si>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</si>
  <si>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</si>
  <si>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</si>
  <si>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</si>
  <si>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</si>
  <si>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</si>
  <si>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</si>
  <si>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</si>
  <si>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</si>
  <si>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</si>
  <si>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</si>
  <si>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</si>
  <si>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</si>
  <si>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</si>
  <si>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</si>
  <si>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</si>
  <si>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</si>
  <si>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</si>
  <si>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</si>
  <si>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</si>
  <si>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</si>
  <si>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</si>
  <si>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</si>
  <si>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</si>
  <si>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</si>
  <si>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</si>
  <si>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</si>
  <si>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</si>
  <si>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</si>
  <si>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</si>
  <si>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</si>
  <si>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</si>
  <si>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</si>
  <si>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</si>
  <si>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</si>
  <si>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</si>
  <si>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</si>
  <si>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</si>
  <si>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</si>
  <si>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</si>
  <si>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</si>
  <si>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</si>
  <si>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</si>
  <si>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</si>
  <si>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</si>
  <si>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</si>
  <si>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</si>
  <si>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</si>
  <si>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</si>
  <si>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</si>
  <si>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</si>
  <si>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</si>
  <si>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</si>
  <si>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</si>
  <si>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</si>
  <si>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</si>
  <si>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</si>
  <si>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</si>
  <si>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</si>
  <si>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</si>
  <si>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</si>
  <si>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</si>
  <si>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</si>
  <si>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</si>
  <si>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</si>
  <si>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</si>
  <si>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</si>
  <si>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</si>
  <si>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</si>
  <si>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</si>
  <si>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</si>
  <si>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</si>
  <si>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</si>
  <si>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</si>
  <si>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</si>
  <si>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</si>
  <si>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</si>
  <si>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</si>
  <si>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</si>
  <si>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</si>
  <si>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</si>
  <si>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</si>
  <si>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</si>
  <si>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</si>
  <si>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</si>
  <si>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</si>
  <si>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</si>
  <si>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</si>
  <si>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</si>
  <si>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</si>
  <si>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</si>
  <si>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</si>
  <si>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</si>
  <si>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</si>
  <si>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</si>
  <si>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</si>
  <si>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</si>
  <si>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</si>
  <si>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</si>
  <si>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</si>
  <si>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</si>
  <si>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</si>
  <si>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</si>
  <si>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</si>
  <si>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</si>
  <si>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</si>
  <si>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</si>
  <si>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</si>
  <si>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</si>
  <si>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</si>
  <si>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</si>
  <si>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</si>
  <si>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</si>
  <si>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</si>
  <si>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</si>
  <si>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</si>
  <si>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</si>
  <si>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</si>
  <si>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</si>
  <si>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</si>
  <si>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</si>
  <si>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</si>
  <si>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</si>
  <si>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</si>
  <si>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</si>
  <si>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</si>
  <si>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</si>
  <si>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</si>
  <si>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</si>
  <si>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</si>
  <si>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</si>
  <si>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</si>
  <si>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</si>
  <si>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</si>
  <si>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</si>
  <si>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</si>
  <si>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</si>
  <si>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</si>
  <si>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</si>
  <si>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</si>
  <si>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</si>
  <si>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</si>
  <si>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</si>
  <si>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</si>
  <si>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</si>
  <si>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</si>
  <si>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</si>
  <si>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</si>
  <si>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</si>
  <si>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</si>
  <si>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</si>
  <si>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</si>
  <si>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</si>
  <si>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</si>
  <si>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</si>
  <si>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</si>
  <si>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</si>
  <si>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</si>
  <si>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</si>
  <si>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</si>
  <si>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</si>
  <si>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</si>
  <si>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</si>
  <si>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</si>
  <si>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</si>
  <si>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</si>
  <si>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</si>
  <si>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</si>
  <si>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</si>
  <si>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</si>
  <si>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</si>
  <si>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</si>
  <si>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</si>
  <si>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</si>
  <si>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</si>
  <si>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</si>
  <si>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</si>
  <si>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</si>
  <si>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</si>
  <si>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</si>
  <si>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</si>
  <si>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</si>
  <si>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</si>
  <si>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</si>
  <si>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</si>
  <si>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</si>
  <si>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</si>
  <si>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</si>
  <si>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</si>
  <si>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</si>
  <si>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</si>
  <si>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</si>
  <si>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</si>
  <si>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</si>
  <si>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</si>
  <si>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</si>
  <si>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</si>
  <si>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</si>
  <si>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</si>
  <si>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</si>
  <si>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</si>
  <si>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</si>
  <si>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</si>
  <si>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</si>
  <si>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</si>
  <si>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</si>
  <si>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</si>
  <si>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</si>
  <si>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</si>
  <si>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</si>
  <si>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</si>
  <si>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</si>
  <si>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</si>
  <si>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</si>
  <si>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</si>
  <si>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</si>
  <si>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</si>
  <si>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</si>
  <si>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</si>
  <si>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</si>
  <si>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</si>
  <si>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</si>
  <si>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</si>
  <si>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</si>
  <si>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</si>
  <si>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</si>
  <si>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</si>
  <si>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</si>
  <si>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</si>
  <si>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</si>
  <si>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</si>
  <si>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</si>
  <si>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</si>
  <si>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</si>
  <si>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</si>
  <si>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</si>
  <si>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</si>
  <si>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</si>
  <si>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</si>
  <si>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</si>
  <si>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</si>
  <si>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</si>
  <si>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</si>
  <si>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</si>
  <si>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</si>
  <si>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</si>
  <si>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</si>
  <si>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</si>
  <si>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</si>
  <si>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</si>
  <si>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</si>
  <si>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</si>
  <si>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</si>
  <si>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</si>
  <si>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</si>
  <si>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</si>
  <si>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</si>
  <si>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</si>
  <si>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</si>
  <si>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</si>
  <si>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</si>
  <si>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</si>
  <si>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</si>
  <si>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</si>
  <si>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</si>
  <si>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</si>
  <si>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</si>
  <si>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</si>
  <si>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</si>
  <si>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</si>
  <si>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</si>
  <si>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</si>
  <si>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</si>
  <si>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</si>
  <si>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</si>
  <si>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</si>
  <si>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</si>
  <si>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</si>
  <si>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</si>
  <si>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</si>
  <si>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</si>
  <si>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</si>
  <si>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Twitter for Android</t>
  </si>
  <si>
    <t>Retweet</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</si>
  <si>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</si>
  <si>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</si>
  <si>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</si>
  <si>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</si>
  <si>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</si>
  <si>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</si>
  <si>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</si>
  <si>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</si>
  <si>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</si>
  <si>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</si>
  <si>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</si>
  <si>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</si>
  <si>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</si>
  <si>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Twitter Web App</t>
  </si>
  <si>
    <t>it</t>
  </si>
  <si>
    <t>G4</t>
  </si>
  <si>
    <t>0, 176, 22</t>
  </si>
  <si>
    <t>Top URLs in Tweet in G4</t>
  </si>
  <si>
    <t>G4 Count</t>
  </si>
  <si>
    <t>Top Domains in Tweet in G4</t>
  </si>
  <si>
    <t>Top Hashtags in Tweet in G4</t>
  </si>
  <si>
    <t>new</t>
  </si>
  <si>
    <t>Top Words in Tweet in G4</t>
  </si>
  <si>
    <t>Top Word Pairs in Tweet in G4</t>
  </si>
  <si>
    <t>Top Replied-To in G4</t>
  </si>
  <si>
    <t>Top Mentioned in G4</t>
  </si>
  <si>
    <t>Top Tweeters in G4</t>
  </si>
  <si>
    <t>see</t>
  </si>
  <si>
    <t>join</t>
  </si>
  <si>
    <t>again</t>
  </si>
  <si>
    <t>experience</t>
  </si>
  <si>
    <t>learn</t>
  </si>
  <si>
    <t>hear</t>
  </si>
  <si>
    <t>july</t>
  </si>
  <si>
    <t>discuss</t>
  </si>
  <si>
    <t>VertexID</t>
  </si>
  <si>
    <t>in</t>
  </si>
  <si>
    <t>with</t>
  </si>
  <si>
    <t>are</t>
  </si>
  <si>
    <t>your</t>
  </si>
  <si>
    <t>for</t>
  </si>
  <si>
    <t>the</t>
  </si>
  <si>
    <t>as</t>
  </si>
  <si>
    <t>and</t>
  </si>
  <si>
    <t>to</t>
  </si>
  <si>
    <t>be</t>
  </si>
  <si>
    <t>it's</t>
  </si>
  <si>
    <t>by</t>
  </si>
  <si>
    <t>amp</t>
  </si>
  <si>
    <t>at</t>
  </si>
  <si>
    <t>July</t>
  </si>
  <si>
    <t>about</t>
  </si>
  <si>
    <t>of</t>
  </si>
  <si>
    <t>this</t>
  </si>
  <si>
    <t>us</t>
  </si>
  <si>
    <t>get</t>
  </si>
  <si>
    <t>our</t>
  </si>
  <si>
    <t>you</t>
  </si>
  <si>
    <t>we</t>
  </si>
  <si>
    <t>who</t>
  </si>
  <si>
    <t>will</t>
  </si>
  <si>
    <t>on</t>
  </si>
  <si>
    <t>must</t>
  </si>
  <si>
    <t>how</t>
  </si>
  <si>
    <t>them</t>
  </si>
  <si>
    <t>their</t>
  </si>
  <si>
    <t>they</t>
  </si>
  <si>
    <t>an</t>
  </si>
  <si>
    <t>is</t>
  </si>
  <si>
    <t>Learn</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</si>
  <si>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</si>
  <si>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</si>
  <si>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</si>
  <si>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</si>
  <si>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</si>
  <si>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</si>
  <si>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</si>
  <si>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</si>
  <si>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</si>
  <si>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</si>
  <si>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</si>
  <si>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</si>
  <si>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</si>
  <si>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</si>
  <si>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</si>
  <si>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</si>
  <si>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</si>
  <si>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</si>
  <si>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</si>
  <si>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</si>
  <si>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</si>
  <si>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</si>
  <si>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</si>
  <si>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</si>
  <si>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</si>
  <si>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</si>
  <si>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</si>
  <si>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</si>
  <si>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</si>
  <si>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</si>
  <si>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</si>
  <si>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</si>
  <si>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</si>
  <si>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</si>
  <si>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</si>
  <si>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</si>
  <si>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</si>
  <si>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</si>
  <si>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</si>
  <si>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</si>
  <si>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</si>
  <si>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</si>
  <si>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</si>
  <si>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</si>
  <si>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</si>
  <si>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</si>
  <si>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</si>
  <si>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</si>
  <si>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</si>
  <si>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</si>
  <si>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</si>
  <si>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</si>
  <si>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</si>
  <si>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</si>
  <si>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</si>
  <si>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</si>
  <si>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</si>
  <si>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</si>
  <si>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</si>
  <si>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</si>
  <si>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</si>
  <si>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</si>
  <si>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</si>
  <si>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</si>
  <si>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</si>
  <si>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</si>
  <si>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</si>
  <si>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</si>
  <si>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</si>
  <si>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</si>
  <si>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</si>
  <si>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</si>
  <si>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</si>
  <si>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</si>
  <si>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</si>
  <si>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</si>
  <si>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</si>
  <si>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</si>
  <si>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</si>
  <si>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</si>
  <si>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</si>
  <si>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</si>
  <si>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</si>
  <si>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</si>
  <si>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</si>
  <si>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</si>
  <si>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</si>
  <si>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</si>
  <si>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</si>
  <si>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</si>
  <si>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</si>
  <si>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</si>
  <si>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</si>
  <si>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</si>
  <si>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</si>
  <si>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</si>
  <si>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</si>
  <si>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</si>
  <si>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</si>
  <si>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</si>
  <si>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</si>
  <si>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</si>
  <si>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</si>
  <si>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</si>
  <si>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</si>
  <si>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</si>
  <si>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</si>
  <si>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</si>
  <si>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</si>
  <si>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</si>
  <si>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</si>
  <si>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</si>
  <si>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</si>
  <si>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</si>
  <si>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</si>
  <si>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</si>
  <si>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</si>
  <si>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</si>
  <si>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</si>
  <si>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</si>
  <si>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</si>
  <si>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</si>
  <si>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</si>
  <si>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</si>
  <si>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</si>
  <si>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</si>
  <si>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</si>
  <si>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</si>
  <si>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</si>
  <si>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</si>
  <si>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</si>
  <si>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</si>
  <si>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</si>
  <si>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</si>
  <si>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</si>
  <si>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</si>
  <si>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</si>
  <si>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</si>
  <si>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</si>
  <si>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</si>
  <si>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</si>
  <si>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</si>
  <si>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</si>
  <si>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</si>
  <si>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1.0.1.416</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</si>
  <si>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</si>
  <si>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</si>
  <si>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</si>
  <si>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</si>
  <si>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</si>
  <si>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</si>
  <si>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</si>
  <si>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</si>
  <si>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</si>
  <si>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</si>
  <si>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</si>
  <si>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</si>
  <si>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</si>
  <si>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53, 102, 0</t>
  </si>
  <si>
    <t>105, 76, 0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</si>
  <si>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</si>
  <si>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onbrandconf</t>
  </si>
  <si>
    <t>bynder</t>
  </si>
  <si>
    <t>thehumblebrag_</t>
  </si>
  <si>
    <t>aafomaha</t>
  </si>
  <si>
    <t>aafdistrict9</t>
  </si>
  <si>
    <t>lulubelle511</t>
  </si>
  <si>
    <t>bmryba</t>
  </si>
  <si>
    <t>ama_omaha</t>
  </si>
  <si>
    <t>angelaroeber</t>
  </si>
  <si>
    <t>prsanebraska</t>
  </si>
  <si>
    <t>goodguyz_the</t>
  </si>
  <si>
    <t>harrimansteel</t>
  </si>
  <si>
    <t>Curious about what it takes to bring OnBrand to life? We sat down with Guido &amp;amp; Lotus from our long-time production agency @GoodGuyz_The to find out! #OnBrand19 https://t.co/GG44gojv5d https://t.co/JmeavgohSY</t>
  </si>
  <si>
    <t>Got your tickets to Europe's leading branding conference yet? The line-up is looking _xD83D__xDD25__xD83D__xDD25_, and our early bird offer is still going! #OnBrand19 #poweredbybynder https://t.co/2exO4GTGgm</t>
  </si>
  <si>
    <t>_xD83D__xDCE1_ The #OnBrand19 line-up's just welcomed four fresh new faces! Inc. the founders of @thehumblebrag_ + @HarrimanSteel &amp;amp; more. Get to know them here, and see them in the flesh on October 10 w/ our early bird ticket deal _xD83D__xDE4C_ https://t.co/lQnU6JdYOo</t>
  </si>
  <si>
    <t>One of the #ONBrand19 Keynote Speakers is Michael Donnelly with Elevate, a digital agency that specializes in ecommerce design and usability. Topic "The Digital Evolution: Syncing Your Brand Experience From Clicks to Bricks &amp;amp; Back Again." Register today! https://t.co/lXkkaBRfdI https://t.co/LlNgKOchaS</t>
  </si>
  <si>
    <t>Today, it's more important than ever to listen to all voices. The Diversity &amp;amp; Inclusion panel at #ONBrand19 will offer insight into how brands can become more diverse &amp;amp; why #inclusivity should be at the forefront of every marketer's mind. Register today: https://t.co/lXkkaBRfdI https://t.co/KV0qW3P3nD</t>
  </si>
  <si>
    <t>#ONBrand19 is Thursday, July 18! Join us for a day of inspiration and education as talented speakers from New York to San Francisco share their insights with us. Check out the agenda, speakers and register at https://t.co/lXkkaBRfdI. https://t.co/ZuMoNmuhHS</t>
  </si>
  <si>
    <t>In the July PRSA Nebraska newsletter, let us help you find what you want in a "cause you consider good." Learn more about #OnBrand19 and the Behind the Scenes of the Husker Communications Office and more! 
https://t.co/c3WJQ7zOQ2 #PRSANE https://t.co/QXRClZ7WDi</t>
  </si>
  <si>
    <t>Read the July @PRSANebraska newsletter - find what you want in a "cause you consider good." Learn more about #OnBrand19 and the Behind the Scenes of the Husker Communications Office and more! 
https://t.co/6jS0nX5G3w… #PRSANE #PRPros https://t.co/rerdWq44OP</t>
  </si>
  <si>
    <t>#ONBrand19 is next week! You won’t want to miss this career development and networking opportunity. Register today for the second annual ON Brand conference at  https://t.co/kZ79H5pSrU https://t.co/Anryp8elSL</t>
  </si>
  <si>
    <t>Today, it's more important than ever to listen to all voices. The Diversity &amp;amp; Inclusion panel at #ONBrand19 will offer insight into how brands can become more diverse &amp;amp; why #inclusivity should be at the forefront of every marketer's mind. Register today: https://t.co/JRBcm4f84z https://t.co/JmRii7V7yJ</t>
  </si>
  <si>
    <t>#OnBrand19 Keynote Speaker Michael Donnelly with Elevate, a digital agency that specializes in ecommerce design and usability, will discuss "The Digital Evolution: Syncing Your Brand Experience From Clicks to Bricks &amp;amp; Back Again." Register today! https://t.co/aB2yDU7NYm https://t.co/nlTbFIXUve</t>
  </si>
  <si>
    <t>#ONBrand19 is next week Thursday, July 18! Join us for a day of inspiration and education as talented speakers from New York to San Francisco share their insights with us. Check out the agenda, speakers and register at https://t.co/JRBcm4f84z. #PRPros https://t.co/ZSeRd8bBii</t>
  </si>
  <si>
    <t>We are just one week away from #ONBrand19 next Thursday, July 18! Join us for a day of inspiration and education as talented speakers from New York to San Francisco share their insights with us. Check out the agenda, speakers and register at https://t.co/JRBcm3XwFZ . #PRPros https://t.co/hYJ7qtvsr0</t>
  </si>
  <si>
    <t>We’re counting down the days to #ONBrand19! Which speaker are you most excited to hear from? https://t.co/JRBcm4f84z https://t.co/QZcQ9SXSdT</t>
  </si>
  <si>
    <t>https://onbrand.me/magazine/the-good-guyz-interview</t>
  </si>
  <si>
    <t>https://twitter.com/onbrandconf/status/1148227796474519553</t>
  </si>
  <si>
    <t>https://onbrand.me/speakers</t>
  </si>
  <si>
    <t>https://onbrandcon.com/</t>
  </si>
  <si>
    <t>https://mailchi.mp/75b67b6f3a5c/p https://twitter.com/prsanebraska/status/1148963858415050752</t>
  </si>
  <si>
    <t>https://mailchi.mp/75b67b6f3a5c/prsane-july-newsletter</t>
  </si>
  <si>
    <t>https://onbrandcon.com/ https://twitter.com/AAFOmaha/status/1148765774418534402</t>
  </si>
  <si>
    <t>onbrand.me</t>
  </si>
  <si>
    <t>twitter.com</t>
  </si>
  <si>
    <t>onbrandcon.com</t>
  </si>
  <si>
    <t>mailchi.mp twitter.com</t>
  </si>
  <si>
    <t>mailchi.mp</t>
  </si>
  <si>
    <t>onbrandcon.com twitter.com</t>
  </si>
  <si>
    <t>onbrand19</t>
  </si>
  <si>
    <t>onbrand19 poweredbybynder</t>
  </si>
  <si>
    <t>onbrand19 inclusivity</t>
  </si>
  <si>
    <t>onbrand19 prsane prpros</t>
  </si>
  <si>
    <t>onbrand19 prsane</t>
  </si>
  <si>
    <t>onbrand19 prpros</t>
  </si>
  <si>
    <t>https://pbs.twimg.com/media/D_CMGsSXkAEDOdO.jpg</t>
  </si>
  <si>
    <t>https://pbs.twimg.com/media/D-_zDntWsAAVmeF.jpg</t>
  </si>
  <si>
    <t>https://pbs.twimg.com/media/D_Dr4yXXoAIBdu-.jpg</t>
  </si>
  <si>
    <t>https://pbs.twimg.com/media/D_E8SeZXUAAySKI.jpg</t>
  </si>
  <si>
    <t>https://pbs.twimg.com/media/D_Sa2GmW4AIeIlE.png</t>
  </si>
  <si>
    <t>https://pbs.twimg.com/media/D--vPjJWkAUXR-Y.jpg</t>
  </si>
  <si>
    <t>https://pbs.twimg.com/media/D_Cu98VWwAAF-yo.png</t>
  </si>
  <si>
    <t>https://pbs.twimg.com/media/D_HwikpXsAAvDwK.png</t>
  </si>
  <si>
    <t>https://pbs.twimg.com/media/D_NE7I9XkAAEISX.jpg</t>
  </si>
  <si>
    <t>https://pbs.twimg.com/tweet_video_thumb/D_h2BPqXYAA7IFh.jpg</t>
  </si>
  <si>
    <t>http://pbs.twimg.com/profile_images/813673767184515072/TU03Y27r_normal.jpg</t>
  </si>
  <si>
    <t>http://pbs.twimg.com/profile_images/1110457398291062784/wfrkBkPc_normal.png</t>
  </si>
  <si>
    <t>http://pbs.twimg.com/profile_images/1023856551805812736/s3DIkAWl_normal.jpg</t>
  </si>
  <si>
    <t>http://pbs.twimg.com/profile_images/720620433041596416/7kMQ4MLZ_normal.jpg</t>
  </si>
  <si>
    <t>http://pbs.twimg.com/profile_images/981240346880499713/hEnFcTip_normal.jpg</t>
  </si>
  <si>
    <t>http://pbs.twimg.com/profile_images/1091419973354962944/MhyltYJs_normal.jpg</t>
  </si>
  <si>
    <t>http://pbs.twimg.com/profile_images/600376747868094464/Or0vtMZz_normal.jpg</t>
  </si>
  <si>
    <t>http://pbs.twimg.com/profile_images/1027265690124730369/SEhGe2N1_normal.jpg</t>
  </si>
  <si>
    <t>12:37:55</t>
  </si>
  <si>
    <t>12:38:42</t>
  </si>
  <si>
    <t>13:53:26</t>
  </si>
  <si>
    <t>13:50:14</t>
  </si>
  <si>
    <t>16:22:26</t>
  </si>
  <si>
    <t>01:29:12</t>
  </si>
  <si>
    <t>19:36:17</t>
  </si>
  <si>
    <t>01:27:58</t>
  </si>
  <si>
    <t>20:54:47</t>
  </si>
  <si>
    <t>21:55:51</t>
  </si>
  <si>
    <t>22:43:25</t>
  </si>
  <si>
    <t>00:41:30</t>
  </si>
  <si>
    <t>16:16:07</t>
  </si>
  <si>
    <t>02:13:00</t>
  </si>
  <si>
    <t>20:33:40</t>
  </si>
  <si>
    <t>15:10:07</t>
  </si>
  <si>
    <t>14:35:05</t>
  </si>
  <si>
    <t>00:38:22</t>
  </si>
  <si>
    <t>15:22:42</t>
  </si>
  <si>
    <t>16:09:18</t>
  </si>
  <si>
    <t>https://twitter.com/onbrandconf/status/1148571986332921856</t>
  </si>
  <si>
    <t>https://twitter.com/bynder/status/1148572183901429760</t>
  </si>
  <si>
    <t>https://twitter.com/bynder/status/1148228600321269760</t>
  </si>
  <si>
    <t>https://twitter.com/thehumblebrag_/status/1148628486791278598</t>
  </si>
  <si>
    <t>https://twitter.com/aafomaha/status/1148403698252599297</t>
  </si>
  <si>
    <t>https://twitter.com/aafomaha/status/1148677272397918209</t>
  </si>
  <si>
    <t>https://twitter.com/aafomaha/status/1148765774418534402</t>
  </si>
  <si>
    <t>https://twitter.com/aafdistrict9/status/1148697024663044097</t>
  </si>
  <si>
    <t>https://twitter.com/aafdistrict9/status/1149074783486828544</t>
  </si>
  <si>
    <t>https://twitter.com/lulubelle511/status/1149086752000348167</t>
  </si>
  <si>
    <t>https://twitter.com/bmryba/status/1149116467797004291</t>
  </si>
  <si>
    <t>https://twitter.com/ama_omaha/status/1149714062743351296</t>
  </si>
  <si>
    <t>https://twitter.com/angelaroeber/status/1150589045879296001</t>
  </si>
  <si>
    <t>https://twitter.com/prsanebraska/status/1148329324422008843</t>
  </si>
  <si>
    <t>https://twitter.com/prsanebraska/status/1148610286728941569</t>
  </si>
  <si>
    <t>https://twitter.com/prsanebraska/status/1148963858415050752</t>
  </si>
  <si>
    <t>https://twitter.com/prsanebraska/status/1149115682233171970</t>
  </si>
  <si>
    <t>https://twitter.com/prsanebraska/status/1149338230065520640</t>
  </si>
  <si>
    <t>https://twitter.com/prsanebraska/status/1150799509536104450</t>
  </si>
  <si>
    <t>1148571986332921856</t>
  </si>
  <si>
    <t>1148572183901429760</t>
  </si>
  <si>
    <t>1148228600321269760</t>
  </si>
  <si>
    <t>1148227796474519553</t>
  </si>
  <si>
    <t>1148628486791278598</t>
  </si>
  <si>
    <t>1148403698252599297</t>
  </si>
  <si>
    <t>1148677272397918209</t>
  </si>
  <si>
    <t>1148765774418534402</t>
  </si>
  <si>
    <t>1148697024663044097</t>
  </si>
  <si>
    <t>1149074783486828544</t>
  </si>
  <si>
    <t>1149086752000348167</t>
  </si>
  <si>
    <t>1149116467797004291</t>
  </si>
  <si>
    <t>1149714062743351296</t>
  </si>
  <si>
    <t>1150589045879296001</t>
  </si>
  <si>
    <t>1148329324422008843</t>
  </si>
  <si>
    <t>1148610286728941569</t>
  </si>
  <si>
    <t>1148963858415050752</t>
  </si>
  <si>
    <t>1149115682233171970</t>
  </si>
  <si>
    <t>1149338230065520640</t>
  </si>
  <si>
    <t>1150799509536104450</t>
  </si>
  <si>
    <t>Hootsuite Inc.</t>
  </si>
  <si>
    <t>OnBrand</t>
  </si>
  <si>
    <t>The Good Guyz</t>
  </si>
  <si>
    <t>Bynder</t>
  </si>
  <si>
    <t>HarrimanSteel</t>
  </si>
  <si>
    <t>⚡️The Humblebrag</t>
  </si>
  <si>
    <t>AAF Omaha</t>
  </si>
  <si>
    <t>AAF District 9</t>
  </si>
  <si>
    <t>Lauren Fischer</t>
  </si>
  <si>
    <t>PRSA Nebraska</t>
  </si>
  <si>
    <t>Brittney Ryba</t>
  </si>
  <si>
    <t>AMA | Omaha</t>
  </si>
  <si>
    <t>Angela Roeber</t>
  </si>
  <si>
    <t>OnBrand is a global community—powered by @Bynder—exploring “what’s next?"​ in brand marketing. Sign up for #OnBrand19 updates: https://t.co/6hg46puuGS</t>
  </si>
  <si>
    <t>Not only do we design, organize and coordinate events. But we are also a bond of brothers a fellowship of hard workers. We work, play, laugh and party together.</t>
  </si>
  <si>
    <t>Bynder is award-winning marketing software that allows brands to easily create, find &amp; use content, such as documents, graphics &amp; videos</t>
  </si>
  <si>
    <t>Creative Agency – The Art of Selling</t>
  </si>
  <si>
    <t>Communications consultancy championing change-makers and creative innovators. Specialized in public relations and thought leadership. Founded by @vonStrum</t>
  </si>
  <si>
    <t>AAF Omaha exists to unite and prosper advertising, marketing and public relations professionals in the Omaha/Council Bluffs metropolitan area.</t>
  </si>
  <si>
    <t>The 9th District of the American Advertising Federation (AAF) represents the affiliate advertising clubs and federations in Missouri, Iowa, Nebraska and Kansas.</t>
  </si>
  <si>
    <t>Reformed sorority girl, PR/events enthusiast, lover of all things preppy and southern</t>
  </si>
  <si>
    <t>Advancing the profession and the professional in Nebraska. #PRSANE</t>
  </si>
  <si>
    <t>Communications connoisseur &amp; @unomaha grad, @SigmaKappa alumnae, @prsanebraska member and @mymetrocu marketing.</t>
  </si>
  <si>
    <t>Omaha Chapter of the American Marketing Association • Instagram ama_omaha</t>
  </si>
  <si>
    <t>Amsterdam, North Holland</t>
  </si>
  <si>
    <t>isolatorweg 36, Amsterdam</t>
  </si>
  <si>
    <t>Amsterdam, The Netherlands</t>
  </si>
  <si>
    <t>Omaha, Nebraska</t>
  </si>
  <si>
    <t>Omaha, NE</t>
  </si>
  <si>
    <t>Omaha, Neb.</t>
  </si>
  <si>
    <t>Omaha, NE, USA</t>
  </si>
  <si>
    <t>https://t.co/Ddah2bRQe1</t>
  </si>
  <si>
    <t>https://t.co/dzLcWgZD2P</t>
  </si>
  <si>
    <t>https://t.co/C49dZPoI2J</t>
  </si>
  <si>
    <t>https://t.co/hDhO3exhye</t>
  </si>
  <si>
    <t>https://t.co/HSEBnWVqrv</t>
  </si>
  <si>
    <t>https://t.co/9mH9aCSiox</t>
  </si>
  <si>
    <t>https://t.co/4sNcOKylH9</t>
  </si>
  <si>
    <t>https://t.co/7QrAgiasjm</t>
  </si>
  <si>
    <t>https://t.co/xbyqgOZmPM</t>
  </si>
  <si>
    <t>https://pbs.twimg.com/profile_banners/3881238082/1557832660</t>
  </si>
  <si>
    <t>https://pbs.twimg.com/profile_banners/285635449/1479139478</t>
  </si>
  <si>
    <t>https://pbs.twimg.com/profile_banners/399265978/1560430717</t>
  </si>
  <si>
    <t>https://pbs.twimg.com/profile_banners/21759030/1505231967</t>
  </si>
  <si>
    <t>https://pbs.twimg.com/profile_banners/901150777250635777/1528833881</t>
  </si>
  <si>
    <t>https://pbs.twimg.com/profile_banners/189234276/1467756128</t>
  </si>
  <si>
    <t>https://pbs.twimg.com/profile_banners/720618241064734720/1554232679</t>
  </si>
  <si>
    <t>https://pbs.twimg.com/profile_banners/34493193/1375285975</t>
  </si>
  <si>
    <t>https://pbs.twimg.com/profile_banners/21789346/1556912077</t>
  </si>
  <si>
    <t>https://pbs.twimg.com/profile_banners/44135484/1549049775</t>
  </si>
  <si>
    <t>https://pbs.twimg.com/profile_banners/20788334/1496670124</t>
  </si>
  <si>
    <t>http://abs.twimg.com/images/themes/theme3/bg.gif</t>
  </si>
  <si>
    <t>http://abs.twimg.com/images/themes/theme9/bg.gif</t>
  </si>
  <si>
    <t>http://pbs.twimg.com/profile_images/798195855593504768/ApU720AX_normal.jpg</t>
  </si>
  <si>
    <t>http://pbs.twimg.com/profile_images/906140574364917760/_T2Kw2Ez_normal.jpg</t>
  </si>
  <si>
    <t>http://pbs.twimg.com/profile_images/570389774676000769/NGrrlBeT_normal.jpeg</t>
  </si>
  <si>
    <t>http://pbs.twimg.com/profile_images/753973239865487360/TYO2wSA1_normal.jpg</t>
  </si>
  <si>
    <t>https://twitter.com/onbrandconf</t>
  </si>
  <si>
    <t>https://twitter.com/goodguyz_the</t>
  </si>
  <si>
    <t>https://twitter.com/bynder</t>
  </si>
  <si>
    <t>https://twitter.com/harrimansteel</t>
  </si>
  <si>
    <t>https://twitter.com/thehumblebrag_</t>
  </si>
  <si>
    <t>https://twitter.com/aafomaha</t>
  </si>
  <si>
    <t>https://twitter.com/aafdistrict9</t>
  </si>
  <si>
    <t>https://twitter.com/lulubelle511</t>
  </si>
  <si>
    <t>https://twitter.com/prsanebraska</t>
  </si>
  <si>
    <t>https://twitter.com/bmryba</t>
  </si>
  <si>
    <t>https://twitter.com/ama_omaha</t>
  </si>
  <si>
    <t>https://twitter.com/angelaroeber</t>
  </si>
  <si>
    <t>onbrandconf
Curious about what it takes to
bring OnBrand to life? We sat down
with Guido &amp;amp; Lotus from our
long-time production agency @GoodGuyz_The
to find out! #OnBrand19 https://t.co/GG44gojv5d
https://t.co/JmeavgohSY</t>
  </si>
  <si>
    <t xml:space="preserve">goodguyz_the
</t>
  </si>
  <si>
    <t>bynder
Curious about what it takes to
bring OnBrand to life? We sat down
with Guido &amp;amp; Lotus from our
long-time production agency @GoodGuyz_The
to find out! #OnBrand19 https://t.co/GG44gojv5d
https://t.co/JmeavgohSY</t>
  </si>
  <si>
    <t xml:space="preserve">harrimansteel
</t>
  </si>
  <si>
    <t>thehumblebrag_
_xD83D__xDCE1_ The #OnBrand19 line-up's just
welcomed four fresh new faces!
Inc. the founders of @thehumblebrag_
+ @HarrimanSteel &amp;amp; more. Get
to know them here, and see them
in the flesh on October 10 w/ our
early bird ticket deal _xD83D__xDE4C_ https://t.co/lQnU6JdYOo</t>
  </si>
  <si>
    <t>aafomaha
#ONBrand19 is Thursday, July 18!
Join us for a day of inspiration
and education as talented speakers
from New York to San Francisco
share their insights with us. Check
out the agenda, speakers and register
at https://t.co/lXkkaBRfdI. https://t.co/ZuMoNmuhHS</t>
  </si>
  <si>
    <t>aafdistrict9
#ONBrand19 is Thursday, July 18!
Join us for a day of inspiration
and education as talented speakers
from New York to San Francisco
share their insights with us. Check
out the agenda, speakers and register
at https://t.co/lXkkaBRfdI. https://t.co/ZuMoNmuhHS</t>
  </si>
  <si>
    <t>lulubelle511
In the July PRSA Nebraska newsletter,
let us help you find what you want
in a "cause you consider good."
Learn more about #OnBrand19 and
the Behind the Scenes of the Husker
Communications Office and more!
https://t.co/c3WJQ7zOQ2 #PRSANE
https://t.co/QXRClZ7WDi</t>
  </si>
  <si>
    <t>prsanebraska
We’re counting down the days to
#ONBrand19! Which speaker are you
most excited to hear from? https://t.co/JRBcm4f84z
https://t.co/QZcQ9SXSdT</t>
  </si>
  <si>
    <t>bmryba
Read the July @PRSANebraska newsletter
- find what you want in a "cause
you consider good." Learn more
about #OnBrand19 and the Behind
the Scenes of the Husker Communications
Office and more! https://t.co/6jS0nX5G3w…
#PRSANE #PRPros https://t.co/rerdWq44OP</t>
  </si>
  <si>
    <t>ama_omaha
#ONBrand19 is next week! You won’t
want to miss this career development
and networking opportunity. Register
today for the second annual ON
Brand conference at https://t.co/kZ79H5pSrU
https://t.co/Anryp8elSL</t>
  </si>
  <si>
    <t>angelaroeber
#ONBrand19 is next week! You won’t
want to miss this career development
and networking opportunity. Register
today for the second annual ON
Brand conference at https://t.co/kZ79H5pSrU
https://t.co/Anryp8elSL</t>
  </si>
  <si>
    <t>https://mailchi.mp/75b67b6f3a5c/p</t>
  </si>
  <si>
    <t>https://twitter.com/AAFOmaha/status/1148765774418534402</t>
  </si>
  <si>
    <t>https://onbrand.me/speakers https://onbrand.me/magazine/the-good-guyz-interview https://twitter.com/onbrandconf/status/1148227796474519553</t>
  </si>
  <si>
    <t>https://onbrandcon.com/ https://mailchi.mp/75b67b6f3a5c/p https://twitter.com/prsanebraska/status/1148963858415050752 https://mailchi.mp/75b67b6f3a5c/prsane-july-newsletter https://twitter.com/AAFOmaha/status/1148765774418534402</t>
  </si>
  <si>
    <t>onbrand.me twitter.com</t>
  </si>
  <si>
    <t>onbrandcon.com mailchi.mp twitter.com</t>
  </si>
  <si>
    <t>prpros</t>
  </si>
  <si>
    <t>prsane</t>
  </si>
  <si>
    <t>inclusivity</t>
  </si>
  <si>
    <t>poweredbybynder</t>
  </si>
  <si>
    <t>onbrand19 prpros prsane inclusivity</t>
  </si>
  <si>
    <t>#onbrand19</t>
  </si>
  <si>
    <t>more</t>
  </si>
  <si>
    <t>register</t>
  </si>
  <si>
    <t>today</t>
  </si>
  <si>
    <t>speakers</t>
  </si>
  <si>
    <t>line</t>
  </si>
  <si>
    <t>early</t>
  </si>
  <si>
    <t>bird</t>
  </si>
  <si>
    <t>up's</t>
  </si>
  <si>
    <t>welcomed</t>
  </si>
  <si>
    <t>four</t>
  </si>
  <si>
    <t>fresh</t>
  </si>
  <si>
    <t>faces</t>
  </si>
  <si>
    <t>newsletter</t>
  </si>
  <si>
    <t>find</t>
  </si>
  <si>
    <t>want</t>
  </si>
  <si>
    <t>cause</t>
  </si>
  <si>
    <t>consider</t>
  </si>
  <si>
    <t>next</t>
  </si>
  <si>
    <t>week</t>
  </si>
  <si>
    <t>won</t>
  </si>
  <si>
    <t>t</t>
  </si>
  <si>
    <t>miss</t>
  </si>
  <si>
    <t>career</t>
  </si>
  <si>
    <t>development</t>
  </si>
  <si>
    <t>networking</t>
  </si>
  <si>
    <t>thursday</t>
  </si>
  <si>
    <t>18</t>
  </si>
  <si>
    <t>day</t>
  </si>
  <si>
    <t>#onbrand19 line early bird up's welcomed four fresh new faces</t>
  </si>
  <si>
    <t>more #onbrand19 july register speakers newsletter find want cause consider</t>
  </si>
  <si>
    <t>#onbrand19 next week won t want miss career development networking</t>
  </si>
  <si>
    <t>#onbrand19 speakers register today more thursday july 18 join day</t>
  </si>
  <si>
    <t>register,today</t>
  </si>
  <si>
    <t>#onbrand19,next</t>
  </si>
  <si>
    <t>thursday,july</t>
  </si>
  <si>
    <t>july,18</t>
  </si>
  <si>
    <t>18,join</t>
  </si>
  <si>
    <t>join,day</t>
  </si>
  <si>
    <t>day,inspiration</t>
  </si>
  <si>
    <t>inspiration,education</t>
  </si>
  <si>
    <t>education,talented</t>
  </si>
  <si>
    <t>talented,speakers</t>
  </si>
  <si>
    <t>early,bird</t>
  </si>
  <si>
    <t>#onbrand19,line</t>
  </si>
  <si>
    <t>line,up's</t>
  </si>
  <si>
    <t>up's,welcomed</t>
  </si>
  <si>
    <t>welcomed,four</t>
  </si>
  <si>
    <t>four,fresh</t>
  </si>
  <si>
    <t>fresh,new</t>
  </si>
  <si>
    <t>new,faces</t>
  </si>
  <si>
    <t>faces,inc</t>
  </si>
  <si>
    <t>inc,founders</t>
  </si>
  <si>
    <t>find,want</t>
  </si>
  <si>
    <t>want,cause</t>
  </si>
  <si>
    <t>cause,consider</t>
  </si>
  <si>
    <t>consider,good</t>
  </si>
  <si>
    <t>good,learn</t>
  </si>
  <si>
    <t>learn,more</t>
  </si>
  <si>
    <t>more,#onbrand19</t>
  </si>
  <si>
    <t>#onbrand19,behind</t>
  </si>
  <si>
    <t>behind,scenes</t>
  </si>
  <si>
    <t>scenes,husker</t>
  </si>
  <si>
    <t>next,week</t>
  </si>
  <si>
    <t>week,won</t>
  </si>
  <si>
    <t>won,t</t>
  </si>
  <si>
    <t>t,want</t>
  </si>
  <si>
    <t>want,miss</t>
  </si>
  <si>
    <t>miss,career</t>
  </si>
  <si>
    <t>career,development</t>
  </si>
  <si>
    <t>development,networking</t>
  </si>
  <si>
    <t>networking,opportunity</t>
  </si>
  <si>
    <t>#onbrand19,thursday</t>
  </si>
  <si>
    <t>early,bird  #onbrand19,line  line,up's  up's,welcomed  welcomed,four  four,fresh  fresh,new  new,faces  faces,inc  inc,founders</t>
  </si>
  <si>
    <t>find,want  want,cause  cause,consider  consider,good  good,learn  learn,more  more,#onbrand19  #onbrand19,behind  behind,scenes  scenes,husker</t>
  </si>
  <si>
    <t>#onbrand19,next  next,week  week,won  won,t  t,want  want,miss  miss,career  career,development  development,networking  networking,opportunity</t>
  </si>
  <si>
    <t>register,today  #onbrand19,thursday  thursday,july  july,18  18,join  join,day  day,inspiration  inspiration,education  education,talented  talented,speakers</t>
  </si>
  <si>
    <t>thehumblebrag_ harrimansteel goodguyz_the</t>
  </si>
  <si>
    <t>onbrandconf bynder goodguyz_the harrimansteel thehumblebrag_</t>
  </si>
  <si>
    <t>lulubelle511 prsanebraska bmryba</t>
  </si>
  <si>
    <t>ama_omaha angelaroeber</t>
  </si>
  <si>
    <t>aafomaha aafdistrict9</t>
  </si>
  <si>
    <t>https://onbrand.me/speakers https://onbrand.me/magazine/the-good-guyz-interview</t>
  </si>
  <si>
    <t>https://onbrandcon.com/ https://twitter.com/AAFOmaha/status/1148765774418534402 https://mailchi.mp/75b67b6f3a5c/prsane-july-newsletter</t>
  </si>
  <si>
    <t>https://twitter.com/AAFOmaha/status/1148765774418534402 https://mailchi.mp/75b67b6f3a5c/prsane-july-newsletter https://onbrandcon.com/</t>
  </si>
  <si>
    <t>onbrandcon.com twitter.com mailchi.mp</t>
  </si>
  <si>
    <t>twitter.com mailchi.mp onbrandcon.com</t>
  </si>
  <si>
    <t>inclusivity onbrand19</t>
  </si>
  <si>
    <t>prpros prsane inclusivity onbrand19</t>
  </si>
  <si>
    <t>#onbrand19 line up's welcomed four fresh new faces inc founders</t>
  </si>
  <si>
    <t>#onbrand19 curious takes bring onbrand life sat down guido lotus</t>
  </si>
  <si>
    <t>#onbrand19 speakers register today more digital thursday july 18 join</t>
  </si>
  <si>
    <t>more july prsa nebraska newsletter help find want cause consider</t>
  </si>
  <si>
    <t>#onbrand19 speakers register more july today speaker week next thursday</t>
  </si>
  <si>
    <t>more read july prsanebraska newsletter find want cause consider good</t>
  </si>
  <si>
    <t>line up's welcomed four fresh new faces inc founders thehumblebrag_</t>
  </si>
  <si>
    <t>curious takes bring onbrand life sat down guido lotus long</t>
  </si>
  <si>
    <t>more digital speakers today thursday july 18 join day inspiration</t>
  </si>
  <si>
    <t>speakers today more thursday july 18 join day inspiration education</t>
  </si>
  <si>
    <t>speakers more digital today speaker week next thursday 18 join</t>
  </si>
  <si>
    <t>#onbrand19,line  line,up's  up's,welcomed  welcomed,four  four,fresh  fresh,new  new,faces  faces,inc  inc,founders  founders,thehumblebrag_</t>
  </si>
  <si>
    <t>curious,takes  takes,bring  bring,onbrand  onbrand,life  life,sat  sat,down  down,guido  guido,lotus  lotus,long  long,time</t>
  </si>
  <si>
    <t>#onbrand19,thursday  thursday,july  july,18  18,join  join,day  day,inspiration  inspiration,education  education,talented  talented,speakers  speakers,new</t>
  </si>
  <si>
    <t>july,prsa  prsa,nebraska  nebraska,newsletter  newsletter,help  help,find  find,want  want,cause  cause,consider  consider,good  good,learn</t>
  </si>
  <si>
    <t>#onbrand19,next  thursday,july  july,18  18,join  join,day  day,inspiration  inspiration,education  education,talented  talented,speakers  speakers,new</t>
  </si>
  <si>
    <t>read,july  july,prsanebraska  prsanebraska,newsletter  newsletter,find  find,want  want,cause  cause,consider  consider,good  good,learn  learn,more</t>
  </si>
  <si>
    <t>out</t>
  </si>
  <si>
    <t>brand</t>
  </si>
  <si>
    <t>inspiration</t>
  </si>
  <si>
    <t>education</t>
  </si>
  <si>
    <t>talented</t>
  </si>
  <si>
    <t>york</t>
  </si>
  <si>
    <t>san</t>
  </si>
  <si>
    <t>francisco</t>
  </si>
  <si>
    <t>share</t>
  </si>
  <si>
    <t>insights</t>
  </si>
  <si>
    <t>check</t>
  </si>
  <si>
    <t>agenda</t>
  </si>
  <si>
    <t>digital</t>
  </si>
  <si>
    <t>agency</t>
  </si>
  <si>
    <t>offer</t>
  </si>
  <si>
    <t>conference</t>
  </si>
  <si>
    <t>good</t>
  </si>
  <si>
    <t>behind</t>
  </si>
  <si>
    <t>scenes</t>
  </si>
  <si>
    <t>husker</t>
  </si>
  <si>
    <t>communications</t>
  </si>
  <si>
    <t>office</t>
  </si>
  <si>
    <t>#prsane</t>
  </si>
  <si>
    <t>#prpros</t>
  </si>
  <si>
    <t>down</t>
  </si>
  <si>
    <t>important</t>
  </si>
  <si>
    <t>listen</t>
  </si>
  <si>
    <t>voices</t>
  </si>
  <si>
    <t>diversity</t>
  </si>
  <si>
    <t>inclusion</t>
  </si>
  <si>
    <t>panel</t>
  </si>
  <si>
    <t>insight</t>
  </si>
  <si>
    <t>brands</t>
  </si>
  <si>
    <t>become</t>
  </si>
  <si>
    <t>diverse</t>
  </si>
  <si>
    <t>#inclusivity</t>
  </si>
  <si>
    <t>forefront</t>
  </si>
  <si>
    <t>marketer's</t>
  </si>
  <si>
    <t>mind</t>
  </si>
  <si>
    <t>opportunity</t>
  </si>
  <si>
    <t>second</t>
  </si>
  <si>
    <t>annual</t>
  </si>
  <si>
    <t>speaker</t>
  </si>
  <si>
    <t>one</t>
  </si>
  <si>
    <t>prsa</t>
  </si>
  <si>
    <t>nebraska</t>
  </si>
  <si>
    <t>help</t>
  </si>
  <si>
    <t>keynote</t>
  </si>
  <si>
    <t>michael</t>
  </si>
  <si>
    <t>donnelly</t>
  </si>
  <si>
    <t>elevate</t>
  </si>
  <si>
    <t>specializes</t>
  </si>
  <si>
    <t>ecommerce</t>
  </si>
  <si>
    <t>design</t>
  </si>
  <si>
    <t>usability</t>
  </si>
  <si>
    <t>evolution</t>
  </si>
  <si>
    <t>syncing</t>
  </si>
  <si>
    <t>clicks</t>
  </si>
  <si>
    <t>bricks</t>
  </si>
  <si>
    <t>back</t>
  </si>
  <si>
    <t>inc</t>
  </si>
  <si>
    <t>founders</t>
  </si>
  <si>
    <t>know</t>
  </si>
  <si>
    <t>here</t>
  </si>
  <si>
    <t>flesh</t>
  </si>
  <si>
    <t>october</t>
  </si>
  <si>
    <t>10</t>
  </si>
  <si>
    <t>w</t>
  </si>
  <si>
    <t>ticket</t>
  </si>
  <si>
    <t>deal</t>
  </si>
  <si>
    <t>curious</t>
  </si>
  <si>
    <t>takes</t>
  </si>
  <si>
    <t>bring</t>
  </si>
  <si>
    <t>onbrand</t>
  </si>
  <si>
    <t>life</t>
  </si>
  <si>
    <t>sat</t>
  </si>
  <si>
    <t>guido</t>
  </si>
  <si>
    <t>lotus</t>
  </si>
  <si>
    <t>long</t>
  </si>
  <si>
    <t>time</t>
  </si>
  <si>
    <t>production</t>
  </si>
  <si>
    <t>ONBrand19</t>
  </si>
  <si>
    <t>You</t>
  </si>
  <si>
    <t>Register</t>
  </si>
  <si>
    <t>ON</t>
  </si>
  <si>
    <t>Brand</t>
  </si>
  <si>
    <t>Read</t>
  </si>
  <si>
    <t>PRSANebraska</t>
  </si>
  <si>
    <t>OnBrand19</t>
  </si>
  <si>
    <t>Behind</t>
  </si>
  <si>
    <t>Scenes</t>
  </si>
  <si>
    <t>Husker</t>
  </si>
  <si>
    <t>Communications</t>
  </si>
  <si>
    <t>Office</t>
  </si>
  <si>
    <t>PRSANE</t>
  </si>
  <si>
    <t>PRPros</t>
  </si>
  <si>
    <t>We</t>
  </si>
  <si>
    <t>re</t>
  </si>
  <si>
    <t>counting</t>
  </si>
  <si>
    <t>days</t>
  </si>
  <si>
    <t>Which</t>
  </si>
  <si>
    <t>excited</t>
  </si>
  <si>
    <t>away</t>
  </si>
  <si>
    <t>Thursday</t>
  </si>
  <si>
    <t>Join</t>
  </si>
  <si>
    <t>New</t>
  </si>
  <si>
    <t>York</t>
  </si>
  <si>
    <t>San</t>
  </si>
  <si>
    <t>Francisco</t>
  </si>
  <si>
    <t>Check</t>
  </si>
  <si>
    <t>In</t>
  </si>
  <si>
    <t>PRSA</t>
  </si>
  <si>
    <t>Nebraska</t>
  </si>
  <si>
    <t>Keynote</t>
  </si>
  <si>
    <t>Speaker</t>
  </si>
  <si>
    <t>Michael</t>
  </si>
  <si>
    <t>Donnelly</t>
  </si>
  <si>
    <t>Elevate</t>
  </si>
  <si>
    <t>The</t>
  </si>
  <si>
    <t>Digital</t>
  </si>
  <si>
    <t>Evolution</t>
  </si>
  <si>
    <t>Syncing</t>
  </si>
  <si>
    <t>Your</t>
  </si>
  <si>
    <t>Experience</t>
  </si>
  <si>
    <t>From</t>
  </si>
  <si>
    <t>Clicks</t>
  </si>
  <si>
    <t>Bricks</t>
  </si>
  <si>
    <t>Back</t>
  </si>
  <si>
    <t>Again</t>
  </si>
  <si>
    <t>Today</t>
  </si>
  <si>
    <t>Diversity</t>
  </si>
  <si>
    <t>Inclusion</t>
  </si>
  <si>
    <t>One</t>
  </si>
  <si>
    <t>Speakers</t>
  </si>
  <si>
    <t>Topic</t>
  </si>
  <si>
    <t>Inc</t>
  </si>
  <si>
    <t>Get</t>
  </si>
  <si>
    <t>October</t>
  </si>
  <si>
    <t>Curious</t>
  </si>
  <si>
    <t>Guido</t>
  </si>
  <si>
    <t>Lotus</t>
  </si>
  <si>
    <t>GoodGuyz_The</t>
  </si>
  <si>
    <t>Got</t>
  </si>
  <si>
    <t>tickets</t>
  </si>
  <si>
    <t>Europe's</t>
  </si>
  <si>
    <t>leading</t>
  </si>
  <si>
    <t>branding</t>
  </si>
  <si>
    <t>up</t>
  </si>
  <si>
    <t>looking</t>
  </si>
  <si>
    <t>still</t>
  </si>
  <si>
    <t>going</t>
  </si>
  <si>
    <t>G1: #onbrand19 line early bird up's welcomed four fresh new faces</t>
  </si>
  <si>
    <t>G2: more #onbrand19 july register speakers newsletter find want cause consider</t>
  </si>
  <si>
    <t>G3: #onbrand19 next week won t want miss career development networking</t>
  </si>
  <si>
    <t>G4: #onbrand19 speakers register today more thursday july 18 join day</t>
  </si>
  <si>
    <t>Edge Weight▓1▓6▓0▓True▓Green▓Red▓▓Edge Weight▓1▓3▓0▓5▓10▓False▓Edge Weight▓1▓6▓0▓16▓6▓False▓▓0▓0▓0▓True▓Black▓Black▓▓Followers▓116▓1689▓0▓162▓1000▓False▓Followers▓104▓2757▓0▓100▓70▓False▓▓0▓0▓0▓0▓0▓False▓▓0▓0▓0▓0▓0▓False</t>
  </si>
  <si>
    <t>GraphSource░TwitterSearch▓GraphTerm░OnBrand19▓ImportDescription░The graph represents a network of 12 Twitter users whose recent tweets contained "OnBrand19", or who were replied to or mentioned in those tweets, taken from a data set limited to a maximum of 18,000 tweets.  The network was obtained from Twitter on Tuesday, 16 July 2019 at 20:21 UTC.
The tweets in the network were tweeted over the 7-day, 2-hour, 19-minute period from Monday, 08 July 2019 at 13:50 UTC to Monday, 15 July 2019 at 16:09 UTC.
There is an edge for each "replies-to" relationship in a tweet, an edge for each "mentions" relationship in a tweet, and a self-loop edge for each tweet that is not a "replies-to" or "mentions".▓ImportSuggestedTitle░OnBrand19 Twitter NodeXL SNA Map and Report for Tuesday, 16 July 2019 at 20:21 UTC▓ImportSuggestedFileNameNoExtension░2019-07-16 20-21-19 NodeXL Twitter Search OnBrand19▓GroupingDescription░The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</si>
</sst>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9770312"/>
        <c:axId val="20823945"/>
      </c:barChart>
      <c:catAx>
        <c:axId val="9770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3197778"/>
        <c:axId val="9017955"/>
      </c:barChart>
      <c:catAx>
        <c:axId val="53197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17955"/>
        <c:crosses val="autoZero"/>
        <c:auto val="1"/>
        <c:lblOffset val="100"/>
        <c:noMultiLvlLbl val="0"/>
      </c:catAx>
      <c:valAx>
        <c:axId val="901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7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4052732"/>
        <c:axId val="59365725"/>
      </c:barChart>
      <c:catAx>
        <c:axId val="14052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65725"/>
        <c:crosses val="autoZero"/>
        <c:auto val="1"/>
        <c:lblOffset val="100"/>
        <c:noMultiLvlLbl val="0"/>
      </c:catAx>
      <c:valAx>
        <c:axId val="59365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2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4529478"/>
        <c:axId val="43894391"/>
      </c:barChart>
      <c:catAx>
        <c:axId val="645294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94391"/>
        <c:crosses val="autoZero"/>
        <c:auto val="1"/>
        <c:lblOffset val="100"/>
        <c:noMultiLvlLbl val="0"/>
      </c:catAx>
      <c:valAx>
        <c:axId val="4389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9505200"/>
        <c:axId val="65784753"/>
      </c:barChart>
      <c:catAx>
        <c:axId val="59505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84753"/>
        <c:crosses val="autoZero"/>
        <c:auto val="1"/>
        <c:lblOffset val="100"/>
        <c:noMultiLvlLbl val="0"/>
      </c:catAx>
      <c:valAx>
        <c:axId val="6578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5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5191866"/>
        <c:axId val="26964747"/>
      </c:barChart>
      <c:catAx>
        <c:axId val="551918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64747"/>
        <c:crosses val="autoZero"/>
        <c:auto val="1"/>
        <c:lblOffset val="100"/>
        <c:noMultiLvlLbl val="0"/>
      </c:catAx>
      <c:valAx>
        <c:axId val="26964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1356132"/>
        <c:axId val="36660869"/>
      </c:barChart>
      <c:catAx>
        <c:axId val="41356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60869"/>
        <c:crosses val="autoZero"/>
        <c:auto val="1"/>
        <c:lblOffset val="100"/>
        <c:noMultiLvlLbl val="0"/>
      </c:catAx>
      <c:valAx>
        <c:axId val="3666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5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1512366"/>
        <c:axId val="16740383"/>
      </c:barChart>
      <c:catAx>
        <c:axId val="615123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40383"/>
        <c:crosses val="autoZero"/>
        <c:auto val="1"/>
        <c:lblOffset val="100"/>
        <c:noMultiLvlLbl val="0"/>
      </c:catAx>
      <c:valAx>
        <c:axId val="1674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6445720"/>
        <c:axId val="13793753"/>
      </c:barChart>
      <c:catAx>
        <c:axId val="16445720"/>
        <c:scaling>
          <c:orientation val="minMax"/>
        </c:scaling>
        <c:axPos val="b"/>
        <c:delete val="1"/>
        <c:majorTickMark val="out"/>
        <c:minorTickMark val="none"/>
        <c:tickLblPos val="none"/>
        <c:crossAx val="13793753"/>
        <c:crosses val="autoZero"/>
        <c:auto val="1"/>
        <c:lblOffset val="100"/>
        <c:noMultiLvlLbl val="0"/>
      </c:catAx>
      <c:valAx>
        <c:axId val="13793753"/>
        <c:scaling>
          <c:orientation val="minMax"/>
        </c:scaling>
        <c:axPos val="l"/>
        <c:delete val="1"/>
        <c:majorTickMark val="out"/>
        <c:minorTickMark val="none"/>
        <c:tickLblPos val="none"/>
        <c:crossAx val="16445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nbrandco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oodguyz_th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yn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arrimanste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hehumblebrag_"/>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afoma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afdistrict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ulubelle51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prsanebrask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mryb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ma_omah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gelaroeb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5" totalsRowShown="0" headerRowDxfId="349" dataDxfId="348">
  <autoFilter ref="A2:BN25"/>
  <tableColumns count="66">
    <tableColumn id="1" name="Vertex 1" dataDxfId="289"/>
    <tableColumn id="2" name="Vertex 2" dataDxfId="287"/>
    <tableColumn id="3" name="Color" dataDxfId="28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195"/>
    <tableColumn id="7" name="ID" dataDxfId="340"/>
    <tableColumn id="9" name="Dynamic Filter" dataDxfId="339"/>
    <tableColumn id="8" name="Add Your Own Columns Here" dataDxfId="286"/>
    <tableColumn id="15" name="Relationship" dataDxfId="285"/>
    <tableColumn id="16" name="Relationship Date (UTC)" dataDxfId="284"/>
    <tableColumn id="17" name="Tweet" dataDxfId="283"/>
    <tableColumn id="18" name="URLs in Tweet" dataDxfId="282"/>
    <tableColumn id="19" name="Domains in Tweet" dataDxfId="281"/>
    <tableColumn id="20" name="Hashtags in Tweet" dataDxfId="280"/>
    <tableColumn id="21" name="Tweet Date (UTC)" dataDxfId="278"/>
    <tableColumn id="22" name="Twitter Page for Tweet" dataDxfId="277"/>
    <tableColumn id="23" name="Latitude" dataDxfId="276"/>
    <tableColumn id="24" name="Longitude" dataDxfId="275"/>
    <tableColumn id="25" name="Imported ID" dataDxfId="274"/>
    <tableColumn id="26" name="In-Reply-To Tweet ID" dataDxfId="273"/>
    <tableColumn id="27" name="Edge Weight" dataDxfId="57"/>
    <tableColumn id="28" name="Sentiment List #1: Positive Word Count" dataDxfId="56"/>
    <tableColumn id="29" name="Sentiment List #1: Positive Word Percentage (%)" dataDxfId="55"/>
    <tableColumn id="30" name="Sentiment List #2: Negative Word Count" dataDxfId="54"/>
    <tableColumn id="31" name="Sentiment List #2: Negative Word Percentage (%)" dataDxfId="53"/>
    <tableColumn id="32" name="Sentiment List #3: (Add your own word list) Word Count" dataDxfId="52"/>
    <tableColumn id="33" name="Sentiment List #3: (Add your own word list) Word Percentage (%)" dataDxfId="51"/>
    <tableColumn id="34" name="Non-categorized Word Count" dataDxfId="50"/>
    <tableColumn id="35" name="Non-categorized Word Percentage (%)" dataDxfId="49"/>
    <tableColumn id="36" name="Edge Content Word Count" dataDxfId="47"/>
    <tableColumn id="37" name="Media in Tweet" dataDxfId="48"/>
    <tableColumn id="38" name="Tweet Image File" dataDxfId="272"/>
    <tableColumn id="39" name="Favorited" dataDxfId="271"/>
    <tableColumn id="40" name="Favorite Count" dataDxfId="270"/>
    <tableColumn id="41" name="In-Reply-To User ID" dataDxfId="269"/>
    <tableColumn id="42" name="Is Quote Status" dataDxfId="268"/>
    <tableColumn id="43" name="Language" dataDxfId="267"/>
    <tableColumn id="44" name="Possibly Sensitive" dataDxfId="266"/>
    <tableColumn id="45" name="Quoted Status ID" dataDxfId="265"/>
    <tableColumn id="46" name="Retweeted" dataDxfId="264"/>
    <tableColumn id="47" name="Retweet Count" dataDxfId="263"/>
    <tableColumn id="48" name="Retweet ID" dataDxfId="262"/>
    <tableColumn id="49" name="Source" dataDxfId="261"/>
    <tableColumn id="50" name="Truncated" dataDxfId="260"/>
    <tableColumn id="51" name="Unified Twitter ID" dataDxfId="259"/>
    <tableColumn id="52" name="Imported Tweet Type" dataDxfId="258"/>
    <tableColumn id="53" name="Added By Extended Analysis" dataDxfId="257"/>
    <tableColumn id="54" name="Corrected By Extended Analysis" dataDxfId="256"/>
    <tableColumn id="55" name="Place Bounding Box" dataDxfId="255"/>
    <tableColumn id="56" name="Place Country" dataDxfId="254"/>
    <tableColumn id="57" name="Place Country Code" dataDxfId="253"/>
    <tableColumn id="58" name="Place Full Name" dataDxfId="252"/>
    <tableColumn id="59" name="Place ID" dataDxfId="251"/>
    <tableColumn id="60" name="Place Name" dataDxfId="250"/>
    <tableColumn id="61" name="Place Type" dataDxfId="249"/>
    <tableColumn id="62" name="Place URL" dataDxfId="213"/>
    <tableColumn id="63" name="Vertex 1 Group" dataDxfId="212">
      <calculatedColumnFormula>REPLACE(INDEX(GroupVertices[Group], MATCH(Edges[[#This Row],[Vertex 1]],GroupVertices[Vertex],0)),1,1,"")</calculatedColumnFormula>
    </tableColumn>
    <tableColumn id="64" name="Vertex 2 Group" dataDxfId="210">
      <calculatedColumnFormula>REPLACE(INDEX(GroupVertices[Group], MATCH(Edges[[#This Row],[Vertex 2]],GroupVertices[Vertex],0)),1,1,"")</calculatedColumnFormula>
    </tableColumn>
    <tableColumn id="65" name="Date" dataDxfId="211"/>
    <tableColumn id="66" name="Time" dataDxfId="2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97" dataDxfId="296">
  <autoFilter ref="A2:C6"/>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9" totalsRowShown="0" headerRowDxfId="194" dataDxfId="193">
  <autoFilter ref="A1:J9"/>
  <tableColumns count="10">
    <tableColumn id="1" name="Top URLs in Tweet in Entire Graph" dataDxfId="192"/>
    <tableColumn id="2" name="Entire Graph Count" dataDxfId="191"/>
    <tableColumn id="3" name="Top URLs in Tweet in G1" dataDxfId="190"/>
    <tableColumn id="4" name="G1 Count" dataDxfId="189"/>
    <tableColumn id="5" name="Top URLs in Tweet in G2" dataDxfId="188"/>
    <tableColumn id="6" name="G2 Count" dataDxfId="187"/>
    <tableColumn id="7" name="Top URLs in Tweet in G3" dataDxfId="186"/>
    <tableColumn id="8" name="G3 Count" dataDxfId="185"/>
    <tableColumn id="9" name="Top URLs in Tweet in G4" dataDxfId="184"/>
    <tableColumn id="10" name="G4 Count" dataDxfId="183"/>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2:J16" totalsRowShown="0" headerRowDxfId="181" dataDxfId="180">
  <autoFilter ref="A12:J16"/>
  <tableColumns count="10">
    <tableColumn id="1" name="Top Domains in Tweet in Entire Graph" dataDxfId="179"/>
    <tableColumn id="2" name="Entire Graph Count" dataDxfId="178"/>
    <tableColumn id="3" name="Top Domains in Tweet in G1" dataDxfId="177"/>
    <tableColumn id="4" name="G1 Count" dataDxfId="176"/>
    <tableColumn id="5" name="Top Domains in Tweet in G2" dataDxfId="175"/>
    <tableColumn id="6" name="G2 Count" dataDxfId="174"/>
    <tableColumn id="7" name="Top Domains in Tweet in G3" dataDxfId="173"/>
    <tableColumn id="8" name="G3 Count" dataDxfId="172"/>
    <tableColumn id="9" name="Top Domains in Tweet in G4" dataDxfId="171"/>
    <tableColumn id="10" name="G4 Count" dataDxfId="17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J24" totalsRowShown="0" headerRowDxfId="168" dataDxfId="167">
  <autoFilter ref="A19:J24"/>
  <tableColumns count="10">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J37" totalsRowShown="0" headerRowDxfId="155" dataDxfId="154">
  <autoFilter ref="A27:J37"/>
  <tableColumns count="10">
    <tableColumn id="1" name="Top Words in Tweet in Entire Graph" dataDxfId="153"/>
    <tableColumn id="2" name="Entire Graph Count" dataDxfId="152"/>
    <tableColumn id="3" name="Top Words in Tweet in G1" dataDxfId="151"/>
    <tableColumn id="4" name="G1 Count" dataDxfId="150"/>
    <tableColumn id="5" name="Top Words in Tweet in G2" dataDxfId="149"/>
    <tableColumn id="6" name="G2 Count" dataDxfId="148"/>
    <tableColumn id="7" name="Top Words in Tweet in G3" dataDxfId="147"/>
    <tableColumn id="8" name="G3 Count" dataDxfId="146"/>
    <tableColumn id="9" name="Top Words in Tweet in G4" dataDxfId="145"/>
    <tableColumn id="10" name="G4 Count" dataDxfId="1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J50" totalsRowShown="0" headerRowDxfId="142" dataDxfId="141">
  <autoFilter ref="A40:J50"/>
  <tableColumns count="10">
    <tableColumn id="1" name="Top Word Pairs in Tweet in Entire Graph" dataDxfId="140"/>
    <tableColumn id="2" name="Entire Graph Count" dataDxfId="139"/>
    <tableColumn id="3" name="Top Word Pairs in Tweet in G1" dataDxfId="138"/>
    <tableColumn id="4" name="G1 Count" dataDxfId="137"/>
    <tableColumn id="5" name="Top Word Pairs in Tweet in G2" dataDxfId="136"/>
    <tableColumn id="6" name="G2 Count" dataDxfId="135"/>
    <tableColumn id="7" name="Top Word Pairs in Tweet in G3" dataDxfId="134"/>
    <tableColumn id="8" name="G3 Count" dataDxfId="133"/>
    <tableColumn id="9" name="Top Word Pairs in Tweet in G4" dataDxfId="132"/>
    <tableColumn id="10" name="G4 Count" dataDxfId="13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J54" totalsRowShown="0" headerRowDxfId="129" dataDxfId="128">
  <autoFilter ref="A53:J54"/>
  <tableColumns count="10">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6:J60" totalsRowShown="0" headerRowDxfId="126" dataDxfId="125">
  <autoFilter ref="A56:J60"/>
  <tableColumns count="10">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8"/>
    <tableColumn id="9" name="Top Mentioned in G4" dataDxfId="107"/>
    <tableColumn id="10" name="G4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3:J73" totalsRowShown="0" headerRowDxfId="103" dataDxfId="102">
  <autoFilter ref="A63:J73"/>
  <tableColumns count="10">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38" dataDxfId="337">
  <autoFilter ref="A2:BT14"/>
  <sortState ref="A3:BJ18">
    <sortCondition descending="1" sortBy="value" ref="V3:V18"/>
  </sortState>
  <tableColumns count="72">
    <tableColumn id="1" name="Vertex" dataDxfId="336"/>
    <tableColumn id="62" name="Subgraph" dataDxfId="335"/>
    <tableColumn id="2" name="Color" dataDxfId="334"/>
    <tableColumn id="5" name="Shape" dataDxfId="333"/>
    <tableColumn id="6" name="Size" dataDxfId="332"/>
    <tableColumn id="4" name="Opacity" dataDxfId="229"/>
    <tableColumn id="7" name="Image File" dataDxfId="227"/>
    <tableColumn id="3" name="Visibility" dataDxfId="228"/>
    <tableColumn id="10" name="Label" dataDxfId="331"/>
    <tableColumn id="16" name="Label Fill Color" dataDxfId="330"/>
    <tableColumn id="9" name="Label Position" dataDxfId="223"/>
    <tableColumn id="8" name="Tooltip" dataDxfId="221"/>
    <tableColumn id="18" name="Layout Order" dataDxfId="222"/>
    <tableColumn id="13" name="X" dataDxfId="329"/>
    <tableColumn id="14" name="Y" dataDxfId="328"/>
    <tableColumn id="12" name="Locked?" dataDxfId="327"/>
    <tableColumn id="19" name="Polar R" dataDxfId="326"/>
    <tableColumn id="20" name="Polar Angle" dataDxfId="32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4"/>
    <tableColumn id="28" name="Dynamic Filter" dataDxfId="323"/>
    <tableColumn id="17" name="Add Your Own Columns Here" dataDxfId="248"/>
    <tableColumn id="30" name="Name" dataDxfId="247"/>
    <tableColumn id="31" name="Followed" dataDxfId="246"/>
    <tableColumn id="32" name="Followers" dataDxfId="245"/>
    <tableColumn id="33" name="Tweets" dataDxfId="244"/>
    <tableColumn id="34" name="Favorites" dataDxfId="243"/>
    <tableColumn id="35" name="Time Zone UTC Offset (Seconds)" dataDxfId="242"/>
    <tableColumn id="36" name="Description" dataDxfId="241"/>
    <tableColumn id="37" name="Location" dataDxfId="240"/>
    <tableColumn id="38" name="Web" dataDxfId="239"/>
    <tableColumn id="39" name="Time Zone" dataDxfId="238"/>
    <tableColumn id="40" name="Joined Twitter Date (UTC)" dataDxfId="237"/>
    <tableColumn id="41" name="Profile Banner Url" dataDxfId="236"/>
    <tableColumn id="42" name="Default Profile" dataDxfId="235"/>
    <tableColumn id="43" name="Default Profile Image" dataDxfId="234"/>
    <tableColumn id="44" name="Geo Enabled" dataDxfId="233"/>
    <tableColumn id="45" name="Language" dataDxfId="232"/>
    <tableColumn id="46" name="Listed Count" dataDxfId="231"/>
    <tableColumn id="47" name="Profile Background Image Url" dataDxfId="230"/>
    <tableColumn id="48" name="Verified" dataDxfId="226"/>
    <tableColumn id="49" name="Custom Menu Item Text" dataDxfId="225"/>
    <tableColumn id="50" name="Custom Menu Item Action" dataDxfId="224"/>
    <tableColumn id="51" name="Tweeted Search Term?" dataDxfId="90"/>
    <tableColumn id="52" name="Top URLs in Tweet by Count" dataDxfId="89"/>
    <tableColumn id="53" name="Top URLs in Tweet by Salience" dataDxfId="88"/>
    <tableColumn id="54" name="Top Domains in Tweet by Count" dataDxfId="87"/>
    <tableColumn id="55" name="Top Domains in Tweet by Salience" dataDxfId="86"/>
    <tableColumn id="56" name="Top Hashtags in Tweet by Count" dataDxfId="85"/>
    <tableColumn id="57" name="Top Hashtags in Tweet by Salience" dataDxfId="84"/>
    <tableColumn id="58" name="Top Words in Tweet by Count" dataDxfId="83"/>
    <tableColumn id="59" name="Top Words in Tweet by Salience" dataDxfId="82"/>
    <tableColumn id="60" name="Top Word Pairs in Tweet by Count" dataDxfId="81"/>
    <tableColumn id="61" name="Top Word Pairs in Tweet by Salience" dataDxfId="46"/>
    <tableColumn id="63" name="Sentiment List #1: Positive Word Count" dataDxfId="45"/>
    <tableColumn id="64" name="Sentiment List #1: Positive Word Percentage (%)" dataDxfId="44"/>
    <tableColumn id="65" name="Sentiment List #2: Negative Word Count" dataDxfId="43"/>
    <tableColumn id="66" name="Sentiment List #2: Negative Word Percentage (%)" dataDxfId="42"/>
    <tableColumn id="67" name="Sentiment List #3: (Add your own word list) Word Count" dataDxfId="41"/>
    <tableColumn id="68" name="Sentiment List #3: (Add your own word list) Word Percentage (%)" dataDxfId="40"/>
    <tableColumn id="69" name="Non-categorized Word Count" dataDxfId="39"/>
    <tableColumn id="70" name="Non-categorized Word Percentage (%)" dataDxfId="38"/>
    <tableColumn id="71" name="Vertex Content Word Count" dataDxfId="36"/>
    <tableColumn id="72" name="Vertex Group" dataDxfId="3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4" totalsRowShown="0" headerRowDxfId="80" dataDxfId="79">
  <autoFilter ref="A1:G264"/>
  <tableColumns count="7">
    <tableColumn id="1" name="Word" dataDxfId="78"/>
    <tableColumn id="2" name="Count" dataDxfId="77"/>
    <tableColumn id="3" name="Salience" dataDxfId="76"/>
    <tableColumn id="4" name="Group" dataDxfId="75"/>
    <tableColumn id="5" name="Word on Sentiment List #1: Positive" dataDxfId="74"/>
    <tableColumn id="6" name="Word on Sentiment List #2: Negative" dataDxfId="73"/>
    <tableColumn id="7" name="Word on Sentiment List #3: (Add your own word list)" dataDxfId="72"/>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69" totalsRowShown="0" headerRowDxfId="71" dataDxfId="70">
  <autoFilter ref="A1:L269"/>
  <tableColumns count="12">
    <tableColumn id="1" name="Word 1" dataDxfId="69"/>
    <tableColumn id="2" name="Word 2" dataDxfId="68"/>
    <tableColumn id="3" name="Count" dataDxfId="67"/>
    <tableColumn id="4" name="Salience" dataDxfId="66"/>
    <tableColumn id="5" name="Mutual Information" dataDxfId="65"/>
    <tableColumn id="6" name="Group" dataDxfId="64"/>
    <tableColumn id="7" name="Word1 on Sentiment List #1: Positive" dataDxfId="63"/>
    <tableColumn id="8" name="Word1 on Sentiment List #2: Negative" dataDxfId="62"/>
    <tableColumn id="9" name="Word1 on Sentiment List #3: (Add your own word list)" dataDxfId="61"/>
    <tableColumn id="10" name="Word2 on Sentiment List #1: Positive" dataDxfId="60"/>
    <tableColumn id="11" name="Word2 on Sentiment List #2: Negative" dataDxfId="59"/>
    <tableColumn id="12" name="Word2 on Sentiment List #3: (Add your own word list)" dataDxfId="58"/>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632" totalsRowShown="0" headerRowDxfId="295" dataDxfId="294">
  <autoFilter ref="A1:D632"/>
  <tableColumns count="4">
    <tableColumn id="1" name="VertexID" dataDxfId="25"/>
    <tableColumn id="2" name="Word" dataDxfId="24"/>
    <tableColumn id="3" name="Imported ID" dataDxfId="23"/>
    <tableColumn id="4" name="Date" dataDxfId="22"/>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93" dataDxfId="292">
  <autoFilter ref="A1:B176"/>
  <tableColumns count="2">
    <tableColumn id="1" name="Word" dataDxfId="21"/>
    <tableColumn id="2" name="List" dataDxfId="20"/>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91" dataDxfId="290">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22">
  <autoFilter ref="A2:AO6"/>
  <tableColumns count="41">
    <tableColumn id="1" name="Group" dataDxfId="220"/>
    <tableColumn id="2" name="Vertex Color" dataDxfId="219"/>
    <tableColumn id="3" name="Vertex Shape" dataDxfId="217"/>
    <tableColumn id="22" name="Visibility" dataDxfId="218"/>
    <tableColumn id="4" name="Collapsed?"/>
    <tableColumn id="18" name="Label" dataDxfId="321"/>
    <tableColumn id="20" name="Collapsed X"/>
    <tableColumn id="21" name="Collapsed Y"/>
    <tableColumn id="6" name="ID" dataDxfId="320"/>
    <tableColumn id="19" name="Collapsed Properties" dataDxfId="209"/>
    <tableColumn id="5" name="Vertices" dataDxfId="208"/>
    <tableColumn id="7" name="Unique Edges" dataDxfId="207"/>
    <tableColumn id="8" name="Edges With Duplicates" dataDxfId="206"/>
    <tableColumn id="9" name="Total Edges" dataDxfId="205"/>
    <tableColumn id="10" name="Self-Loops" dataDxfId="204"/>
    <tableColumn id="24" name="Reciprocated Vertex Pair Ratio" dataDxfId="203"/>
    <tableColumn id="25" name="Reciprocated Edge Ratio" dataDxfId="202"/>
    <tableColumn id="11" name="Connected Components" dataDxfId="201"/>
    <tableColumn id="12" name="Single-Vertex Connected Components" dataDxfId="200"/>
    <tableColumn id="13" name="Maximum Vertices in a Connected Component" dataDxfId="199"/>
    <tableColumn id="14" name="Maximum Edges in a Connected Component" dataDxfId="198"/>
    <tableColumn id="15" name="Maximum Geodesic Distance (Diameter)" dataDxfId="197"/>
    <tableColumn id="16" name="Average Geodesic Distance" dataDxfId="196"/>
    <tableColumn id="17" name="Graph Density" dataDxfId="182"/>
    <tableColumn id="23" name="Top URLs in Tweet" dataDxfId="169"/>
    <tableColumn id="26" name="Top Domains in Tweet" dataDxfId="156"/>
    <tableColumn id="27" name="Top Hashtags in Tweet" dataDxfId="143"/>
    <tableColumn id="28" name="Top Words in Tweet" dataDxfId="130"/>
    <tableColumn id="29" name="Top Word Pairs in Tweet" dataDxfId="105"/>
    <tableColumn id="30" name="Top Replied-To in Tweet" dataDxfId="104"/>
    <tableColumn id="31" name="Top Mentioned in Tweet" dataDxfId="91"/>
    <tableColumn id="32" name="Top Tweeters" dataDxfId="35"/>
    <tableColumn id="33" name="Sentiment List #1: Positive Word Count" dataDxfId="34"/>
    <tableColumn id="34" name="Sentiment List #1: Positive Word Percentage (%)" dataDxfId="33"/>
    <tableColumn id="35" name="Sentiment List #2: Negative Word Count" dataDxfId="32"/>
    <tableColumn id="36" name="Sentiment List #2: Negative Word Percentage (%)" dataDxfId="31"/>
    <tableColumn id="37" name="Sentiment List #3: (Add your own word list) Word Count" dataDxfId="30"/>
    <tableColumn id="38" name="Sentiment List #3: (Add your own word list) Word Percentage (%)" dataDxfId="29"/>
    <tableColumn id="39" name="Non-categorized Word Count" dataDxfId="28"/>
    <tableColumn id="40" name="Non-categorized Word Percentage (%)" dataDxfId="27"/>
    <tableColumn id="41" name="Group Content Word Count"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9" dataDxfId="318">
  <autoFilter ref="A1:C13"/>
  <tableColumns count="3">
    <tableColumn id="1" name="Group" dataDxfId="216"/>
    <tableColumn id="2" name="Vertex" dataDxfId="215"/>
    <tableColumn id="3" name="Vertex ID" dataDxfId="2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nbrand.me/magazine/the-good-guyz-interview" TargetMode="External" /><Relationship Id="rId2" Type="http://schemas.openxmlformats.org/officeDocument/2006/relationships/hyperlink" Target="https://twitter.com/onbrandconf/status/1148227796474519553" TargetMode="External" /><Relationship Id="rId3" Type="http://schemas.openxmlformats.org/officeDocument/2006/relationships/hyperlink" Target="https://onbrand.me/speakers" TargetMode="External" /><Relationship Id="rId4" Type="http://schemas.openxmlformats.org/officeDocument/2006/relationships/hyperlink" Target="https://onbrand.me/speakers" TargetMode="External" /><Relationship Id="rId5" Type="http://schemas.openxmlformats.org/officeDocument/2006/relationships/hyperlink" Target="https://onbrandcon.com/" TargetMode="External" /><Relationship Id="rId6" Type="http://schemas.openxmlformats.org/officeDocument/2006/relationships/hyperlink" Target="https://onbrandcon.com/" TargetMode="External" /><Relationship Id="rId7" Type="http://schemas.openxmlformats.org/officeDocument/2006/relationships/hyperlink" Target="https://onbrandcon.com/" TargetMode="External" /><Relationship Id="rId8" Type="http://schemas.openxmlformats.org/officeDocument/2006/relationships/hyperlink" Target="https://onbrandcon.com/" TargetMode="External" /><Relationship Id="rId9" Type="http://schemas.openxmlformats.org/officeDocument/2006/relationships/hyperlink" Target="https://onbrandcon.com/" TargetMode="External" /><Relationship Id="rId10" Type="http://schemas.openxmlformats.org/officeDocument/2006/relationships/hyperlink" Target="https://onbrandcon.com/" TargetMode="External" /><Relationship Id="rId11" Type="http://schemas.openxmlformats.org/officeDocument/2006/relationships/hyperlink" Target="https://mailchi.mp/75b67b6f3a5c/prsane-july-newsletter" TargetMode="External" /><Relationship Id="rId12" Type="http://schemas.openxmlformats.org/officeDocument/2006/relationships/hyperlink" Target="https://onbrandcon.com/" TargetMode="External" /><Relationship Id="rId13" Type="http://schemas.openxmlformats.org/officeDocument/2006/relationships/hyperlink" Target="https://onbrandcon.com/" TargetMode="External" /><Relationship Id="rId14" Type="http://schemas.openxmlformats.org/officeDocument/2006/relationships/hyperlink" Target="https://pbs.twimg.com/media/D_CMGsSXkAEDOdO.jpg" TargetMode="External" /><Relationship Id="rId15" Type="http://schemas.openxmlformats.org/officeDocument/2006/relationships/hyperlink" Target="https://pbs.twimg.com/media/D-_zDntWsAAVmeF.jpg" TargetMode="External" /><Relationship Id="rId16" Type="http://schemas.openxmlformats.org/officeDocument/2006/relationships/hyperlink" Target="https://pbs.twimg.com/media/D_Dr4yXXoAIBdu-.jpg" TargetMode="External" /><Relationship Id="rId17" Type="http://schemas.openxmlformats.org/officeDocument/2006/relationships/hyperlink" Target="https://pbs.twimg.com/media/D_E8SeZXUAAySKI.jpg" TargetMode="External" /><Relationship Id="rId18" Type="http://schemas.openxmlformats.org/officeDocument/2006/relationships/hyperlink" Target="https://pbs.twimg.com/media/D_Sa2GmW4AIeIlE.png" TargetMode="External" /><Relationship Id="rId19" Type="http://schemas.openxmlformats.org/officeDocument/2006/relationships/hyperlink" Target="https://pbs.twimg.com/media/D--vPjJWkAUXR-Y.jpg" TargetMode="External" /><Relationship Id="rId20" Type="http://schemas.openxmlformats.org/officeDocument/2006/relationships/hyperlink" Target="https://pbs.twimg.com/media/D_Cu98VWwAAF-yo.png" TargetMode="External" /><Relationship Id="rId21" Type="http://schemas.openxmlformats.org/officeDocument/2006/relationships/hyperlink" Target="https://pbs.twimg.com/media/D_HwikpXsAAvDwK.png" TargetMode="External" /><Relationship Id="rId22" Type="http://schemas.openxmlformats.org/officeDocument/2006/relationships/hyperlink" Target="https://pbs.twimg.com/media/D_NE7I9XkAAEISX.jpg" TargetMode="External" /><Relationship Id="rId23" Type="http://schemas.openxmlformats.org/officeDocument/2006/relationships/hyperlink" Target="https://pbs.twimg.com/tweet_video_thumb/D_h2BPqXYAA7IFh.jpg" TargetMode="External" /><Relationship Id="rId24" Type="http://schemas.openxmlformats.org/officeDocument/2006/relationships/hyperlink" Target="https://pbs.twimg.com/media/D_CMGsSXkAEDOdO.jpg" TargetMode="External" /><Relationship Id="rId25" Type="http://schemas.openxmlformats.org/officeDocument/2006/relationships/hyperlink" Target="http://pbs.twimg.com/profile_images/813673767184515072/TU03Y27r_normal.jpg" TargetMode="External" /><Relationship Id="rId26" Type="http://schemas.openxmlformats.org/officeDocument/2006/relationships/hyperlink" Target="http://pbs.twimg.com/profile_images/813673767184515072/TU03Y27r_normal.jpg" TargetMode="External" /><Relationship Id="rId27" Type="http://schemas.openxmlformats.org/officeDocument/2006/relationships/hyperlink" Target="http://pbs.twimg.com/profile_images/813673767184515072/TU03Y27r_normal.jpg" TargetMode="External" /><Relationship Id="rId28" Type="http://schemas.openxmlformats.org/officeDocument/2006/relationships/hyperlink" Target="http://pbs.twimg.com/profile_images/1110457398291062784/wfrkBkPc_normal.png" TargetMode="External" /><Relationship Id="rId29" Type="http://schemas.openxmlformats.org/officeDocument/2006/relationships/hyperlink" Target="http://pbs.twimg.com/profile_images/1110457398291062784/wfrkBkPc_normal.png" TargetMode="External" /><Relationship Id="rId30" Type="http://schemas.openxmlformats.org/officeDocument/2006/relationships/hyperlink" Target="http://pbs.twimg.com/profile_images/1023856551805812736/s3DIkAWl_normal.jpg" TargetMode="External" /><Relationship Id="rId31" Type="http://schemas.openxmlformats.org/officeDocument/2006/relationships/hyperlink" Target="http://pbs.twimg.com/profile_images/1023856551805812736/s3DIkAWl_normal.jpg" TargetMode="External" /><Relationship Id="rId32" Type="http://schemas.openxmlformats.org/officeDocument/2006/relationships/hyperlink" Target="https://pbs.twimg.com/media/D-_zDntWsAAVmeF.jpg" TargetMode="External" /><Relationship Id="rId33" Type="http://schemas.openxmlformats.org/officeDocument/2006/relationships/hyperlink" Target="https://pbs.twimg.com/media/D_Dr4yXXoAIBdu-.jpg" TargetMode="External" /><Relationship Id="rId34" Type="http://schemas.openxmlformats.org/officeDocument/2006/relationships/hyperlink" Target="https://pbs.twimg.com/media/D_E8SeZXUAAySKI.jpg" TargetMode="External" /><Relationship Id="rId35" Type="http://schemas.openxmlformats.org/officeDocument/2006/relationships/hyperlink" Target="http://pbs.twimg.com/profile_images/720620433041596416/7kMQ4MLZ_normal.jpg" TargetMode="External" /><Relationship Id="rId36" Type="http://schemas.openxmlformats.org/officeDocument/2006/relationships/hyperlink" Target="http://pbs.twimg.com/profile_images/720620433041596416/7kMQ4MLZ_normal.jpg" TargetMode="External" /><Relationship Id="rId37" Type="http://schemas.openxmlformats.org/officeDocument/2006/relationships/hyperlink" Target="http://pbs.twimg.com/profile_images/981240346880499713/hEnFcTip_normal.jpg" TargetMode="External" /><Relationship Id="rId38" Type="http://schemas.openxmlformats.org/officeDocument/2006/relationships/hyperlink" Target="http://pbs.twimg.com/profile_images/1091419973354962944/MhyltYJs_normal.jpg" TargetMode="External" /><Relationship Id="rId39" Type="http://schemas.openxmlformats.org/officeDocument/2006/relationships/hyperlink" Target="https://pbs.twimg.com/media/D_Sa2GmW4AIeIlE.png" TargetMode="External" /><Relationship Id="rId40" Type="http://schemas.openxmlformats.org/officeDocument/2006/relationships/hyperlink" Target="http://pbs.twimg.com/profile_images/600376747868094464/Or0vtMZz_normal.jpg" TargetMode="External" /><Relationship Id="rId41" Type="http://schemas.openxmlformats.org/officeDocument/2006/relationships/hyperlink" Target="https://pbs.twimg.com/media/D--vPjJWkAUXR-Y.jpg" TargetMode="External" /><Relationship Id="rId42" Type="http://schemas.openxmlformats.org/officeDocument/2006/relationships/hyperlink" Target="https://pbs.twimg.com/media/D_Cu98VWwAAF-yo.png" TargetMode="External" /><Relationship Id="rId43" Type="http://schemas.openxmlformats.org/officeDocument/2006/relationships/hyperlink" Target="https://pbs.twimg.com/media/D_HwikpXsAAvDwK.png" TargetMode="External" /><Relationship Id="rId44" Type="http://schemas.openxmlformats.org/officeDocument/2006/relationships/hyperlink" Target="http://pbs.twimg.com/profile_images/1027265690124730369/SEhGe2N1_normal.jpg" TargetMode="External" /><Relationship Id="rId45" Type="http://schemas.openxmlformats.org/officeDocument/2006/relationships/hyperlink" Target="https://pbs.twimg.com/media/D_NE7I9XkAAEISX.jpg" TargetMode="External" /><Relationship Id="rId46" Type="http://schemas.openxmlformats.org/officeDocument/2006/relationships/hyperlink" Target="https://pbs.twimg.com/tweet_video_thumb/D_h2BPqXYAA7IFh.jpg" TargetMode="External" /><Relationship Id="rId47" Type="http://schemas.openxmlformats.org/officeDocument/2006/relationships/hyperlink" Target="https://twitter.com/onbrandconf/status/1148571986332921856" TargetMode="External" /><Relationship Id="rId48" Type="http://schemas.openxmlformats.org/officeDocument/2006/relationships/hyperlink" Target="https://twitter.com/bynder/status/1148572183901429760" TargetMode="External" /><Relationship Id="rId49" Type="http://schemas.openxmlformats.org/officeDocument/2006/relationships/hyperlink" Target="https://twitter.com/bynder/status/1148228600321269760" TargetMode="External" /><Relationship Id="rId50" Type="http://schemas.openxmlformats.org/officeDocument/2006/relationships/hyperlink" Target="https://twitter.com/bynder/status/1148572183901429760" TargetMode="External" /><Relationship Id="rId51" Type="http://schemas.openxmlformats.org/officeDocument/2006/relationships/hyperlink" Target="https://twitter.com/onbrandconf/status/1148227796474519553" TargetMode="External" /><Relationship Id="rId52" Type="http://schemas.openxmlformats.org/officeDocument/2006/relationships/hyperlink" Target="https://twitter.com/onbrandconf/status/1148227796474519553" TargetMode="External" /><Relationship Id="rId53" Type="http://schemas.openxmlformats.org/officeDocument/2006/relationships/hyperlink" Target="https://twitter.com/thehumblebrag_/status/1148628486791278598" TargetMode="External" /><Relationship Id="rId54" Type="http://schemas.openxmlformats.org/officeDocument/2006/relationships/hyperlink" Target="https://twitter.com/thehumblebrag_/status/1148628486791278598" TargetMode="External" /><Relationship Id="rId55" Type="http://schemas.openxmlformats.org/officeDocument/2006/relationships/hyperlink" Target="https://twitter.com/aafomaha/status/1148403698252599297" TargetMode="External" /><Relationship Id="rId56" Type="http://schemas.openxmlformats.org/officeDocument/2006/relationships/hyperlink" Target="https://twitter.com/aafomaha/status/1148677272397918209" TargetMode="External" /><Relationship Id="rId57" Type="http://schemas.openxmlformats.org/officeDocument/2006/relationships/hyperlink" Target="https://twitter.com/aafomaha/status/1148765774418534402" TargetMode="External" /><Relationship Id="rId58" Type="http://schemas.openxmlformats.org/officeDocument/2006/relationships/hyperlink" Target="https://twitter.com/aafdistrict9/status/1148697024663044097" TargetMode="External" /><Relationship Id="rId59" Type="http://schemas.openxmlformats.org/officeDocument/2006/relationships/hyperlink" Target="https://twitter.com/aafdistrict9/status/1149074783486828544" TargetMode="External" /><Relationship Id="rId60" Type="http://schemas.openxmlformats.org/officeDocument/2006/relationships/hyperlink" Target="https://twitter.com/lulubelle511/status/1149086752000348167" TargetMode="External" /><Relationship Id="rId61" Type="http://schemas.openxmlformats.org/officeDocument/2006/relationships/hyperlink" Target="https://twitter.com/bmryba/status/1149116467797004291" TargetMode="External" /><Relationship Id="rId62" Type="http://schemas.openxmlformats.org/officeDocument/2006/relationships/hyperlink" Target="https://twitter.com/ama_omaha/status/1149714062743351296" TargetMode="External" /><Relationship Id="rId63" Type="http://schemas.openxmlformats.org/officeDocument/2006/relationships/hyperlink" Target="https://twitter.com/angelaroeber/status/1150589045879296001" TargetMode="External" /><Relationship Id="rId64" Type="http://schemas.openxmlformats.org/officeDocument/2006/relationships/hyperlink" Target="https://twitter.com/prsanebraska/status/1148329324422008843" TargetMode="External" /><Relationship Id="rId65" Type="http://schemas.openxmlformats.org/officeDocument/2006/relationships/hyperlink" Target="https://twitter.com/prsanebraska/status/1148610286728941569" TargetMode="External" /><Relationship Id="rId66" Type="http://schemas.openxmlformats.org/officeDocument/2006/relationships/hyperlink" Target="https://twitter.com/prsanebraska/status/1148963858415050752" TargetMode="External" /><Relationship Id="rId67" Type="http://schemas.openxmlformats.org/officeDocument/2006/relationships/hyperlink" Target="https://twitter.com/prsanebraska/status/1149115682233171970" TargetMode="External" /><Relationship Id="rId68" Type="http://schemas.openxmlformats.org/officeDocument/2006/relationships/hyperlink" Target="https://twitter.com/prsanebraska/status/1149338230065520640" TargetMode="External" /><Relationship Id="rId69" Type="http://schemas.openxmlformats.org/officeDocument/2006/relationships/hyperlink" Target="https://twitter.com/prsanebraska/status/1150799509536104450" TargetMode="External" /><Relationship Id="rId70" Type="http://schemas.openxmlformats.org/officeDocument/2006/relationships/comments" Target="../comments1.xml" /><Relationship Id="rId71" Type="http://schemas.openxmlformats.org/officeDocument/2006/relationships/vmlDrawing" Target="../drawings/vmlDrawing1.vml" /><Relationship Id="rId72" Type="http://schemas.openxmlformats.org/officeDocument/2006/relationships/table" Target="../tables/table1.xml" /><Relationship Id="rId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onbrandcon.com/" TargetMode="External" /><Relationship Id="rId2" Type="http://schemas.openxmlformats.org/officeDocument/2006/relationships/hyperlink" Target="https://mailchi.mp/75b67b6f3a5c/p" TargetMode="External" /><Relationship Id="rId3" Type="http://schemas.openxmlformats.org/officeDocument/2006/relationships/hyperlink" Target="https://twitter.com/prsanebraska/status/1148963858415050752" TargetMode="External" /><Relationship Id="rId4" Type="http://schemas.openxmlformats.org/officeDocument/2006/relationships/hyperlink" Target="https://twitter.com/AAFOmaha/status/1148765774418534402" TargetMode="External" /><Relationship Id="rId5" Type="http://schemas.openxmlformats.org/officeDocument/2006/relationships/hyperlink" Target="https://mailchi.mp/75b67b6f3a5c/prsane-july-newsletter" TargetMode="External" /><Relationship Id="rId6" Type="http://schemas.openxmlformats.org/officeDocument/2006/relationships/hyperlink" Target="https://onbrand.me/speakers" TargetMode="External" /><Relationship Id="rId7" Type="http://schemas.openxmlformats.org/officeDocument/2006/relationships/hyperlink" Target="https://twitter.com/onbrandconf/status/1148227796474519553" TargetMode="External" /><Relationship Id="rId8" Type="http://schemas.openxmlformats.org/officeDocument/2006/relationships/hyperlink" Target="https://onbrand.me/magazine/the-good-guyz-interview" TargetMode="External" /><Relationship Id="rId9" Type="http://schemas.openxmlformats.org/officeDocument/2006/relationships/hyperlink" Target="https://onbrand.me/speakers" TargetMode="External" /><Relationship Id="rId10" Type="http://schemas.openxmlformats.org/officeDocument/2006/relationships/hyperlink" Target="https://onbrand.me/magazine/the-good-guyz-interview" TargetMode="External" /><Relationship Id="rId11" Type="http://schemas.openxmlformats.org/officeDocument/2006/relationships/hyperlink" Target="https://twitter.com/onbrandconf/status/1148227796474519553" TargetMode="External" /><Relationship Id="rId12" Type="http://schemas.openxmlformats.org/officeDocument/2006/relationships/hyperlink" Target="https://onbrandcon.com/" TargetMode="External" /><Relationship Id="rId13" Type="http://schemas.openxmlformats.org/officeDocument/2006/relationships/hyperlink" Target="https://mailchi.mp/75b67b6f3a5c/p" TargetMode="External" /><Relationship Id="rId14" Type="http://schemas.openxmlformats.org/officeDocument/2006/relationships/hyperlink" Target="https://twitter.com/prsanebraska/status/1148963858415050752" TargetMode="External" /><Relationship Id="rId15" Type="http://schemas.openxmlformats.org/officeDocument/2006/relationships/hyperlink" Target="https://mailchi.mp/75b67b6f3a5c/prsane-july-newsletter" TargetMode="External" /><Relationship Id="rId16" Type="http://schemas.openxmlformats.org/officeDocument/2006/relationships/hyperlink" Target="https://twitter.com/AAFOmaha/status/1148765774418534402" TargetMode="External" /><Relationship Id="rId17" Type="http://schemas.openxmlformats.org/officeDocument/2006/relationships/hyperlink" Target="https://onbrandcon.com/" TargetMode="External" /><Relationship Id="rId18" Type="http://schemas.openxmlformats.org/officeDocument/2006/relationships/hyperlink" Target="https://onbrandcon.com/"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dah2bRQe1" TargetMode="External" /><Relationship Id="rId2" Type="http://schemas.openxmlformats.org/officeDocument/2006/relationships/hyperlink" Target="https://t.co/dzLcWgZD2P" TargetMode="External" /><Relationship Id="rId3" Type="http://schemas.openxmlformats.org/officeDocument/2006/relationships/hyperlink" Target="https://t.co/C49dZPoI2J" TargetMode="External" /><Relationship Id="rId4" Type="http://schemas.openxmlformats.org/officeDocument/2006/relationships/hyperlink" Target="https://t.co/hDhO3exhye" TargetMode="External" /><Relationship Id="rId5" Type="http://schemas.openxmlformats.org/officeDocument/2006/relationships/hyperlink" Target="https://t.co/HSEBnWVqrv" TargetMode="External" /><Relationship Id="rId6" Type="http://schemas.openxmlformats.org/officeDocument/2006/relationships/hyperlink" Target="https://t.co/9mH9aCSiox" TargetMode="External" /><Relationship Id="rId7" Type="http://schemas.openxmlformats.org/officeDocument/2006/relationships/hyperlink" Target="https://t.co/4sNcOKylH9" TargetMode="External" /><Relationship Id="rId8" Type="http://schemas.openxmlformats.org/officeDocument/2006/relationships/hyperlink" Target="https://t.co/7QrAgiasjm" TargetMode="External" /><Relationship Id="rId9" Type="http://schemas.openxmlformats.org/officeDocument/2006/relationships/hyperlink" Target="https://t.co/xbyqgOZmPM" TargetMode="External" /><Relationship Id="rId10" Type="http://schemas.openxmlformats.org/officeDocument/2006/relationships/hyperlink" Target="https://pbs.twimg.com/profile_banners/3881238082/1557832660" TargetMode="External" /><Relationship Id="rId11" Type="http://schemas.openxmlformats.org/officeDocument/2006/relationships/hyperlink" Target="https://pbs.twimg.com/profile_banners/285635449/1479139478" TargetMode="External" /><Relationship Id="rId12" Type="http://schemas.openxmlformats.org/officeDocument/2006/relationships/hyperlink" Target="https://pbs.twimg.com/profile_banners/399265978/1560430717" TargetMode="External" /><Relationship Id="rId13" Type="http://schemas.openxmlformats.org/officeDocument/2006/relationships/hyperlink" Target="https://pbs.twimg.com/profile_banners/21759030/1505231967" TargetMode="External" /><Relationship Id="rId14" Type="http://schemas.openxmlformats.org/officeDocument/2006/relationships/hyperlink" Target="https://pbs.twimg.com/profile_banners/901150777250635777/1528833881" TargetMode="External" /><Relationship Id="rId15" Type="http://schemas.openxmlformats.org/officeDocument/2006/relationships/hyperlink" Target="https://pbs.twimg.com/profile_banners/189234276/1467756128" TargetMode="External" /><Relationship Id="rId16" Type="http://schemas.openxmlformats.org/officeDocument/2006/relationships/hyperlink" Target="https://pbs.twimg.com/profile_banners/720618241064734720/1554232679" TargetMode="External" /><Relationship Id="rId17" Type="http://schemas.openxmlformats.org/officeDocument/2006/relationships/hyperlink" Target="https://pbs.twimg.com/profile_banners/34493193/1375285975" TargetMode="External" /><Relationship Id="rId18" Type="http://schemas.openxmlformats.org/officeDocument/2006/relationships/hyperlink" Target="https://pbs.twimg.com/profile_banners/21789346/1556912077" TargetMode="External" /><Relationship Id="rId19" Type="http://schemas.openxmlformats.org/officeDocument/2006/relationships/hyperlink" Target="https://pbs.twimg.com/profile_banners/44135484/1549049775" TargetMode="External" /><Relationship Id="rId20" Type="http://schemas.openxmlformats.org/officeDocument/2006/relationships/hyperlink" Target="https://pbs.twimg.com/profile_banners/20788334/1496670124"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4/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3/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9/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pbs.twimg.com/profile_images/1110457398291062784/wfrkBkPc_normal.png" TargetMode="External" /><Relationship Id="rId33" Type="http://schemas.openxmlformats.org/officeDocument/2006/relationships/hyperlink" Target="http://pbs.twimg.com/profile_images/798195855593504768/ApU720AX_normal.jpg" TargetMode="External" /><Relationship Id="rId34" Type="http://schemas.openxmlformats.org/officeDocument/2006/relationships/hyperlink" Target="http://pbs.twimg.com/profile_images/813673767184515072/TU03Y27r_normal.jpg" TargetMode="External" /><Relationship Id="rId35" Type="http://schemas.openxmlformats.org/officeDocument/2006/relationships/hyperlink" Target="http://pbs.twimg.com/profile_images/906140574364917760/_T2Kw2Ez_normal.jpg" TargetMode="External" /><Relationship Id="rId36" Type="http://schemas.openxmlformats.org/officeDocument/2006/relationships/hyperlink" Target="http://pbs.twimg.com/profile_images/1023856551805812736/s3DIkAWl_normal.jpg" TargetMode="External" /><Relationship Id="rId37" Type="http://schemas.openxmlformats.org/officeDocument/2006/relationships/hyperlink" Target="http://pbs.twimg.com/profile_images/570389774676000769/NGrrlBeT_normal.jpeg" TargetMode="External" /><Relationship Id="rId38" Type="http://schemas.openxmlformats.org/officeDocument/2006/relationships/hyperlink" Target="http://pbs.twimg.com/profile_images/720620433041596416/7kMQ4MLZ_normal.jpg" TargetMode="External" /><Relationship Id="rId39" Type="http://schemas.openxmlformats.org/officeDocument/2006/relationships/hyperlink" Target="http://pbs.twimg.com/profile_images/981240346880499713/hEnFcTip_normal.jpg" TargetMode="External" /><Relationship Id="rId40" Type="http://schemas.openxmlformats.org/officeDocument/2006/relationships/hyperlink" Target="http://pbs.twimg.com/profile_images/1027265690124730369/SEhGe2N1_normal.jpg" TargetMode="External" /><Relationship Id="rId41" Type="http://schemas.openxmlformats.org/officeDocument/2006/relationships/hyperlink" Target="http://pbs.twimg.com/profile_images/1091419973354962944/MhyltYJs_normal.jpg" TargetMode="External" /><Relationship Id="rId42" Type="http://schemas.openxmlformats.org/officeDocument/2006/relationships/hyperlink" Target="http://pbs.twimg.com/profile_images/753973239865487360/TYO2wSA1_normal.jpg" TargetMode="External" /><Relationship Id="rId43" Type="http://schemas.openxmlformats.org/officeDocument/2006/relationships/hyperlink" Target="http://pbs.twimg.com/profile_images/600376747868094464/Or0vtMZz_normal.jpg" TargetMode="External" /><Relationship Id="rId44" Type="http://schemas.openxmlformats.org/officeDocument/2006/relationships/hyperlink" Target="https://twitter.com/onbrandconf" TargetMode="External" /><Relationship Id="rId45" Type="http://schemas.openxmlformats.org/officeDocument/2006/relationships/hyperlink" Target="https://twitter.com/goodguyz_the" TargetMode="External" /><Relationship Id="rId46" Type="http://schemas.openxmlformats.org/officeDocument/2006/relationships/hyperlink" Target="https://twitter.com/bynder" TargetMode="External" /><Relationship Id="rId47" Type="http://schemas.openxmlformats.org/officeDocument/2006/relationships/hyperlink" Target="https://twitter.com/harrimansteel" TargetMode="External" /><Relationship Id="rId48" Type="http://schemas.openxmlformats.org/officeDocument/2006/relationships/hyperlink" Target="https://twitter.com/thehumblebrag_" TargetMode="External" /><Relationship Id="rId49" Type="http://schemas.openxmlformats.org/officeDocument/2006/relationships/hyperlink" Target="https://twitter.com/aafomaha" TargetMode="External" /><Relationship Id="rId50" Type="http://schemas.openxmlformats.org/officeDocument/2006/relationships/hyperlink" Target="https://twitter.com/aafdistrict9" TargetMode="External" /><Relationship Id="rId51" Type="http://schemas.openxmlformats.org/officeDocument/2006/relationships/hyperlink" Target="https://twitter.com/lulubelle511" TargetMode="External" /><Relationship Id="rId52" Type="http://schemas.openxmlformats.org/officeDocument/2006/relationships/hyperlink" Target="https://twitter.com/prsanebraska" TargetMode="External" /><Relationship Id="rId53" Type="http://schemas.openxmlformats.org/officeDocument/2006/relationships/hyperlink" Target="https://twitter.com/bmryba" TargetMode="External" /><Relationship Id="rId54" Type="http://schemas.openxmlformats.org/officeDocument/2006/relationships/hyperlink" Target="https://twitter.com/ama_omaha" TargetMode="External" /><Relationship Id="rId55" Type="http://schemas.openxmlformats.org/officeDocument/2006/relationships/hyperlink" Target="https://twitter.com/angelaroeber" TargetMode="External" /><Relationship Id="rId56" Type="http://schemas.openxmlformats.org/officeDocument/2006/relationships/comments" Target="../comments2.xml" /><Relationship Id="rId57" Type="http://schemas.openxmlformats.org/officeDocument/2006/relationships/vmlDrawing" Target="../drawings/vmlDrawing2.vml" /><Relationship Id="rId58" Type="http://schemas.openxmlformats.org/officeDocument/2006/relationships/table" Target="../tables/table2.xml" /><Relationship Id="rId59" Type="http://schemas.openxmlformats.org/officeDocument/2006/relationships/drawing" Target="../drawings/drawing1.xml" /><Relationship Id="rId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304</v>
      </c>
      <c r="AC2" s="52" t="s">
        <v>305</v>
      </c>
      <c r="AD2" s="52" t="s">
        <v>306</v>
      </c>
      <c r="AE2" s="52" t="s">
        <v>307</v>
      </c>
      <c r="AF2" s="52" t="s">
        <v>308</v>
      </c>
      <c r="AG2" s="52" t="s">
        <v>309</v>
      </c>
      <c r="AH2" s="52" t="s">
        <v>310</v>
      </c>
      <c r="AI2" s="52" t="s">
        <v>311</v>
      </c>
      <c r="AJ2" s="52" t="s">
        <v>312</v>
      </c>
      <c r="AK2" s="13" t="s">
        <v>315</v>
      </c>
      <c r="AL2" s="13" t="s">
        <v>316</v>
      </c>
      <c r="AM2" s="13" t="s">
        <v>317</v>
      </c>
      <c r="AN2" s="13" t="s">
        <v>318</v>
      </c>
      <c r="AO2" s="13" t="s">
        <v>319</v>
      </c>
      <c r="AP2" s="13" t="s">
        <v>320</v>
      </c>
      <c r="AQ2" s="13" t="s">
        <v>211</v>
      </c>
      <c r="AR2" s="13" t="s">
        <v>321</v>
      </c>
      <c r="AS2" s="13" t="s">
        <v>322</v>
      </c>
      <c r="AT2" s="13" t="s">
        <v>323</v>
      </c>
      <c r="AU2" s="13" t="s">
        <v>324</v>
      </c>
      <c r="AV2" s="13" t="s">
        <v>325</v>
      </c>
      <c r="AW2" s="13" t="s">
        <v>326</v>
      </c>
      <c r="AX2" s="13" t="s">
        <v>327</v>
      </c>
      <c r="AY2" s="13" t="s">
        <v>328</v>
      </c>
      <c r="AZ2" s="13" t="s">
        <v>329</v>
      </c>
      <c r="BA2" s="13" t="s">
        <v>330</v>
      </c>
      <c r="BB2" s="13" t="s">
        <v>331</v>
      </c>
      <c r="BC2" s="13" t="s">
        <v>332</v>
      </c>
      <c r="BD2" s="13" t="s">
        <v>333</v>
      </c>
      <c r="BE2" s="13" t="s">
        <v>334</v>
      </c>
      <c r="BF2" s="13" t="s">
        <v>335</v>
      </c>
      <c r="BG2" s="13" t="s">
        <v>336</v>
      </c>
      <c r="BH2" s="13" t="s">
        <v>337</v>
      </c>
      <c r="BI2" s="13" t="s">
        <v>338</v>
      </c>
      <c r="BJ2" s="13" t="s">
        <v>339</v>
      </c>
      <c r="BK2" s="13" t="s">
        <v>343</v>
      </c>
      <c r="BL2" s="13" t="s">
        <v>344</v>
      </c>
      <c r="BM2" s="13" t="s">
        <v>364</v>
      </c>
      <c r="BN2" s="13" t="s">
        <v>365</v>
      </c>
    </row>
    <row r="3" spans="1:66" ht="15" customHeight="1">
      <c r="A3" s="62" t="s">
        <v>584</v>
      </c>
      <c r="B3" s="62" t="s">
        <v>594</v>
      </c>
      <c r="C3" s="87" t="s">
        <v>283</v>
      </c>
      <c r="D3" s="94">
        <v>5</v>
      </c>
      <c r="E3" s="95" t="s">
        <v>132</v>
      </c>
      <c r="F3" s="96">
        <v>16</v>
      </c>
      <c r="G3" s="87"/>
      <c r="H3" s="77"/>
      <c r="I3" s="97"/>
      <c r="J3" s="97"/>
      <c r="K3" s="34" t="s">
        <v>65</v>
      </c>
      <c r="L3" s="98">
        <v>3</v>
      </c>
      <c r="M3" s="98"/>
      <c r="N3" s="99"/>
      <c r="O3" s="63" t="s">
        <v>195</v>
      </c>
      <c r="P3" s="65">
        <v>43655.52633101852</v>
      </c>
      <c r="Q3" s="63" t="s">
        <v>596</v>
      </c>
      <c r="R3" s="68" t="s">
        <v>610</v>
      </c>
      <c r="S3" s="63" t="s">
        <v>617</v>
      </c>
      <c r="T3" s="63" t="s">
        <v>623</v>
      </c>
      <c r="U3" s="65">
        <v>43655.52633101852</v>
      </c>
      <c r="V3" s="68" t="s">
        <v>667</v>
      </c>
      <c r="W3" s="63"/>
      <c r="X3" s="63"/>
      <c r="Y3" s="69" t="s">
        <v>686</v>
      </c>
      <c r="Z3" s="69"/>
      <c r="AA3" s="63">
        <v>1</v>
      </c>
      <c r="AB3" s="48">
        <v>0</v>
      </c>
      <c r="AC3" s="49">
        <v>0</v>
      </c>
      <c r="AD3" s="48">
        <v>0</v>
      </c>
      <c r="AE3" s="49">
        <v>0</v>
      </c>
      <c r="AF3" s="48">
        <v>0</v>
      </c>
      <c r="AG3" s="49">
        <v>0</v>
      </c>
      <c r="AH3" s="48">
        <v>28</v>
      </c>
      <c r="AI3" s="49">
        <v>100</v>
      </c>
      <c r="AJ3" s="48">
        <v>28</v>
      </c>
      <c r="AK3" s="68" t="s">
        <v>629</v>
      </c>
      <c r="AL3" s="68" t="s">
        <v>629</v>
      </c>
      <c r="AM3" s="63" t="b">
        <v>0</v>
      </c>
      <c r="AN3" s="63">
        <v>1</v>
      </c>
      <c r="AO3" s="69" t="s">
        <v>286</v>
      </c>
      <c r="AP3" s="63" t="b">
        <v>0</v>
      </c>
      <c r="AQ3" s="63" t="s">
        <v>287</v>
      </c>
      <c r="AR3" s="63"/>
      <c r="AS3" s="69" t="s">
        <v>286</v>
      </c>
      <c r="AT3" s="63" t="b">
        <v>0</v>
      </c>
      <c r="AU3" s="63">
        <v>1</v>
      </c>
      <c r="AV3" s="69" t="s">
        <v>286</v>
      </c>
      <c r="AW3" s="63" t="s">
        <v>340</v>
      </c>
      <c r="AX3" s="63" t="b">
        <v>0</v>
      </c>
      <c r="AY3" s="69" t="s">
        <v>686</v>
      </c>
      <c r="AZ3" s="63" t="s">
        <v>185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36">
        <v>43655</v>
      </c>
      <c r="BN3" s="138" t="s">
        <v>647</v>
      </c>
    </row>
    <row r="4" spans="1:66" ht="15" customHeight="1">
      <c r="A4" s="62" t="s">
        <v>585</v>
      </c>
      <c r="B4" s="62" t="s">
        <v>594</v>
      </c>
      <c r="C4" s="87" t="s">
        <v>283</v>
      </c>
      <c r="D4" s="94">
        <v>5</v>
      </c>
      <c r="E4" s="95" t="s">
        <v>132</v>
      </c>
      <c r="F4" s="96">
        <v>16</v>
      </c>
      <c r="G4" s="87"/>
      <c r="H4" s="77"/>
      <c r="I4" s="97"/>
      <c r="J4" s="97"/>
      <c r="K4" s="34" t="s">
        <v>65</v>
      </c>
      <c r="L4" s="100">
        <v>4</v>
      </c>
      <c r="M4" s="100"/>
      <c r="N4" s="99"/>
      <c r="O4" s="64" t="s">
        <v>195</v>
      </c>
      <c r="P4" s="66">
        <v>43655.526875</v>
      </c>
      <c r="Q4" s="64" t="s">
        <v>596</v>
      </c>
      <c r="R4" s="64"/>
      <c r="S4" s="64"/>
      <c r="T4" s="64"/>
      <c r="U4" s="66">
        <v>43655.526875</v>
      </c>
      <c r="V4" s="67" t="s">
        <v>668</v>
      </c>
      <c r="W4" s="64"/>
      <c r="X4" s="64"/>
      <c r="Y4" s="70" t="s">
        <v>687</v>
      </c>
      <c r="Z4" s="64"/>
      <c r="AA4" s="110">
        <v>1</v>
      </c>
      <c r="AB4" s="48"/>
      <c r="AC4" s="49"/>
      <c r="AD4" s="48"/>
      <c r="AE4" s="49"/>
      <c r="AF4" s="48"/>
      <c r="AG4" s="49"/>
      <c r="AH4" s="48"/>
      <c r="AI4" s="49"/>
      <c r="AJ4" s="48"/>
      <c r="AK4" s="117"/>
      <c r="AL4" s="67" t="s">
        <v>639</v>
      </c>
      <c r="AM4" s="64" t="b">
        <v>0</v>
      </c>
      <c r="AN4" s="64">
        <v>0</v>
      </c>
      <c r="AO4" s="70" t="s">
        <v>286</v>
      </c>
      <c r="AP4" s="64" t="b">
        <v>0</v>
      </c>
      <c r="AQ4" s="64" t="s">
        <v>287</v>
      </c>
      <c r="AR4" s="64"/>
      <c r="AS4" s="70" t="s">
        <v>286</v>
      </c>
      <c r="AT4" s="64" t="b">
        <v>0</v>
      </c>
      <c r="AU4" s="64">
        <v>1</v>
      </c>
      <c r="AV4" s="70" t="s">
        <v>686</v>
      </c>
      <c r="AW4" s="64" t="s">
        <v>340</v>
      </c>
      <c r="AX4" s="64" t="b">
        <v>0</v>
      </c>
      <c r="AY4" s="70" t="s">
        <v>686</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37">
        <v>43655</v>
      </c>
      <c r="BN4" s="70" t="s">
        <v>648</v>
      </c>
    </row>
    <row r="5" spans="1:66" ht="15">
      <c r="A5" s="62" t="s">
        <v>585</v>
      </c>
      <c r="B5" s="62" t="s">
        <v>585</v>
      </c>
      <c r="C5" s="87" t="s">
        <v>283</v>
      </c>
      <c r="D5" s="94">
        <v>5</v>
      </c>
      <c r="E5" s="95" t="s">
        <v>132</v>
      </c>
      <c r="F5" s="96">
        <v>16</v>
      </c>
      <c r="G5" s="87"/>
      <c r="H5" s="77"/>
      <c r="I5" s="97"/>
      <c r="J5" s="97"/>
      <c r="K5" s="34" t="s">
        <v>65</v>
      </c>
      <c r="L5" s="100">
        <v>5</v>
      </c>
      <c r="M5" s="100"/>
      <c r="N5" s="99"/>
      <c r="O5" s="64" t="s">
        <v>185</v>
      </c>
      <c r="P5" s="66">
        <v>43654.57877314815</v>
      </c>
      <c r="Q5" s="64" t="s">
        <v>597</v>
      </c>
      <c r="R5" s="67" t="s">
        <v>611</v>
      </c>
      <c r="S5" s="64" t="s">
        <v>618</v>
      </c>
      <c r="T5" s="64" t="s">
        <v>624</v>
      </c>
      <c r="U5" s="66">
        <v>43654.57877314815</v>
      </c>
      <c r="V5" s="67" t="s">
        <v>669</v>
      </c>
      <c r="W5" s="64"/>
      <c r="X5" s="64"/>
      <c r="Y5" s="70" t="s">
        <v>688</v>
      </c>
      <c r="Z5" s="64"/>
      <c r="AA5" s="110">
        <v>1</v>
      </c>
      <c r="AB5" s="48">
        <v>0</v>
      </c>
      <c r="AC5" s="49">
        <v>0</v>
      </c>
      <c r="AD5" s="48">
        <v>0</v>
      </c>
      <c r="AE5" s="49">
        <v>0</v>
      </c>
      <c r="AF5" s="48">
        <v>0</v>
      </c>
      <c r="AG5" s="49">
        <v>0</v>
      </c>
      <c r="AH5" s="48">
        <v>24</v>
      </c>
      <c r="AI5" s="49">
        <v>100</v>
      </c>
      <c r="AJ5" s="48">
        <v>24</v>
      </c>
      <c r="AK5" s="117"/>
      <c r="AL5" s="67" t="s">
        <v>639</v>
      </c>
      <c r="AM5" s="64" t="b">
        <v>0</v>
      </c>
      <c r="AN5" s="64">
        <v>1</v>
      </c>
      <c r="AO5" s="70" t="s">
        <v>286</v>
      </c>
      <c r="AP5" s="64" t="b">
        <v>1</v>
      </c>
      <c r="AQ5" s="64" t="s">
        <v>287</v>
      </c>
      <c r="AR5" s="64"/>
      <c r="AS5" s="70" t="s">
        <v>689</v>
      </c>
      <c r="AT5" s="64" t="b">
        <v>0</v>
      </c>
      <c r="AU5" s="64">
        <v>0</v>
      </c>
      <c r="AV5" s="70" t="s">
        <v>286</v>
      </c>
      <c r="AW5" s="64" t="s">
        <v>340</v>
      </c>
      <c r="AX5" s="64" t="b">
        <v>0</v>
      </c>
      <c r="AY5" s="70" t="s">
        <v>688</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37">
        <v>43654</v>
      </c>
      <c r="BN5" s="70" t="s">
        <v>649</v>
      </c>
    </row>
    <row r="6" spans="1:66" ht="15">
      <c r="A6" s="62" t="s">
        <v>585</v>
      </c>
      <c r="B6" s="62" t="s">
        <v>584</v>
      </c>
      <c r="C6" s="87" t="s">
        <v>283</v>
      </c>
      <c r="D6" s="94">
        <v>5</v>
      </c>
      <c r="E6" s="95" t="s">
        <v>132</v>
      </c>
      <c r="F6" s="96">
        <v>16</v>
      </c>
      <c r="G6" s="87"/>
      <c r="H6" s="77"/>
      <c r="I6" s="97"/>
      <c r="J6" s="97"/>
      <c r="K6" s="34" t="s">
        <v>65</v>
      </c>
      <c r="L6" s="100">
        <v>6</v>
      </c>
      <c r="M6" s="100"/>
      <c r="N6" s="99"/>
      <c r="O6" s="64" t="s">
        <v>352</v>
      </c>
      <c r="P6" s="66">
        <v>43655.526875</v>
      </c>
      <c r="Q6" s="64" t="s">
        <v>596</v>
      </c>
      <c r="R6" s="64"/>
      <c r="S6" s="64"/>
      <c r="T6" s="64"/>
      <c r="U6" s="66">
        <v>43655.526875</v>
      </c>
      <c r="V6" s="67" t="s">
        <v>668</v>
      </c>
      <c r="W6" s="64"/>
      <c r="X6" s="64"/>
      <c r="Y6" s="70" t="s">
        <v>687</v>
      </c>
      <c r="Z6" s="64"/>
      <c r="AA6" s="110">
        <v>1</v>
      </c>
      <c r="AB6" s="48">
        <v>0</v>
      </c>
      <c r="AC6" s="49">
        <v>0</v>
      </c>
      <c r="AD6" s="48">
        <v>0</v>
      </c>
      <c r="AE6" s="49">
        <v>0</v>
      </c>
      <c r="AF6" s="48">
        <v>0</v>
      </c>
      <c r="AG6" s="49">
        <v>0</v>
      </c>
      <c r="AH6" s="48">
        <v>28</v>
      </c>
      <c r="AI6" s="49">
        <v>100</v>
      </c>
      <c r="AJ6" s="48">
        <v>28</v>
      </c>
      <c r="AK6" s="117"/>
      <c r="AL6" s="67" t="s">
        <v>639</v>
      </c>
      <c r="AM6" s="64" t="b">
        <v>0</v>
      </c>
      <c r="AN6" s="64">
        <v>0</v>
      </c>
      <c r="AO6" s="70" t="s">
        <v>286</v>
      </c>
      <c r="AP6" s="64" t="b">
        <v>0</v>
      </c>
      <c r="AQ6" s="64" t="s">
        <v>287</v>
      </c>
      <c r="AR6" s="64"/>
      <c r="AS6" s="70" t="s">
        <v>286</v>
      </c>
      <c r="AT6" s="64" t="b">
        <v>0</v>
      </c>
      <c r="AU6" s="64">
        <v>1</v>
      </c>
      <c r="AV6" s="70" t="s">
        <v>686</v>
      </c>
      <c r="AW6" s="64" t="s">
        <v>340</v>
      </c>
      <c r="AX6" s="64" t="b">
        <v>0</v>
      </c>
      <c r="AY6" s="70" t="s">
        <v>686</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37">
        <v>43655</v>
      </c>
      <c r="BN6" s="70" t="s">
        <v>648</v>
      </c>
    </row>
    <row r="7" spans="1:66" ht="15">
      <c r="A7" s="62" t="s">
        <v>584</v>
      </c>
      <c r="B7" s="62" t="s">
        <v>595</v>
      </c>
      <c r="C7" s="87" t="s">
        <v>283</v>
      </c>
      <c r="D7" s="94">
        <v>5</v>
      </c>
      <c r="E7" s="95" t="s">
        <v>132</v>
      </c>
      <c r="F7" s="96">
        <v>16</v>
      </c>
      <c r="G7" s="87"/>
      <c r="H7" s="77"/>
      <c r="I7" s="97"/>
      <c r="J7" s="97"/>
      <c r="K7" s="34" t="s">
        <v>65</v>
      </c>
      <c r="L7" s="100">
        <v>7</v>
      </c>
      <c r="M7" s="100"/>
      <c r="N7" s="99"/>
      <c r="O7" s="64" t="s">
        <v>195</v>
      </c>
      <c r="P7" s="66">
        <v>43654.57655092593</v>
      </c>
      <c r="Q7" s="64" t="s">
        <v>598</v>
      </c>
      <c r="R7" s="67" t="s">
        <v>612</v>
      </c>
      <c r="S7" s="64" t="s">
        <v>617</v>
      </c>
      <c r="T7" s="64" t="s">
        <v>623</v>
      </c>
      <c r="U7" s="66">
        <v>43654.57655092593</v>
      </c>
      <c r="V7" s="67" t="s">
        <v>611</v>
      </c>
      <c r="W7" s="64"/>
      <c r="X7" s="64"/>
      <c r="Y7" s="70" t="s">
        <v>689</v>
      </c>
      <c r="Z7" s="64"/>
      <c r="AA7" s="110">
        <v>1</v>
      </c>
      <c r="AB7" s="48"/>
      <c r="AC7" s="49"/>
      <c r="AD7" s="48"/>
      <c r="AE7" s="49"/>
      <c r="AF7" s="48"/>
      <c r="AG7" s="49"/>
      <c r="AH7" s="48"/>
      <c r="AI7" s="49"/>
      <c r="AJ7" s="48"/>
      <c r="AK7" s="117"/>
      <c r="AL7" s="67" t="s">
        <v>640</v>
      </c>
      <c r="AM7" s="64" t="b">
        <v>0</v>
      </c>
      <c r="AN7" s="64">
        <v>2</v>
      </c>
      <c r="AO7" s="70" t="s">
        <v>286</v>
      </c>
      <c r="AP7" s="64" t="b">
        <v>0</v>
      </c>
      <c r="AQ7" s="64" t="s">
        <v>287</v>
      </c>
      <c r="AR7" s="64"/>
      <c r="AS7" s="70" t="s">
        <v>286</v>
      </c>
      <c r="AT7" s="64" t="b">
        <v>0</v>
      </c>
      <c r="AU7" s="64">
        <v>1</v>
      </c>
      <c r="AV7" s="70" t="s">
        <v>286</v>
      </c>
      <c r="AW7" s="64" t="s">
        <v>340</v>
      </c>
      <c r="AX7" s="64" t="b">
        <v>0</v>
      </c>
      <c r="AY7" s="70" t="s">
        <v>689</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37">
        <v>43654</v>
      </c>
      <c r="BN7" s="70" t="s">
        <v>650</v>
      </c>
    </row>
    <row r="8" spans="1:66" ht="15">
      <c r="A8" s="62" t="s">
        <v>584</v>
      </c>
      <c r="B8" s="62" t="s">
        <v>586</v>
      </c>
      <c r="C8" s="87" t="s">
        <v>283</v>
      </c>
      <c r="D8" s="94">
        <v>5</v>
      </c>
      <c r="E8" s="95" t="s">
        <v>132</v>
      </c>
      <c r="F8" s="96">
        <v>16</v>
      </c>
      <c r="G8" s="87"/>
      <c r="H8" s="77"/>
      <c r="I8" s="97"/>
      <c r="J8" s="97"/>
      <c r="K8" s="34" t="s">
        <v>66</v>
      </c>
      <c r="L8" s="100">
        <v>8</v>
      </c>
      <c r="M8" s="100"/>
      <c r="N8" s="99"/>
      <c r="O8" s="64" t="s">
        <v>195</v>
      </c>
      <c r="P8" s="66">
        <v>43654.57655092593</v>
      </c>
      <c r="Q8" s="64" t="s">
        <v>598</v>
      </c>
      <c r="R8" s="67" t="s">
        <v>612</v>
      </c>
      <c r="S8" s="64" t="s">
        <v>617</v>
      </c>
      <c r="T8" s="64" t="s">
        <v>623</v>
      </c>
      <c r="U8" s="66">
        <v>43654.57655092593</v>
      </c>
      <c r="V8" s="67" t="s">
        <v>611</v>
      </c>
      <c r="W8" s="64"/>
      <c r="X8" s="64"/>
      <c r="Y8" s="70" t="s">
        <v>689</v>
      </c>
      <c r="Z8" s="64"/>
      <c r="AA8" s="110">
        <v>1</v>
      </c>
      <c r="AB8" s="48">
        <v>0</v>
      </c>
      <c r="AC8" s="49">
        <v>0</v>
      </c>
      <c r="AD8" s="48">
        <v>0</v>
      </c>
      <c r="AE8" s="49">
        <v>0</v>
      </c>
      <c r="AF8" s="48">
        <v>0</v>
      </c>
      <c r="AG8" s="49">
        <v>0</v>
      </c>
      <c r="AH8" s="48">
        <v>38</v>
      </c>
      <c r="AI8" s="49">
        <v>100</v>
      </c>
      <c r="AJ8" s="48">
        <v>38</v>
      </c>
      <c r="AK8" s="117"/>
      <c r="AL8" s="67" t="s">
        <v>640</v>
      </c>
      <c r="AM8" s="64" t="b">
        <v>0</v>
      </c>
      <c r="AN8" s="64">
        <v>2</v>
      </c>
      <c r="AO8" s="70" t="s">
        <v>286</v>
      </c>
      <c r="AP8" s="64" t="b">
        <v>0</v>
      </c>
      <c r="AQ8" s="64" t="s">
        <v>287</v>
      </c>
      <c r="AR8" s="64"/>
      <c r="AS8" s="70" t="s">
        <v>286</v>
      </c>
      <c r="AT8" s="64" t="b">
        <v>0</v>
      </c>
      <c r="AU8" s="64">
        <v>1</v>
      </c>
      <c r="AV8" s="70" t="s">
        <v>286</v>
      </c>
      <c r="AW8" s="64" t="s">
        <v>340</v>
      </c>
      <c r="AX8" s="64" t="b">
        <v>0</v>
      </c>
      <c r="AY8" s="70" t="s">
        <v>689</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37">
        <v>43654</v>
      </c>
      <c r="BN8" s="70" t="s">
        <v>650</v>
      </c>
    </row>
    <row r="9" spans="1:66" ht="15">
      <c r="A9" s="62" t="s">
        <v>586</v>
      </c>
      <c r="B9" s="62" t="s">
        <v>584</v>
      </c>
      <c r="C9" s="87" t="s">
        <v>283</v>
      </c>
      <c r="D9" s="94">
        <v>5</v>
      </c>
      <c r="E9" s="95" t="s">
        <v>132</v>
      </c>
      <c r="F9" s="96">
        <v>16</v>
      </c>
      <c r="G9" s="87"/>
      <c r="H9" s="77"/>
      <c r="I9" s="97"/>
      <c r="J9" s="97"/>
      <c r="K9" s="34" t="s">
        <v>66</v>
      </c>
      <c r="L9" s="100">
        <v>9</v>
      </c>
      <c r="M9" s="100"/>
      <c r="N9" s="99"/>
      <c r="O9" s="64" t="s">
        <v>352</v>
      </c>
      <c r="P9" s="66">
        <v>43655.68224537037</v>
      </c>
      <c r="Q9" s="64" t="s">
        <v>598</v>
      </c>
      <c r="R9" s="64"/>
      <c r="S9" s="64"/>
      <c r="T9" s="64" t="s">
        <v>623</v>
      </c>
      <c r="U9" s="66">
        <v>43655.68224537037</v>
      </c>
      <c r="V9" s="67" t="s">
        <v>670</v>
      </c>
      <c r="W9" s="64"/>
      <c r="X9" s="64"/>
      <c r="Y9" s="70" t="s">
        <v>690</v>
      </c>
      <c r="Z9" s="64"/>
      <c r="AA9" s="110">
        <v>1</v>
      </c>
      <c r="AB9" s="48"/>
      <c r="AC9" s="49"/>
      <c r="AD9" s="48"/>
      <c r="AE9" s="49"/>
      <c r="AF9" s="48"/>
      <c r="AG9" s="49"/>
      <c r="AH9" s="48"/>
      <c r="AI9" s="49"/>
      <c r="AJ9" s="48"/>
      <c r="AK9" s="117"/>
      <c r="AL9" s="67" t="s">
        <v>641</v>
      </c>
      <c r="AM9" s="64" t="b">
        <v>0</v>
      </c>
      <c r="AN9" s="64">
        <v>0</v>
      </c>
      <c r="AO9" s="70" t="s">
        <v>286</v>
      </c>
      <c r="AP9" s="64" t="b">
        <v>0</v>
      </c>
      <c r="AQ9" s="64" t="s">
        <v>287</v>
      </c>
      <c r="AR9" s="64"/>
      <c r="AS9" s="70" t="s">
        <v>286</v>
      </c>
      <c r="AT9" s="64" t="b">
        <v>0</v>
      </c>
      <c r="AU9" s="64">
        <v>1</v>
      </c>
      <c r="AV9" s="70" t="s">
        <v>689</v>
      </c>
      <c r="AW9" s="64" t="s">
        <v>340</v>
      </c>
      <c r="AX9" s="64" t="b">
        <v>0</v>
      </c>
      <c r="AY9" s="70" t="s">
        <v>689</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37">
        <v>43655</v>
      </c>
      <c r="BN9" s="70" t="s">
        <v>651</v>
      </c>
    </row>
    <row r="10" spans="1:66" ht="15">
      <c r="A10" s="62" t="s">
        <v>586</v>
      </c>
      <c r="B10" s="62" t="s">
        <v>595</v>
      </c>
      <c r="C10" s="87" t="s">
        <v>283</v>
      </c>
      <c r="D10" s="94">
        <v>5</v>
      </c>
      <c r="E10" s="95" t="s">
        <v>132</v>
      </c>
      <c r="F10" s="96">
        <v>16</v>
      </c>
      <c r="G10" s="87"/>
      <c r="H10" s="77"/>
      <c r="I10" s="97"/>
      <c r="J10" s="97"/>
      <c r="K10" s="34" t="s">
        <v>65</v>
      </c>
      <c r="L10" s="100">
        <v>10</v>
      </c>
      <c r="M10" s="100"/>
      <c r="N10" s="99"/>
      <c r="O10" s="64" t="s">
        <v>195</v>
      </c>
      <c r="P10" s="66">
        <v>43655.68224537037</v>
      </c>
      <c r="Q10" s="64" t="s">
        <v>598</v>
      </c>
      <c r="R10" s="64"/>
      <c r="S10" s="64"/>
      <c r="T10" s="64" t="s">
        <v>623</v>
      </c>
      <c r="U10" s="66">
        <v>43655.68224537037</v>
      </c>
      <c r="V10" s="67" t="s">
        <v>670</v>
      </c>
      <c r="W10" s="64"/>
      <c r="X10" s="64"/>
      <c r="Y10" s="70" t="s">
        <v>690</v>
      </c>
      <c r="Z10" s="64"/>
      <c r="AA10" s="110">
        <v>1</v>
      </c>
      <c r="AB10" s="48">
        <v>0</v>
      </c>
      <c r="AC10" s="49">
        <v>0</v>
      </c>
      <c r="AD10" s="48">
        <v>0</v>
      </c>
      <c r="AE10" s="49">
        <v>0</v>
      </c>
      <c r="AF10" s="48">
        <v>0</v>
      </c>
      <c r="AG10" s="49">
        <v>0</v>
      </c>
      <c r="AH10" s="48">
        <v>38</v>
      </c>
      <c r="AI10" s="49">
        <v>100</v>
      </c>
      <c r="AJ10" s="48">
        <v>38</v>
      </c>
      <c r="AK10" s="117"/>
      <c r="AL10" s="67" t="s">
        <v>641</v>
      </c>
      <c r="AM10" s="64" t="b">
        <v>0</v>
      </c>
      <c r="AN10" s="64">
        <v>0</v>
      </c>
      <c r="AO10" s="70" t="s">
        <v>286</v>
      </c>
      <c r="AP10" s="64" t="b">
        <v>0</v>
      </c>
      <c r="AQ10" s="64" t="s">
        <v>287</v>
      </c>
      <c r="AR10" s="64"/>
      <c r="AS10" s="70" t="s">
        <v>286</v>
      </c>
      <c r="AT10" s="64" t="b">
        <v>0</v>
      </c>
      <c r="AU10" s="64">
        <v>1</v>
      </c>
      <c r="AV10" s="70" t="s">
        <v>689</v>
      </c>
      <c r="AW10" s="64" t="s">
        <v>340</v>
      </c>
      <c r="AX10" s="64" t="b">
        <v>0</v>
      </c>
      <c r="AY10" s="70" t="s">
        <v>689</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137">
        <v>43655</v>
      </c>
      <c r="BN10" s="70" t="s">
        <v>651</v>
      </c>
    </row>
    <row r="11" spans="1:66" ht="15">
      <c r="A11" s="62" t="s">
        <v>587</v>
      </c>
      <c r="B11" s="62" t="s">
        <v>587</v>
      </c>
      <c r="C11" s="87" t="s">
        <v>582</v>
      </c>
      <c r="D11" s="94">
        <v>10</v>
      </c>
      <c r="E11" s="95" t="s">
        <v>136</v>
      </c>
      <c r="F11" s="96">
        <v>12</v>
      </c>
      <c r="G11" s="87"/>
      <c r="H11" s="77"/>
      <c r="I11" s="97"/>
      <c r="J11" s="97"/>
      <c r="K11" s="34" t="s">
        <v>65</v>
      </c>
      <c r="L11" s="100">
        <v>11</v>
      </c>
      <c r="M11" s="100"/>
      <c r="N11" s="99"/>
      <c r="O11" s="64" t="s">
        <v>185</v>
      </c>
      <c r="P11" s="66">
        <v>43655.061944444446</v>
      </c>
      <c r="Q11" s="64" t="s">
        <v>599</v>
      </c>
      <c r="R11" s="67" t="s">
        <v>613</v>
      </c>
      <c r="S11" s="64" t="s">
        <v>619</v>
      </c>
      <c r="T11" s="64" t="s">
        <v>623</v>
      </c>
      <c r="U11" s="66">
        <v>43655.061944444446</v>
      </c>
      <c r="V11" s="67" t="s">
        <v>671</v>
      </c>
      <c r="W11" s="64"/>
      <c r="X11" s="64"/>
      <c r="Y11" s="70" t="s">
        <v>691</v>
      </c>
      <c r="Z11" s="64"/>
      <c r="AA11" s="110">
        <v>3</v>
      </c>
      <c r="AB11" s="48">
        <v>0</v>
      </c>
      <c r="AC11" s="49">
        <v>0</v>
      </c>
      <c r="AD11" s="48">
        <v>0</v>
      </c>
      <c r="AE11" s="49">
        <v>0</v>
      </c>
      <c r="AF11" s="48">
        <v>0</v>
      </c>
      <c r="AG11" s="49">
        <v>0</v>
      </c>
      <c r="AH11" s="48">
        <v>38</v>
      </c>
      <c r="AI11" s="49">
        <v>100</v>
      </c>
      <c r="AJ11" s="48">
        <v>38</v>
      </c>
      <c r="AK11" s="135" t="s">
        <v>630</v>
      </c>
      <c r="AL11" s="67" t="s">
        <v>630</v>
      </c>
      <c r="AM11" s="64" t="b">
        <v>0</v>
      </c>
      <c r="AN11" s="64">
        <v>1</v>
      </c>
      <c r="AO11" s="70" t="s">
        <v>286</v>
      </c>
      <c r="AP11" s="64" t="b">
        <v>0</v>
      </c>
      <c r="AQ11" s="64" t="s">
        <v>287</v>
      </c>
      <c r="AR11" s="64"/>
      <c r="AS11" s="70" t="s">
        <v>286</v>
      </c>
      <c r="AT11" s="64" t="b">
        <v>0</v>
      </c>
      <c r="AU11" s="64">
        <v>0</v>
      </c>
      <c r="AV11" s="70" t="s">
        <v>286</v>
      </c>
      <c r="AW11" s="64" t="s">
        <v>341</v>
      </c>
      <c r="AX11" s="64" t="b">
        <v>0</v>
      </c>
      <c r="AY11" s="70" t="s">
        <v>691</v>
      </c>
      <c r="AZ11" s="64" t="s">
        <v>185</v>
      </c>
      <c r="BA11" s="64">
        <v>0</v>
      </c>
      <c r="BB11" s="64">
        <v>0</v>
      </c>
      <c r="BC11" s="64"/>
      <c r="BD11" s="64"/>
      <c r="BE11" s="64"/>
      <c r="BF11" s="64"/>
      <c r="BG11" s="64"/>
      <c r="BH11" s="64"/>
      <c r="BI11" s="64"/>
      <c r="BJ11" s="64"/>
      <c r="BK11" s="63" t="str">
        <f>REPLACE(INDEX(GroupVertices[Group],MATCH(Edges[[#This Row],[Vertex 1]],GroupVertices[Vertex],0)),1,1,"")</f>
        <v>4</v>
      </c>
      <c r="BL11" s="63" t="str">
        <f>REPLACE(INDEX(GroupVertices[Group],MATCH(Edges[[#This Row],[Vertex 2]],GroupVertices[Vertex],0)),1,1,"")</f>
        <v>4</v>
      </c>
      <c r="BM11" s="137">
        <v>43655</v>
      </c>
      <c r="BN11" s="70" t="s">
        <v>652</v>
      </c>
    </row>
    <row r="12" spans="1:66" ht="15">
      <c r="A12" s="62" t="s">
        <v>587</v>
      </c>
      <c r="B12" s="62" t="s">
        <v>587</v>
      </c>
      <c r="C12" s="87" t="s">
        <v>582</v>
      </c>
      <c r="D12" s="94">
        <v>10</v>
      </c>
      <c r="E12" s="95" t="s">
        <v>136</v>
      </c>
      <c r="F12" s="96">
        <v>12</v>
      </c>
      <c r="G12" s="87"/>
      <c r="H12" s="77"/>
      <c r="I12" s="97"/>
      <c r="J12" s="97"/>
      <c r="K12" s="34" t="s">
        <v>65</v>
      </c>
      <c r="L12" s="100">
        <v>12</v>
      </c>
      <c r="M12" s="100"/>
      <c r="N12" s="99"/>
      <c r="O12" s="64" t="s">
        <v>185</v>
      </c>
      <c r="P12" s="66">
        <v>43655.81686342593</v>
      </c>
      <c r="Q12" s="64" t="s">
        <v>600</v>
      </c>
      <c r="R12" s="67" t="s">
        <v>613</v>
      </c>
      <c r="S12" s="64" t="s">
        <v>619</v>
      </c>
      <c r="T12" s="64" t="s">
        <v>625</v>
      </c>
      <c r="U12" s="66">
        <v>43655.81686342593</v>
      </c>
      <c r="V12" s="67" t="s">
        <v>672</v>
      </c>
      <c r="W12" s="64"/>
      <c r="X12" s="64"/>
      <c r="Y12" s="70" t="s">
        <v>692</v>
      </c>
      <c r="Z12" s="64"/>
      <c r="AA12" s="110">
        <v>3</v>
      </c>
      <c r="AB12" s="48">
        <v>0</v>
      </c>
      <c r="AC12" s="49">
        <v>0</v>
      </c>
      <c r="AD12" s="48">
        <v>0</v>
      </c>
      <c r="AE12" s="49">
        <v>0</v>
      </c>
      <c r="AF12" s="48">
        <v>0</v>
      </c>
      <c r="AG12" s="49">
        <v>0</v>
      </c>
      <c r="AH12" s="48">
        <v>42</v>
      </c>
      <c r="AI12" s="49">
        <v>100</v>
      </c>
      <c r="AJ12" s="48">
        <v>42</v>
      </c>
      <c r="AK12" s="135" t="s">
        <v>631</v>
      </c>
      <c r="AL12" s="67" t="s">
        <v>631</v>
      </c>
      <c r="AM12" s="64" t="b">
        <v>0</v>
      </c>
      <c r="AN12" s="64">
        <v>1</v>
      </c>
      <c r="AO12" s="70" t="s">
        <v>286</v>
      </c>
      <c r="AP12" s="64" t="b">
        <v>0</v>
      </c>
      <c r="AQ12" s="64" t="s">
        <v>287</v>
      </c>
      <c r="AR12" s="64"/>
      <c r="AS12" s="70" t="s">
        <v>286</v>
      </c>
      <c r="AT12" s="64" t="b">
        <v>0</v>
      </c>
      <c r="AU12" s="64">
        <v>1</v>
      </c>
      <c r="AV12" s="70" t="s">
        <v>286</v>
      </c>
      <c r="AW12" s="64" t="s">
        <v>341</v>
      </c>
      <c r="AX12" s="64" t="b">
        <v>0</v>
      </c>
      <c r="AY12" s="70" t="s">
        <v>692</v>
      </c>
      <c r="AZ12" s="64" t="s">
        <v>185</v>
      </c>
      <c r="BA12" s="64">
        <v>0</v>
      </c>
      <c r="BB12" s="64">
        <v>0</v>
      </c>
      <c r="BC12" s="64"/>
      <c r="BD12" s="64"/>
      <c r="BE12" s="64"/>
      <c r="BF12" s="64"/>
      <c r="BG12" s="64"/>
      <c r="BH12" s="64"/>
      <c r="BI12" s="64"/>
      <c r="BJ12" s="64"/>
      <c r="BK12" s="63" t="str">
        <f>REPLACE(INDEX(GroupVertices[Group],MATCH(Edges[[#This Row],[Vertex 1]],GroupVertices[Vertex],0)),1,1,"")</f>
        <v>4</v>
      </c>
      <c r="BL12" s="63" t="str">
        <f>REPLACE(INDEX(GroupVertices[Group],MATCH(Edges[[#This Row],[Vertex 2]],GroupVertices[Vertex],0)),1,1,"")</f>
        <v>4</v>
      </c>
      <c r="BM12" s="137">
        <v>43655</v>
      </c>
      <c r="BN12" s="70" t="s">
        <v>653</v>
      </c>
    </row>
    <row r="13" spans="1:66" ht="15">
      <c r="A13" s="62" t="s">
        <v>587</v>
      </c>
      <c r="B13" s="62" t="s">
        <v>587</v>
      </c>
      <c r="C13" s="87" t="s">
        <v>582</v>
      </c>
      <c r="D13" s="94">
        <v>10</v>
      </c>
      <c r="E13" s="95" t="s">
        <v>136</v>
      </c>
      <c r="F13" s="96">
        <v>12</v>
      </c>
      <c r="G13" s="87"/>
      <c r="H13" s="77"/>
      <c r="I13" s="97"/>
      <c r="J13" s="97"/>
      <c r="K13" s="34" t="s">
        <v>65</v>
      </c>
      <c r="L13" s="100">
        <v>13</v>
      </c>
      <c r="M13" s="100"/>
      <c r="N13" s="99"/>
      <c r="O13" s="64" t="s">
        <v>185</v>
      </c>
      <c r="P13" s="66">
        <v>43656.06108796296</v>
      </c>
      <c r="Q13" s="64" t="s">
        <v>601</v>
      </c>
      <c r="R13" s="67" t="s">
        <v>613</v>
      </c>
      <c r="S13" s="64" t="s">
        <v>619</v>
      </c>
      <c r="T13" s="64" t="s">
        <v>623</v>
      </c>
      <c r="U13" s="66">
        <v>43656.06108796296</v>
      </c>
      <c r="V13" s="67" t="s">
        <v>673</v>
      </c>
      <c r="W13" s="64"/>
      <c r="X13" s="64"/>
      <c r="Y13" s="70" t="s">
        <v>693</v>
      </c>
      <c r="Z13" s="64"/>
      <c r="AA13" s="110">
        <v>3</v>
      </c>
      <c r="AB13" s="48">
        <v>0</v>
      </c>
      <c r="AC13" s="49">
        <v>0</v>
      </c>
      <c r="AD13" s="48">
        <v>0</v>
      </c>
      <c r="AE13" s="49">
        <v>0</v>
      </c>
      <c r="AF13" s="48">
        <v>0</v>
      </c>
      <c r="AG13" s="49">
        <v>0</v>
      </c>
      <c r="AH13" s="48">
        <v>36</v>
      </c>
      <c r="AI13" s="49">
        <v>100</v>
      </c>
      <c r="AJ13" s="48">
        <v>36</v>
      </c>
      <c r="AK13" s="135" t="s">
        <v>632</v>
      </c>
      <c r="AL13" s="67" t="s">
        <v>632</v>
      </c>
      <c r="AM13" s="64" t="b">
        <v>0</v>
      </c>
      <c r="AN13" s="64">
        <v>2</v>
      </c>
      <c r="AO13" s="70" t="s">
        <v>286</v>
      </c>
      <c r="AP13" s="64" t="b">
        <v>0</v>
      </c>
      <c r="AQ13" s="64" t="s">
        <v>287</v>
      </c>
      <c r="AR13" s="64"/>
      <c r="AS13" s="70" t="s">
        <v>286</v>
      </c>
      <c r="AT13" s="64" t="b">
        <v>0</v>
      </c>
      <c r="AU13" s="64">
        <v>1</v>
      </c>
      <c r="AV13" s="70" t="s">
        <v>286</v>
      </c>
      <c r="AW13" s="64" t="s">
        <v>341</v>
      </c>
      <c r="AX13" s="64" t="b">
        <v>0</v>
      </c>
      <c r="AY13" s="70" t="s">
        <v>693</v>
      </c>
      <c r="AZ13" s="64" t="s">
        <v>185</v>
      </c>
      <c r="BA13" s="64">
        <v>0</v>
      </c>
      <c r="BB13" s="64">
        <v>0</v>
      </c>
      <c r="BC13" s="64"/>
      <c r="BD13" s="64"/>
      <c r="BE13" s="64"/>
      <c r="BF13" s="64"/>
      <c r="BG13" s="64"/>
      <c r="BH13" s="64"/>
      <c r="BI13" s="64"/>
      <c r="BJ13" s="64"/>
      <c r="BK13" s="63" t="str">
        <f>REPLACE(INDEX(GroupVertices[Group],MATCH(Edges[[#This Row],[Vertex 1]],GroupVertices[Vertex],0)),1,1,"")</f>
        <v>4</v>
      </c>
      <c r="BL13" s="63" t="str">
        <f>REPLACE(INDEX(GroupVertices[Group],MATCH(Edges[[#This Row],[Vertex 2]],GroupVertices[Vertex],0)),1,1,"")</f>
        <v>4</v>
      </c>
      <c r="BM13" s="137">
        <v>43656</v>
      </c>
      <c r="BN13" s="70" t="s">
        <v>654</v>
      </c>
    </row>
    <row r="14" spans="1:66" ht="15">
      <c r="A14" s="62" t="s">
        <v>588</v>
      </c>
      <c r="B14" s="62" t="s">
        <v>587</v>
      </c>
      <c r="C14" s="87" t="s">
        <v>581</v>
      </c>
      <c r="D14" s="94">
        <v>7.5</v>
      </c>
      <c r="E14" s="95" t="s">
        <v>136</v>
      </c>
      <c r="F14" s="96">
        <v>14</v>
      </c>
      <c r="G14" s="87"/>
      <c r="H14" s="77"/>
      <c r="I14" s="97"/>
      <c r="J14" s="97"/>
      <c r="K14" s="34" t="s">
        <v>65</v>
      </c>
      <c r="L14" s="100">
        <v>14</v>
      </c>
      <c r="M14" s="100"/>
      <c r="N14" s="99"/>
      <c r="O14" s="64" t="s">
        <v>352</v>
      </c>
      <c r="P14" s="66">
        <v>43655.87137731481</v>
      </c>
      <c r="Q14" s="64" t="s">
        <v>600</v>
      </c>
      <c r="R14" s="64"/>
      <c r="S14" s="64"/>
      <c r="T14" s="64" t="s">
        <v>623</v>
      </c>
      <c r="U14" s="66">
        <v>43655.87137731481</v>
      </c>
      <c r="V14" s="67" t="s">
        <v>674</v>
      </c>
      <c r="W14" s="64"/>
      <c r="X14" s="64"/>
      <c r="Y14" s="70" t="s">
        <v>694</v>
      </c>
      <c r="Z14" s="64"/>
      <c r="AA14" s="110">
        <v>2</v>
      </c>
      <c r="AB14" s="48">
        <v>0</v>
      </c>
      <c r="AC14" s="49">
        <v>0</v>
      </c>
      <c r="AD14" s="48">
        <v>0</v>
      </c>
      <c r="AE14" s="49">
        <v>0</v>
      </c>
      <c r="AF14" s="48">
        <v>0</v>
      </c>
      <c r="AG14" s="49">
        <v>0</v>
      </c>
      <c r="AH14" s="48">
        <v>42</v>
      </c>
      <c r="AI14" s="49">
        <v>100</v>
      </c>
      <c r="AJ14" s="48">
        <v>42</v>
      </c>
      <c r="AK14" s="117"/>
      <c r="AL14" s="67" t="s">
        <v>642</v>
      </c>
      <c r="AM14" s="64" t="b">
        <v>0</v>
      </c>
      <c r="AN14" s="64">
        <v>0</v>
      </c>
      <c r="AO14" s="70" t="s">
        <v>286</v>
      </c>
      <c r="AP14" s="64" t="b">
        <v>0</v>
      </c>
      <c r="AQ14" s="64" t="s">
        <v>287</v>
      </c>
      <c r="AR14" s="64"/>
      <c r="AS14" s="70" t="s">
        <v>286</v>
      </c>
      <c r="AT14" s="64" t="b">
        <v>0</v>
      </c>
      <c r="AU14" s="64">
        <v>1</v>
      </c>
      <c r="AV14" s="70" t="s">
        <v>692</v>
      </c>
      <c r="AW14" s="64" t="s">
        <v>341</v>
      </c>
      <c r="AX14" s="64" t="b">
        <v>0</v>
      </c>
      <c r="AY14" s="70" t="s">
        <v>692</v>
      </c>
      <c r="AZ14" s="64" t="s">
        <v>185</v>
      </c>
      <c r="BA14" s="64">
        <v>0</v>
      </c>
      <c r="BB14" s="64">
        <v>0</v>
      </c>
      <c r="BC14" s="64"/>
      <c r="BD14" s="64"/>
      <c r="BE14" s="64"/>
      <c r="BF14" s="64"/>
      <c r="BG14" s="64"/>
      <c r="BH14" s="64"/>
      <c r="BI14" s="64"/>
      <c r="BJ14" s="64"/>
      <c r="BK14" s="63" t="str">
        <f>REPLACE(INDEX(GroupVertices[Group],MATCH(Edges[[#This Row],[Vertex 1]],GroupVertices[Vertex],0)),1,1,"")</f>
        <v>4</v>
      </c>
      <c r="BL14" s="63" t="str">
        <f>REPLACE(INDEX(GroupVertices[Group],MATCH(Edges[[#This Row],[Vertex 2]],GroupVertices[Vertex],0)),1,1,"")</f>
        <v>4</v>
      </c>
      <c r="BM14" s="137">
        <v>43655</v>
      </c>
      <c r="BN14" s="70" t="s">
        <v>655</v>
      </c>
    </row>
    <row r="15" spans="1:66" ht="15">
      <c r="A15" s="62" t="s">
        <v>588</v>
      </c>
      <c r="B15" s="62" t="s">
        <v>587</v>
      </c>
      <c r="C15" s="87" t="s">
        <v>581</v>
      </c>
      <c r="D15" s="94">
        <v>7.5</v>
      </c>
      <c r="E15" s="95" t="s">
        <v>136</v>
      </c>
      <c r="F15" s="96">
        <v>14</v>
      </c>
      <c r="G15" s="87"/>
      <c r="H15" s="77"/>
      <c r="I15" s="97"/>
      <c r="J15" s="97"/>
      <c r="K15" s="34" t="s">
        <v>65</v>
      </c>
      <c r="L15" s="100">
        <v>15</v>
      </c>
      <c r="M15" s="100"/>
      <c r="N15" s="99"/>
      <c r="O15" s="64" t="s">
        <v>352</v>
      </c>
      <c r="P15" s="66">
        <v>43656.91378472222</v>
      </c>
      <c r="Q15" s="64" t="s">
        <v>601</v>
      </c>
      <c r="R15" s="64"/>
      <c r="S15" s="64"/>
      <c r="T15" s="64" t="s">
        <v>623</v>
      </c>
      <c r="U15" s="66">
        <v>43656.91378472222</v>
      </c>
      <c r="V15" s="67" t="s">
        <v>675</v>
      </c>
      <c r="W15" s="64"/>
      <c r="X15" s="64"/>
      <c r="Y15" s="70" t="s">
        <v>695</v>
      </c>
      <c r="Z15" s="64"/>
      <c r="AA15" s="110">
        <v>2</v>
      </c>
      <c r="AB15" s="48">
        <v>0</v>
      </c>
      <c r="AC15" s="49">
        <v>0</v>
      </c>
      <c r="AD15" s="48">
        <v>0</v>
      </c>
      <c r="AE15" s="49">
        <v>0</v>
      </c>
      <c r="AF15" s="48">
        <v>0</v>
      </c>
      <c r="AG15" s="49">
        <v>0</v>
      </c>
      <c r="AH15" s="48">
        <v>36</v>
      </c>
      <c r="AI15" s="49">
        <v>100</v>
      </c>
      <c r="AJ15" s="48">
        <v>36</v>
      </c>
      <c r="AK15" s="117"/>
      <c r="AL15" s="67" t="s">
        <v>642</v>
      </c>
      <c r="AM15" s="64" t="b">
        <v>0</v>
      </c>
      <c r="AN15" s="64">
        <v>0</v>
      </c>
      <c r="AO15" s="70" t="s">
        <v>286</v>
      </c>
      <c r="AP15" s="64" t="b">
        <v>0</v>
      </c>
      <c r="AQ15" s="64" t="s">
        <v>287</v>
      </c>
      <c r="AR15" s="64"/>
      <c r="AS15" s="70" t="s">
        <v>286</v>
      </c>
      <c r="AT15" s="64" t="b">
        <v>0</v>
      </c>
      <c r="AU15" s="64">
        <v>1</v>
      </c>
      <c r="AV15" s="70" t="s">
        <v>693</v>
      </c>
      <c r="AW15" s="64" t="s">
        <v>341</v>
      </c>
      <c r="AX15" s="64" t="b">
        <v>0</v>
      </c>
      <c r="AY15" s="70" t="s">
        <v>693</v>
      </c>
      <c r="AZ15" s="64" t="s">
        <v>185</v>
      </c>
      <c r="BA15" s="64">
        <v>0</v>
      </c>
      <c r="BB15" s="64">
        <v>0</v>
      </c>
      <c r="BC15" s="64"/>
      <c r="BD15" s="64"/>
      <c r="BE15" s="64"/>
      <c r="BF15" s="64"/>
      <c r="BG15" s="64"/>
      <c r="BH15" s="64"/>
      <c r="BI15" s="64"/>
      <c r="BJ15" s="64"/>
      <c r="BK15" s="63" t="str">
        <f>REPLACE(INDEX(GroupVertices[Group],MATCH(Edges[[#This Row],[Vertex 1]],GroupVertices[Vertex],0)),1,1,"")</f>
        <v>4</v>
      </c>
      <c r="BL15" s="63" t="str">
        <f>REPLACE(INDEX(GroupVertices[Group],MATCH(Edges[[#This Row],[Vertex 2]],GroupVertices[Vertex],0)),1,1,"")</f>
        <v>4</v>
      </c>
      <c r="BM15" s="137">
        <v>43656</v>
      </c>
      <c r="BN15" s="70" t="s">
        <v>656</v>
      </c>
    </row>
    <row r="16" spans="1:66" ht="15">
      <c r="A16" s="62" t="s">
        <v>589</v>
      </c>
      <c r="B16" s="62" t="s">
        <v>593</v>
      </c>
      <c r="C16" s="87" t="s">
        <v>283</v>
      </c>
      <c r="D16" s="94">
        <v>5</v>
      </c>
      <c r="E16" s="95" t="s">
        <v>132</v>
      </c>
      <c r="F16" s="96">
        <v>16</v>
      </c>
      <c r="G16" s="87"/>
      <c r="H16" s="77"/>
      <c r="I16" s="97"/>
      <c r="J16" s="97"/>
      <c r="K16" s="34" t="s">
        <v>65</v>
      </c>
      <c r="L16" s="100">
        <v>16</v>
      </c>
      <c r="M16" s="100"/>
      <c r="N16" s="99"/>
      <c r="O16" s="64" t="s">
        <v>352</v>
      </c>
      <c r="P16" s="66">
        <v>43656.94681712963</v>
      </c>
      <c r="Q16" s="64" t="s">
        <v>602</v>
      </c>
      <c r="R16" s="64"/>
      <c r="S16" s="64"/>
      <c r="T16" s="64"/>
      <c r="U16" s="66">
        <v>43656.94681712963</v>
      </c>
      <c r="V16" s="67" t="s">
        <v>676</v>
      </c>
      <c r="W16" s="64"/>
      <c r="X16" s="64"/>
      <c r="Y16" s="70" t="s">
        <v>696</v>
      </c>
      <c r="Z16" s="64"/>
      <c r="AA16" s="110">
        <v>1</v>
      </c>
      <c r="AB16" s="48">
        <v>0</v>
      </c>
      <c r="AC16" s="49">
        <v>0</v>
      </c>
      <c r="AD16" s="48">
        <v>0</v>
      </c>
      <c r="AE16" s="49">
        <v>0</v>
      </c>
      <c r="AF16" s="48">
        <v>0</v>
      </c>
      <c r="AG16" s="49">
        <v>0</v>
      </c>
      <c r="AH16" s="48">
        <v>37</v>
      </c>
      <c r="AI16" s="49">
        <v>100</v>
      </c>
      <c r="AJ16" s="48">
        <v>37</v>
      </c>
      <c r="AK16" s="117"/>
      <c r="AL16" s="67" t="s">
        <v>643</v>
      </c>
      <c r="AM16" s="64" t="b">
        <v>0</v>
      </c>
      <c r="AN16" s="64">
        <v>0</v>
      </c>
      <c r="AO16" s="70" t="s">
        <v>286</v>
      </c>
      <c r="AP16" s="64" t="b">
        <v>0</v>
      </c>
      <c r="AQ16" s="64" t="s">
        <v>287</v>
      </c>
      <c r="AR16" s="64"/>
      <c r="AS16" s="70" t="s">
        <v>286</v>
      </c>
      <c r="AT16" s="64" t="b">
        <v>0</v>
      </c>
      <c r="AU16" s="64">
        <v>1</v>
      </c>
      <c r="AV16" s="70" t="s">
        <v>702</v>
      </c>
      <c r="AW16" s="64" t="s">
        <v>341</v>
      </c>
      <c r="AX16" s="64" t="b">
        <v>0</v>
      </c>
      <c r="AY16" s="70" t="s">
        <v>702</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37">
        <v>43656</v>
      </c>
      <c r="BN16" s="70" t="s">
        <v>657</v>
      </c>
    </row>
    <row r="17" spans="1:66" ht="15">
      <c r="A17" s="62" t="s">
        <v>590</v>
      </c>
      <c r="B17" s="62" t="s">
        <v>593</v>
      </c>
      <c r="C17" s="87" t="s">
        <v>283</v>
      </c>
      <c r="D17" s="94">
        <v>5</v>
      </c>
      <c r="E17" s="95" t="s">
        <v>132</v>
      </c>
      <c r="F17" s="96">
        <v>16</v>
      </c>
      <c r="G17" s="87"/>
      <c r="H17" s="77"/>
      <c r="I17" s="97"/>
      <c r="J17" s="97"/>
      <c r="K17" s="34" t="s">
        <v>65</v>
      </c>
      <c r="L17" s="100">
        <v>17</v>
      </c>
      <c r="M17" s="100"/>
      <c r="N17" s="99"/>
      <c r="O17" s="64" t="s">
        <v>195</v>
      </c>
      <c r="P17" s="66">
        <v>43657.028819444444</v>
      </c>
      <c r="Q17" s="64" t="s">
        <v>603</v>
      </c>
      <c r="R17" s="64" t="s">
        <v>614</v>
      </c>
      <c r="S17" s="64" t="s">
        <v>620</v>
      </c>
      <c r="T17" s="64" t="s">
        <v>626</v>
      </c>
      <c r="U17" s="66">
        <v>43657.028819444444</v>
      </c>
      <c r="V17" s="67" t="s">
        <v>677</v>
      </c>
      <c r="W17" s="64"/>
      <c r="X17" s="64"/>
      <c r="Y17" s="70" t="s">
        <v>697</v>
      </c>
      <c r="Z17" s="64"/>
      <c r="AA17" s="110">
        <v>1</v>
      </c>
      <c r="AB17" s="48">
        <v>0</v>
      </c>
      <c r="AC17" s="49">
        <v>0</v>
      </c>
      <c r="AD17" s="48">
        <v>0</v>
      </c>
      <c r="AE17" s="49">
        <v>0</v>
      </c>
      <c r="AF17" s="48">
        <v>0</v>
      </c>
      <c r="AG17" s="49">
        <v>0</v>
      </c>
      <c r="AH17" s="48">
        <v>33</v>
      </c>
      <c r="AI17" s="49">
        <v>100</v>
      </c>
      <c r="AJ17" s="48">
        <v>33</v>
      </c>
      <c r="AK17" s="117"/>
      <c r="AL17" s="67" t="s">
        <v>644</v>
      </c>
      <c r="AM17" s="64" t="b">
        <v>0</v>
      </c>
      <c r="AN17" s="64">
        <v>0</v>
      </c>
      <c r="AO17" s="70" t="s">
        <v>286</v>
      </c>
      <c r="AP17" s="64" t="b">
        <v>1</v>
      </c>
      <c r="AQ17" s="64" t="s">
        <v>287</v>
      </c>
      <c r="AR17" s="64"/>
      <c r="AS17" s="70" t="s">
        <v>702</v>
      </c>
      <c r="AT17" s="64" t="b">
        <v>0</v>
      </c>
      <c r="AU17" s="64">
        <v>0</v>
      </c>
      <c r="AV17" s="70" t="s">
        <v>286</v>
      </c>
      <c r="AW17" s="64" t="s">
        <v>341</v>
      </c>
      <c r="AX17" s="64" t="b">
        <v>0</v>
      </c>
      <c r="AY17" s="70" t="s">
        <v>697</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37">
        <v>43657</v>
      </c>
      <c r="BN17" s="70" t="s">
        <v>658</v>
      </c>
    </row>
    <row r="18" spans="1:66" ht="15">
      <c r="A18" s="62" t="s">
        <v>591</v>
      </c>
      <c r="B18" s="62" t="s">
        <v>591</v>
      </c>
      <c r="C18" s="87" t="s">
        <v>283</v>
      </c>
      <c r="D18" s="94">
        <v>5</v>
      </c>
      <c r="E18" s="95" t="s">
        <v>132</v>
      </c>
      <c r="F18" s="96">
        <v>16</v>
      </c>
      <c r="G18" s="87"/>
      <c r="H18" s="77"/>
      <c r="I18" s="97"/>
      <c r="J18" s="97"/>
      <c r="K18" s="34" t="s">
        <v>65</v>
      </c>
      <c r="L18" s="100">
        <v>18</v>
      </c>
      <c r="M18" s="100"/>
      <c r="N18" s="99"/>
      <c r="O18" s="64" t="s">
        <v>185</v>
      </c>
      <c r="P18" s="66">
        <v>43658.6778587963</v>
      </c>
      <c r="Q18" s="64" t="s">
        <v>604</v>
      </c>
      <c r="R18" s="67" t="s">
        <v>613</v>
      </c>
      <c r="S18" s="64" t="s">
        <v>619</v>
      </c>
      <c r="T18" s="64" t="s">
        <v>623</v>
      </c>
      <c r="U18" s="66">
        <v>43658.6778587963</v>
      </c>
      <c r="V18" s="67" t="s">
        <v>678</v>
      </c>
      <c r="W18" s="64"/>
      <c r="X18" s="64"/>
      <c r="Y18" s="70" t="s">
        <v>698</v>
      </c>
      <c r="Z18" s="64"/>
      <c r="AA18" s="110">
        <v>1</v>
      </c>
      <c r="AB18" s="48">
        <v>0</v>
      </c>
      <c r="AC18" s="49">
        <v>0</v>
      </c>
      <c r="AD18" s="48">
        <v>0</v>
      </c>
      <c r="AE18" s="49">
        <v>0</v>
      </c>
      <c r="AF18" s="48">
        <v>0</v>
      </c>
      <c r="AG18" s="49">
        <v>0</v>
      </c>
      <c r="AH18" s="48">
        <v>26</v>
      </c>
      <c r="AI18" s="49">
        <v>100</v>
      </c>
      <c r="AJ18" s="48">
        <v>26</v>
      </c>
      <c r="AK18" s="135" t="s">
        <v>633</v>
      </c>
      <c r="AL18" s="67" t="s">
        <v>633</v>
      </c>
      <c r="AM18" s="64" t="b">
        <v>0</v>
      </c>
      <c r="AN18" s="64">
        <v>3</v>
      </c>
      <c r="AO18" s="70" t="s">
        <v>286</v>
      </c>
      <c r="AP18" s="64" t="b">
        <v>0</v>
      </c>
      <c r="AQ18" s="64" t="s">
        <v>287</v>
      </c>
      <c r="AR18" s="64"/>
      <c r="AS18" s="70" t="s">
        <v>286</v>
      </c>
      <c r="AT18" s="64" t="b">
        <v>0</v>
      </c>
      <c r="AU18" s="64">
        <v>1</v>
      </c>
      <c r="AV18" s="70" t="s">
        <v>286</v>
      </c>
      <c r="AW18" s="64" t="s">
        <v>366</v>
      </c>
      <c r="AX18" s="64" t="b">
        <v>0</v>
      </c>
      <c r="AY18" s="70" t="s">
        <v>698</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3</v>
      </c>
      <c r="BM18" s="137">
        <v>43658</v>
      </c>
      <c r="BN18" s="70" t="s">
        <v>659</v>
      </c>
    </row>
    <row r="19" spans="1:66" ht="15">
      <c r="A19" s="62" t="s">
        <v>592</v>
      </c>
      <c r="B19" s="62" t="s">
        <v>591</v>
      </c>
      <c r="C19" s="87" t="s">
        <v>283</v>
      </c>
      <c r="D19" s="94">
        <v>5</v>
      </c>
      <c r="E19" s="95" t="s">
        <v>132</v>
      </c>
      <c r="F19" s="96">
        <v>16</v>
      </c>
      <c r="G19" s="87"/>
      <c r="H19" s="77"/>
      <c r="I19" s="97"/>
      <c r="J19" s="97"/>
      <c r="K19" s="34" t="s">
        <v>65</v>
      </c>
      <c r="L19" s="100">
        <v>19</v>
      </c>
      <c r="M19" s="100"/>
      <c r="N19" s="99"/>
      <c r="O19" s="64" t="s">
        <v>352</v>
      </c>
      <c r="P19" s="66">
        <v>43661.092361111114</v>
      </c>
      <c r="Q19" s="64" t="s">
        <v>604</v>
      </c>
      <c r="R19" s="64"/>
      <c r="S19" s="64"/>
      <c r="T19" s="64" t="s">
        <v>623</v>
      </c>
      <c r="U19" s="66">
        <v>43661.092361111114</v>
      </c>
      <c r="V19" s="67" t="s">
        <v>679</v>
      </c>
      <c r="W19" s="64"/>
      <c r="X19" s="64"/>
      <c r="Y19" s="70" t="s">
        <v>699</v>
      </c>
      <c r="Z19" s="64"/>
      <c r="AA19" s="110">
        <v>1</v>
      </c>
      <c r="AB19" s="48">
        <v>0</v>
      </c>
      <c r="AC19" s="49">
        <v>0</v>
      </c>
      <c r="AD19" s="48">
        <v>0</v>
      </c>
      <c r="AE19" s="49">
        <v>0</v>
      </c>
      <c r="AF19" s="48">
        <v>0</v>
      </c>
      <c r="AG19" s="49">
        <v>0</v>
      </c>
      <c r="AH19" s="48">
        <v>26</v>
      </c>
      <c r="AI19" s="49">
        <v>100</v>
      </c>
      <c r="AJ19" s="48">
        <v>26</v>
      </c>
      <c r="AK19" s="117"/>
      <c r="AL19" s="67" t="s">
        <v>645</v>
      </c>
      <c r="AM19" s="64" t="b">
        <v>0</v>
      </c>
      <c r="AN19" s="64">
        <v>0</v>
      </c>
      <c r="AO19" s="70" t="s">
        <v>286</v>
      </c>
      <c r="AP19" s="64" t="b">
        <v>0</v>
      </c>
      <c r="AQ19" s="64" t="s">
        <v>287</v>
      </c>
      <c r="AR19" s="64"/>
      <c r="AS19" s="70" t="s">
        <v>286</v>
      </c>
      <c r="AT19" s="64" t="b">
        <v>0</v>
      </c>
      <c r="AU19" s="64">
        <v>1</v>
      </c>
      <c r="AV19" s="70" t="s">
        <v>698</v>
      </c>
      <c r="AW19" s="64" t="s">
        <v>351</v>
      </c>
      <c r="AX19" s="64" t="b">
        <v>0</v>
      </c>
      <c r="AY19" s="70" t="s">
        <v>698</v>
      </c>
      <c r="AZ19" s="64" t="s">
        <v>185</v>
      </c>
      <c r="BA19" s="64">
        <v>0</v>
      </c>
      <c r="BB19" s="64">
        <v>0</v>
      </c>
      <c r="BC19" s="64"/>
      <c r="BD19" s="64"/>
      <c r="BE19" s="64"/>
      <c r="BF19" s="64"/>
      <c r="BG19" s="64"/>
      <c r="BH19" s="64"/>
      <c r="BI19" s="64"/>
      <c r="BJ19" s="64"/>
      <c r="BK19" s="63" t="str">
        <f>REPLACE(INDEX(GroupVertices[Group],MATCH(Edges[[#This Row],[Vertex 1]],GroupVertices[Vertex],0)),1,1,"")</f>
        <v>3</v>
      </c>
      <c r="BL19" s="63" t="str">
        <f>REPLACE(INDEX(GroupVertices[Group],MATCH(Edges[[#This Row],[Vertex 2]],GroupVertices[Vertex],0)),1,1,"")</f>
        <v>3</v>
      </c>
      <c r="BM19" s="137">
        <v>43661</v>
      </c>
      <c r="BN19" s="70" t="s">
        <v>660</v>
      </c>
    </row>
    <row r="20" spans="1:66" ht="15">
      <c r="A20" s="62" t="s">
        <v>593</v>
      </c>
      <c r="B20" s="62" t="s">
        <v>593</v>
      </c>
      <c r="C20" s="87" t="s">
        <v>284</v>
      </c>
      <c r="D20" s="94">
        <v>10</v>
      </c>
      <c r="E20" s="95" t="s">
        <v>136</v>
      </c>
      <c r="F20" s="96">
        <v>6</v>
      </c>
      <c r="G20" s="87"/>
      <c r="H20" s="77"/>
      <c r="I20" s="97"/>
      <c r="J20" s="97"/>
      <c r="K20" s="34" t="s">
        <v>65</v>
      </c>
      <c r="L20" s="100">
        <v>20</v>
      </c>
      <c r="M20" s="100"/>
      <c r="N20" s="99"/>
      <c r="O20" s="64" t="s">
        <v>185</v>
      </c>
      <c r="P20" s="66">
        <v>43654.85671296297</v>
      </c>
      <c r="Q20" s="64" t="s">
        <v>605</v>
      </c>
      <c r="R20" s="67" t="s">
        <v>613</v>
      </c>
      <c r="S20" s="64" t="s">
        <v>619</v>
      </c>
      <c r="T20" s="64" t="s">
        <v>625</v>
      </c>
      <c r="U20" s="66">
        <v>43654.85671296297</v>
      </c>
      <c r="V20" s="67" t="s">
        <v>680</v>
      </c>
      <c r="W20" s="64"/>
      <c r="X20" s="64"/>
      <c r="Y20" s="70" t="s">
        <v>700</v>
      </c>
      <c r="Z20" s="64"/>
      <c r="AA20" s="110">
        <v>6</v>
      </c>
      <c r="AB20" s="48">
        <v>0</v>
      </c>
      <c r="AC20" s="49">
        <v>0</v>
      </c>
      <c r="AD20" s="48">
        <v>0</v>
      </c>
      <c r="AE20" s="49">
        <v>0</v>
      </c>
      <c r="AF20" s="48">
        <v>0</v>
      </c>
      <c r="AG20" s="49">
        <v>0</v>
      </c>
      <c r="AH20" s="48">
        <v>42</v>
      </c>
      <c r="AI20" s="49">
        <v>100</v>
      </c>
      <c r="AJ20" s="48">
        <v>42</v>
      </c>
      <c r="AK20" s="135" t="s">
        <v>634</v>
      </c>
      <c r="AL20" s="67" t="s">
        <v>634</v>
      </c>
      <c r="AM20" s="64" t="b">
        <v>0</v>
      </c>
      <c r="AN20" s="64">
        <v>0</v>
      </c>
      <c r="AO20" s="70" t="s">
        <v>286</v>
      </c>
      <c r="AP20" s="64" t="b">
        <v>0</v>
      </c>
      <c r="AQ20" s="64" t="s">
        <v>287</v>
      </c>
      <c r="AR20" s="64"/>
      <c r="AS20" s="70" t="s">
        <v>286</v>
      </c>
      <c r="AT20" s="64" t="b">
        <v>0</v>
      </c>
      <c r="AU20" s="64">
        <v>0</v>
      </c>
      <c r="AV20" s="70" t="s">
        <v>286</v>
      </c>
      <c r="AW20" s="64" t="s">
        <v>340</v>
      </c>
      <c r="AX20" s="64" t="b">
        <v>0</v>
      </c>
      <c r="AY20" s="70" t="s">
        <v>700</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37">
        <v>43654</v>
      </c>
      <c r="BN20" s="70" t="s">
        <v>661</v>
      </c>
    </row>
    <row r="21" spans="1:66" ht="15">
      <c r="A21" s="62" t="s">
        <v>593</v>
      </c>
      <c r="B21" s="62" t="s">
        <v>593</v>
      </c>
      <c r="C21" s="87" t="s">
        <v>284</v>
      </c>
      <c r="D21" s="94">
        <v>10</v>
      </c>
      <c r="E21" s="95" t="s">
        <v>136</v>
      </c>
      <c r="F21" s="96">
        <v>6</v>
      </c>
      <c r="G21" s="87"/>
      <c r="H21" s="77"/>
      <c r="I21" s="97"/>
      <c r="J21" s="97"/>
      <c r="K21" s="34" t="s">
        <v>65</v>
      </c>
      <c r="L21" s="100">
        <v>21</v>
      </c>
      <c r="M21" s="100"/>
      <c r="N21" s="99"/>
      <c r="O21" s="64" t="s">
        <v>185</v>
      </c>
      <c r="P21" s="66">
        <v>43655.63202546296</v>
      </c>
      <c r="Q21" s="64" t="s">
        <v>606</v>
      </c>
      <c r="R21" s="67" t="s">
        <v>613</v>
      </c>
      <c r="S21" s="64" t="s">
        <v>619</v>
      </c>
      <c r="T21" s="64" t="s">
        <v>623</v>
      </c>
      <c r="U21" s="66">
        <v>43655.63202546296</v>
      </c>
      <c r="V21" s="67" t="s">
        <v>681</v>
      </c>
      <c r="W21" s="64"/>
      <c r="X21" s="64"/>
      <c r="Y21" s="70" t="s">
        <v>701</v>
      </c>
      <c r="Z21" s="64"/>
      <c r="AA21" s="110">
        <v>6</v>
      </c>
      <c r="AB21" s="48">
        <v>0</v>
      </c>
      <c r="AC21" s="49">
        <v>0</v>
      </c>
      <c r="AD21" s="48">
        <v>0</v>
      </c>
      <c r="AE21" s="49">
        <v>0</v>
      </c>
      <c r="AF21" s="48">
        <v>0</v>
      </c>
      <c r="AG21" s="49">
        <v>0</v>
      </c>
      <c r="AH21" s="48">
        <v>35</v>
      </c>
      <c r="AI21" s="49">
        <v>100</v>
      </c>
      <c r="AJ21" s="48">
        <v>35</v>
      </c>
      <c r="AK21" s="135" t="s">
        <v>635</v>
      </c>
      <c r="AL21" s="67" t="s">
        <v>635</v>
      </c>
      <c r="AM21" s="64" t="b">
        <v>0</v>
      </c>
      <c r="AN21" s="64">
        <v>0</v>
      </c>
      <c r="AO21" s="70" t="s">
        <v>286</v>
      </c>
      <c r="AP21" s="64" t="b">
        <v>0</v>
      </c>
      <c r="AQ21" s="64" t="s">
        <v>287</v>
      </c>
      <c r="AR21" s="64"/>
      <c r="AS21" s="70" t="s">
        <v>286</v>
      </c>
      <c r="AT21" s="64" t="b">
        <v>0</v>
      </c>
      <c r="AU21" s="64">
        <v>0</v>
      </c>
      <c r="AV21" s="70" t="s">
        <v>286</v>
      </c>
      <c r="AW21" s="64" t="s">
        <v>706</v>
      </c>
      <c r="AX21" s="64" t="b">
        <v>0</v>
      </c>
      <c r="AY21" s="70" t="s">
        <v>701</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37">
        <v>43655</v>
      </c>
      <c r="BN21" s="70" t="s">
        <v>662</v>
      </c>
    </row>
    <row r="22" spans="1:66" ht="15">
      <c r="A22" s="62" t="s">
        <v>593</v>
      </c>
      <c r="B22" s="62" t="s">
        <v>593</v>
      </c>
      <c r="C22" s="87" t="s">
        <v>284</v>
      </c>
      <c r="D22" s="94">
        <v>10</v>
      </c>
      <c r="E22" s="95" t="s">
        <v>136</v>
      </c>
      <c r="F22" s="96">
        <v>6</v>
      </c>
      <c r="G22" s="87"/>
      <c r="H22" s="77"/>
      <c r="I22" s="97"/>
      <c r="J22" s="97"/>
      <c r="K22" s="34" t="s">
        <v>65</v>
      </c>
      <c r="L22" s="100">
        <v>22</v>
      </c>
      <c r="M22" s="100"/>
      <c r="N22" s="99"/>
      <c r="O22" s="64" t="s">
        <v>185</v>
      </c>
      <c r="P22" s="66">
        <v>43656.60769675926</v>
      </c>
      <c r="Q22" s="64" t="s">
        <v>602</v>
      </c>
      <c r="R22" s="67" t="s">
        <v>615</v>
      </c>
      <c r="S22" s="64" t="s">
        <v>621</v>
      </c>
      <c r="T22" s="64" t="s">
        <v>627</v>
      </c>
      <c r="U22" s="66">
        <v>43656.60769675926</v>
      </c>
      <c r="V22" s="67" t="s">
        <v>682</v>
      </c>
      <c r="W22" s="64"/>
      <c r="X22" s="64"/>
      <c r="Y22" s="70" t="s">
        <v>702</v>
      </c>
      <c r="Z22" s="64"/>
      <c r="AA22" s="110">
        <v>6</v>
      </c>
      <c r="AB22" s="48">
        <v>0</v>
      </c>
      <c r="AC22" s="49">
        <v>0</v>
      </c>
      <c r="AD22" s="48">
        <v>0</v>
      </c>
      <c r="AE22" s="49">
        <v>0</v>
      </c>
      <c r="AF22" s="48">
        <v>0</v>
      </c>
      <c r="AG22" s="49">
        <v>0</v>
      </c>
      <c r="AH22" s="48">
        <v>37</v>
      </c>
      <c r="AI22" s="49">
        <v>100</v>
      </c>
      <c r="AJ22" s="48">
        <v>37</v>
      </c>
      <c r="AK22" s="135" t="s">
        <v>636</v>
      </c>
      <c r="AL22" s="67" t="s">
        <v>636</v>
      </c>
      <c r="AM22" s="64" t="b">
        <v>0</v>
      </c>
      <c r="AN22" s="64">
        <v>3</v>
      </c>
      <c r="AO22" s="70" t="s">
        <v>286</v>
      </c>
      <c r="AP22" s="64" t="b">
        <v>0</v>
      </c>
      <c r="AQ22" s="64" t="s">
        <v>287</v>
      </c>
      <c r="AR22" s="64"/>
      <c r="AS22" s="70" t="s">
        <v>286</v>
      </c>
      <c r="AT22" s="64" t="b">
        <v>0</v>
      </c>
      <c r="AU22" s="64">
        <v>1</v>
      </c>
      <c r="AV22" s="70" t="s">
        <v>286</v>
      </c>
      <c r="AW22" s="64" t="s">
        <v>706</v>
      </c>
      <c r="AX22" s="64" t="b">
        <v>0</v>
      </c>
      <c r="AY22" s="70" t="s">
        <v>702</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43656</v>
      </c>
      <c r="BN22" s="70" t="s">
        <v>663</v>
      </c>
    </row>
    <row r="23" spans="1:66" ht="15">
      <c r="A23" s="62" t="s">
        <v>593</v>
      </c>
      <c r="B23" s="62" t="s">
        <v>593</v>
      </c>
      <c r="C23" s="87" t="s">
        <v>284</v>
      </c>
      <c r="D23" s="94">
        <v>10</v>
      </c>
      <c r="E23" s="95" t="s">
        <v>136</v>
      </c>
      <c r="F23" s="96">
        <v>6</v>
      </c>
      <c r="G23" s="87"/>
      <c r="H23" s="77"/>
      <c r="I23" s="97"/>
      <c r="J23" s="97"/>
      <c r="K23" s="34" t="s">
        <v>65</v>
      </c>
      <c r="L23" s="100">
        <v>23</v>
      </c>
      <c r="M23" s="100"/>
      <c r="N23" s="99"/>
      <c r="O23" s="64" t="s">
        <v>185</v>
      </c>
      <c r="P23" s="66">
        <v>43657.02664351852</v>
      </c>
      <c r="Q23" s="64" t="s">
        <v>607</v>
      </c>
      <c r="R23" s="64" t="s">
        <v>616</v>
      </c>
      <c r="S23" s="64" t="s">
        <v>622</v>
      </c>
      <c r="T23" s="64" t="s">
        <v>628</v>
      </c>
      <c r="U23" s="66">
        <v>43657.02664351852</v>
      </c>
      <c r="V23" s="67" t="s">
        <v>683</v>
      </c>
      <c r="W23" s="64"/>
      <c r="X23" s="64"/>
      <c r="Y23" s="70" t="s">
        <v>703</v>
      </c>
      <c r="Z23" s="64"/>
      <c r="AA23" s="110">
        <v>6</v>
      </c>
      <c r="AB23" s="48">
        <v>0</v>
      </c>
      <c r="AC23" s="49">
        <v>0</v>
      </c>
      <c r="AD23" s="48">
        <v>0</v>
      </c>
      <c r="AE23" s="49">
        <v>0</v>
      </c>
      <c r="AF23" s="48">
        <v>0</v>
      </c>
      <c r="AG23" s="49">
        <v>0</v>
      </c>
      <c r="AH23" s="48">
        <v>39</v>
      </c>
      <c r="AI23" s="49">
        <v>100</v>
      </c>
      <c r="AJ23" s="48">
        <v>39</v>
      </c>
      <c r="AK23" s="117"/>
      <c r="AL23" s="67" t="s">
        <v>646</v>
      </c>
      <c r="AM23" s="64" t="b">
        <v>0</v>
      </c>
      <c r="AN23" s="64">
        <v>1</v>
      </c>
      <c r="AO23" s="70" t="s">
        <v>286</v>
      </c>
      <c r="AP23" s="64" t="b">
        <v>1</v>
      </c>
      <c r="AQ23" s="64" t="s">
        <v>287</v>
      </c>
      <c r="AR23" s="64"/>
      <c r="AS23" s="70" t="s">
        <v>693</v>
      </c>
      <c r="AT23" s="64" t="b">
        <v>0</v>
      </c>
      <c r="AU23" s="64">
        <v>0</v>
      </c>
      <c r="AV23" s="70" t="s">
        <v>286</v>
      </c>
      <c r="AW23" s="64" t="s">
        <v>341</v>
      </c>
      <c r="AX23" s="64" t="b">
        <v>0</v>
      </c>
      <c r="AY23" s="70" t="s">
        <v>703</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43657</v>
      </c>
      <c r="BN23" s="70" t="s">
        <v>664</v>
      </c>
    </row>
    <row r="24" spans="1:66" ht="15">
      <c r="A24" s="62" t="s">
        <v>593</v>
      </c>
      <c r="B24" s="62" t="s">
        <v>593</v>
      </c>
      <c r="C24" s="87" t="s">
        <v>284</v>
      </c>
      <c r="D24" s="94">
        <v>10</v>
      </c>
      <c r="E24" s="95" t="s">
        <v>136</v>
      </c>
      <c r="F24" s="96">
        <v>6</v>
      </c>
      <c r="G24" s="87"/>
      <c r="H24" s="77"/>
      <c r="I24" s="97"/>
      <c r="J24" s="97"/>
      <c r="K24" s="34" t="s">
        <v>65</v>
      </c>
      <c r="L24" s="100">
        <v>24</v>
      </c>
      <c r="M24" s="100"/>
      <c r="N24" s="99"/>
      <c r="O24" s="64" t="s">
        <v>185</v>
      </c>
      <c r="P24" s="66">
        <v>43657.64076388889</v>
      </c>
      <c r="Q24" s="64" t="s">
        <v>608</v>
      </c>
      <c r="R24" s="67" t="s">
        <v>613</v>
      </c>
      <c r="S24" s="64" t="s">
        <v>619</v>
      </c>
      <c r="T24" s="64" t="s">
        <v>628</v>
      </c>
      <c r="U24" s="66">
        <v>43657.64076388889</v>
      </c>
      <c r="V24" s="67" t="s">
        <v>684</v>
      </c>
      <c r="W24" s="64"/>
      <c r="X24" s="64"/>
      <c r="Y24" s="70" t="s">
        <v>704</v>
      </c>
      <c r="Z24" s="64"/>
      <c r="AA24" s="110">
        <v>6</v>
      </c>
      <c r="AB24" s="48">
        <v>0</v>
      </c>
      <c r="AC24" s="49">
        <v>0</v>
      </c>
      <c r="AD24" s="48">
        <v>0</v>
      </c>
      <c r="AE24" s="49">
        <v>0</v>
      </c>
      <c r="AF24" s="48">
        <v>0</v>
      </c>
      <c r="AG24" s="49">
        <v>0</v>
      </c>
      <c r="AH24" s="48">
        <v>44</v>
      </c>
      <c r="AI24" s="49">
        <v>100</v>
      </c>
      <c r="AJ24" s="48">
        <v>44</v>
      </c>
      <c r="AK24" s="135" t="s">
        <v>637</v>
      </c>
      <c r="AL24" s="67" t="s">
        <v>637</v>
      </c>
      <c r="AM24" s="64" t="b">
        <v>0</v>
      </c>
      <c r="AN24" s="64">
        <v>0</v>
      </c>
      <c r="AO24" s="70" t="s">
        <v>286</v>
      </c>
      <c r="AP24" s="64" t="b">
        <v>0</v>
      </c>
      <c r="AQ24" s="64" t="s">
        <v>287</v>
      </c>
      <c r="AR24" s="64"/>
      <c r="AS24" s="70" t="s">
        <v>286</v>
      </c>
      <c r="AT24" s="64" t="b">
        <v>0</v>
      </c>
      <c r="AU24" s="64">
        <v>0</v>
      </c>
      <c r="AV24" s="70" t="s">
        <v>286</v>
      </c>
      <c r="AW24" s="64" t="s">
        <v>340</v>
      </c>
      <c r="AX24" s="64" t="b">
        <v>0</v>
      </c>
      <c r="AY24" s="70" t="s">
        <v>704</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37">
        <v>43657</v>
      </c>
      <c r="BN24" s="70" t="s">
        <v>665</v>
      </c>
    </row>
    <row r="25" spans="1:66" ht="15">
      <c r="A25" s="62" t="s">
        <v>593</v>
      </c>
      <c r="B25" s="62" t="s">
        <v>593</v>
      </c>
      <c r="C25" s="87" t="s">
        <v>284</v>
      </c>
      <c r="D25" s="94">
        <v>10</v>
      </c>
      <c r="E25" s="95" t="s">
        <v>136</v>
      </c>
      <c r="F25" s="96">
        <v>6</v>
      </c>
      <c r="G25" s="87"/>
      <c r="H25" s="77"/>
      <c r="I25" s="97"/>
      <c r="J25" s="97"/>
      <c r="K25" s="34" t="s">
        <v>65</v>
      </c>
      <c r="L25" s="100">
        <v>25</v>
      </c>
      <c r="M25" s="100"/>
      <c r="N25" s="99"/>
      <c r="O25" s="64" t="s">
        <v>185</v>
      </c>
      <c r="P25" s="66">
        <v>43661.673125</v>
      </c>
      <c r="Q25" s="64" t="s">
        <v>609</v>
      </c>
      <c r="R25" s="67" t="s">
        <v>613</v>
      </c>
      <c r="S25" s="64" t="s">
        <v>619</v>
      </c>
      <c r="T25" s="64" t="s">
        <v>623</v>
      </c>
      <c r="U25" s="66">
        <v>43661.673125</v>
      </c>
      <c r="V25" s="67" t="s">
        <v>685</v>
      </c>
      <c r="W25" s="64"/>
      <c r="X25" s="64"/>
      <c r="Y25" s="70" t="s">
        <v>705</v>
      </c>
      <c r="Z25" s="64"/>
      <c r="AA25" s="110">
        <v>6</v>
      </c>
      <c r="AB25" s="48">
        <v>0</v>
      </c>
      <c r="AC25" s="49">
        <v>0</v>
      </c>
      <c r="AD25" s="48">
        <v>0</v>
      </c>
      <c r="AE25" s="49">
        <v>0</v>
      </c>
      <c r="AF25" s="48">
        <v>0</v>
      </c>
      <c r="AG25" s="49">
        <v>0</v>
      </c>
      <c r="AH25" s="48">
        <v>17</v>
      </c>
      <c r="AI25" s="49">
        <v>100</v>
      </c>
      <c r="AJ25" s="48">
        <v>17</v>
      </c>
      <c r="AK25" s="135" t="s">
        <v>638</v>
      </c>
      <c r="AL25" s="67" t="s">
        <v>638</v>
      </c>
      <c r="AM25" s="64" t="b">
        <v>0</v>
      </c>
      <c r="AN25" s="64">
        <v>2</v>
      </c>
      <c r="AO25" s="70" t="s">
        <v>286</v>
      </c>
      <c r="AP25" s="64" t="b">
        <v>0</v>
      </c>
      <c r="AQ25" s="64" t="s">
        <v>287</v>
      </c>
      <c r="AR25" s="64"/>
      <c r="AS25" s="70" t="s">
        <v>286</v>
      </c>
      <c r="AT25" s="64" t="b">
        <v>0</v>
      </c>
      <c r="AU25" s="64">
        <v>0</v>
      </c>
      <c r="AV25" s="70" t="s">
        <v>286</v>
      </c>
      <c r="AW25" s="64" t="s">
        <v>340</v>
      </c>
      <c r="AX25" s="64" t="b">
        <v>0</v>
      </c>
      <c r="AY25" s="70" t="s">
        <v>705</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37">
        <v>43661</v>
      </c>
      <c r="BN25" s="70" t="s">
        <v>666</v>
      </c>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hyperlinks>
    <hyperlink ref="R3" r:id="rId1" display="https://onbrand.me/magazine/the-good-guyz-interview"/>
    <hyperlink ref="R5" r:id="rId2" display="https://twitter.com/onbrandconf/status/1148227796474519553"/>
    <hyperlink ref="R7" r:id="rId3" display="https://onbrand.me/speakers"/>
    <hyperlink ref="R8" r:id="rId4" display="https://onbrand.me/speakers"/>
    <hyperlink ref="R11" r:id="rId5" display="https://onbrandcon.com/"/>
    <hyperlink ref="R12" r:id="rId6" display="https://onbrandcon.com/"/>
    <hyperlink ref="R13" r:id="rId7" display="https://onbrandcon.com/"/>
    <hyperlink ref="R18" r:id="rId8" display="https://onbrandcon.com/"/>
    <hyperlink ref="R20" r:id="rId9" display="https://onbrandcon.com/"/>
    <hyperlink ref="R21" r:id="rId10" display="https://onbrandcon.com/"/>
    <hyperlink ref="R22" r:id="rId11" display="https://mailchi.mp/75b67b6f3a5c/prsane-july-newsletter"/>
    <hyperlink ref="R24" r:id="rId12" display="https://onbrandcon.com/"/>
    <hyperlink ref="R25" r:id="rId13" display="https://onbrandcon.com/"/>
    <hyperlink ref="AK3" r:id="rId14" display="https://pbs.twimg.com/media/D_CMGsSXkAEDOdO.jpg"/>
    <hyperlink ref="AK11" r:id="rId15" display="https://pbs.twimg.com/media/D-_zDntWsAAVmeF.jpg"/>
    <hyperlink ref="AK12" r:id="rId16" display="https://pbs.twimg.com/media/D_Dr4yXXoAIBdu-.jpg"/>
    <hyperlink ref="AK13" r:id="rId17" display="https://pbs.twimg.com/media/D_E8SeZXUAAySKI.jpg"/>
    <hyperlink ref="AK18" r:id="rId18" display="https://pbs.twimg.com/media/D_Sa2GmW4AIeIlE.png"/>
    <hyperlink ref="AK20" r:id="rId19" display="https://pbs.twimg.com/media/D--vPjJWkAUXR-Y.jpg"/>
    <hyperlink ref="AK21" r:id="rId20" display="https://pbs.twimg.com/media/D_Cu98VWwAAF-yo.png"/>
    <hyperlink ref="AK22" r:id="rId21" display="https://pbs.twimg.com/media/D_HwikpXsAAvDwK.png"/>
    <hyperlink ref="AK24" r:id="rId22" display="https://pbs.twimg.com/media/D_NE7I9XkAAEISX.jpg"/>
    <hyperlink ref="AK25" r:id="rId23" display="https://pbs.twimg.com/tweet_video_thumb/D_h2BPqXYAA7IFh.jpg"/>
    <hyperlink ref="AL3" r:id="rId24" display="https://pbs.twimg.com/media/D_CMGsSXkAEDOdO.jpg"/>
    <hyperlink ref="AL4" r:id="rId25" display="http://pbs.twimg.com/profile_images/813673767184515072/TU03Y27r_normal.jpg"/>
    <hyperlink ref="AL5" r:id="rId26" display="http://pbs.twimg.com/profile_images/813673767184515072/TU03Y27r_normal.jpg"/>
    <hyperlink ref="AL6" r:id="rId27" display="http://pbs.twimg.com/profile_images/813673767184515072/TU03Y27r_normal.jpg"/>
    <hyperlink ref="AL7" r:id="rId28" display="http://pbs.twimg.com/profile_images/1110457398291062784/wfrkBkPc_normal.png"/>
    <hyperlink ref="AL8" r:id="rId29" display="http://pbs.twimg.com/profile_images/1110457398291062784/wfrkBkPc_normal.png"/>
    <hyperlink ref="AL9" r:id="rId30" display="http://pbs.twimg.com/profile_images/1023856551805812736/s3DIkAWl_normal.jpg"/>
    <hyperlink ref="AL10" r:id="rId31" display="http://pbs.twimg.com/profile_images/1023856551805812736/s3DIkAWl_normal.jpg"/>
    <hyperlink ref="AL11" r:id="rId32" display="https://pbs.twimg.com/media/D-_zDntWsAAVmeF.jpg"/>
    <hyperlink ref="AL12" r:id="rId33" display="https://pbs.twimg.com/media/D_Dr4yXXoAIBdu-.jpg"/>
    <hyperlink ref="AL13" r:id="rId34" display="https://pbs.twimg.com/media/D_E8SeZXUAAySKI.jpg"/>
    <hyperlink ref="AL14" r:id="rId35" display="http://pbs.twimg.com/profile_images/720620433041596416/7kMQ4MLZ_normal.jpg"/>
    <hyperlink ref="AL15" r:id="rId36" display="http://pbs.twimg.com/profile_images/720620433041596416/7kMQ4MLZ_normal.jpg"/>
    <hyperlink ref="AL16" r:id="rId37" display="http://pbs.twimg.com/profile_images/981240346880499713/hEnFcTip_normal.jpg"/>
    <hyperlink ref="AL17" r:id="rId38" display="http://pbs.twimg.com/profile_images/1091419973354962944/MhyltYJs_normal.jpg"/>
    <hyperlink ref="AL18" r:id="rId39" display="https://pbs.twimg.com/media/D_Sa2GmW4AIeIlE.png"/>
    <hyperlink ref="AL19" r:id="rId40" display="http://pbs.twimg.com/profile_images/600376747868094464/Or0vtMZz_normal.jpg"/>
    <hyperlink ref="AL20" r:id="rId41" display="https://pbs.twimg.com/media/D--vPjJWkAUXR-Y.jpg"/>
    <hyperlink ref="AL21" r:id="rId42" display="https://pbs.twimg.com/media/D_Cu98VWwAAF-yo.png"/>
    <hyperlink ref="AL22" r:id="rId43" display="https://pbs.twimg.com/media/D_HwikpXsAAvDwK.png"/>
    <hyperlink ref="AL23" r:id="rId44" display="http://pbs.twimg.com/profile_images/1027265690124730369/SEhGe2N1_normal.jpg"/>
    <hyperlink ref="AL24" r:id="rId45" display="https://pbs.twimg.com/media/D_NE7I9XkAAEISX.jpg"/>
    <hyperlink ref="AL25" r:id="rId46" display="https://pbs.twimg.com/tweet_video_thumb/D_h2BPqXYAA7IFh.jpg"/>
    <hyperlink ref="V3" r:id="rId47" display="https://twitter.com/onbrandconf/status/1148571986332921856"/>
    <hyperlink ref="V4" r:id="rId48" display="https://twitter.com/bynder/status/1148572183901429760"/>
    <hyperlink ref="V5" r:id="rId49" display="https://twitter.com/bynder/status/1148228600321269760"/>
    <hyperlink ref="V6" r:id="rId50" display="https://twitter.com/bynder/status/1148572183901429760"/>
    <hyperlink ref="V7" r:id="rId51" display="https://twitter.com/onbrandconf/status/1148227796474519553"/>
    <hyperlink ref="V8" r:id="rId52" display="https://twitter.com/onbrandconf/status/1148227796474519553"/>
    <hyperlink ref="V9" r:id="rId53" display="https://twitter.com/thehumblebrag_/status/1148628486791278598"/>
    <hyperlink ref="V10" r:id="rId54" display="https://twitter.com/thehumblebrag_/status/1148628486791278598"/>
    <hyperlink ref="V11" r:id="rId55" display="https://twitter.com/aafomaha/status/1148403698252599297"/>
    <hyperlink ref="V12" r:id="rId56" display="https://twitter.com/aafomaha/status/1148677272397918209"/>
    <hyperlink ref="V13" r:id="rId57" display="https://twitter.com/aafomaha/status/1148765774418534402"/>
    <hyperlink ref="V14" r:id="rId58" display="https://twitter.com/aafdistrict9/status/1148697024663044097"/>
    <hyperlink ref="V15" r:id="rId59" display="https://twitter.com/aafdistrict9/status/1149074783486828544"/>
    <hyperlink ref="V16" r:id="rId60" display="https://twitter.com/lulubelle511/status/1149086752000348167"/>
    <hyperlink ref="V17" r:id="rId61" display="https://twitter.com/bmryba/status/1149116467797004291"/>
    <hyperlink ref="V18" r:id="rId62" display="https://twitter.com/ama_omaha/status/1149714062743351296"/>
    <hyperlink ref="V19" r:id="rId63" display="https://twitter.com/angelaroeber/status/1150589045879296001"/>
    <hyperlink ref="V20" r:id="rId64" display="https://twitter.com/prsanebraska/status/1148329324422008843"/>
    <hyperlink ref="V21" r:id="rId65" display="https://twitter.com/prsanebraska/status/1148610286728941569"/>
    <hyperlink ref="V22" r:id="rId66" display="https://twitter.com/prsanebraska/status/1148963858415050752"/>
    <hyperlink ref="V23" r:id="rId67" display="https://twitter.com/prsanebraska/status/1149115682233171970"/>
    <hyperlink ref="V24" r:id="rId68" display="https://twitter.com/prsanebraska/status/1149338230065520640"/>
    <hyperlink ref="V25" r:id="rId69" display="https://twitter.com/prsanebraska/status/1150799509536104450"/>
  </hyperlinks>
  <printOptions/>
  <pageMargins left="0.7" right="0.7" top="0.75" bottom="0.75" header="0.3" footer="0.3"/>
  <pageSetup horizontalDpi="600" verticalDpi="600" orientation="portrait" r:id="rId73"/>
  <legacyDrawing r:id="rId71"/>
  <tableParts>
    <tablePart r:id="rId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230</v>
      </c>
      <c r="B1" s="13" t="s">
        <v>231</v>
      </c>
      <c r="C1" s="13" t="s">
        <v>232</v>
      </c>
      <c r="D1" s="13" t="s">
        <v>234</v>
      </c>
      <c r="E1" s="13" t="s">
        <v>233</v>
      </c>
      <c r="F1" s="13" t="s">
        <v>235</v>
      </c>
      <c r="G1" s="13" t="s">
        <v>355</v>
      </c>
      <c r="H1" s="13" t="s">
        <v>356</v>
      </c>
      <c r="I1" s="13" t="s">
        <v>370</v>
      </c>
      <c r="J1" s="13" t="s">
        <v>371</v>
      </c>
    </row>
    <row r="2" spans="1:10" ht="15">
      <c r="A2" s="68" t="s">
        <v>613</v>
      </c>
      <c r="B2" s="63">
        <v>9</v>
      </c>
      <c r="C2" s="68" t="s">
        <v>612</v>
      </c>
      <c r="D2" s="63">
        <v>1</v>
      </c>
      <c r="E2" s="68" t="s">
        <v>613</v>
      </c>
      <c r="F2" s="63">
        <v>5</v>
      </c>
      <c r="G2" s="68" t="s">
        <v>613</v>
      </c>
      <c r="H2" s="63">
        <v>1</v>
      </c>
      <c r="I2" s="68" t="s">
        <v>613</v>
      </c>
      <c r="J2" s="63">
        <v>3</v>
      </c>
    </row>
    <row r="3" spans="1:10" ht="15">
      <c r="A3" s="68" t="s">
        <v>787</v>
      </c>
      <c r="B3" s="63">
        <v>1</v>
      </c>
      <c r="C3" s="68" t="s">
        <v>610</v>
      </c>
      <c r="D3" s="63">
        <v>1</v>
      </c>
      <c r="E3" s="68" t="s">
        <v>787</v>
      </c>
      <c r="F3" s="63">
        <v>1</v>
      </c>
      <c r="G3" s="63"/>
      <c r="H3" s="63"/>
      <c r="I3" s="63"/>
      <c r="J3" s="63"/>
    </row>
    <row r="4" spans="1:10" ht="15">
      <c r="A4" s="68" t="s">
        <v>682</v>
      </c>
      <c r="B4" s="63">
        <v>1</v>
      </c>
      <c r="C4" s="68" t="s">
        <v>611</v>
      </c>
      <c r="D4" s="63">
        <v>1</v>
      </c>
      <c r="E4" s="68" t="s">
        <v>682</v>
      </c>
      <c r="F4" s="63">
        <v>1</v>
      </c>
      <c r="G4" s="63"/>
      <c r="H4" s="63"/>
      <c r="I4" s="63"/>
      <c r="J4" s="63"/>
    </row>
    <row r="5" spans="1:10" ht="15">
      <c r="A5" s="68" t="s">
        <v>788</v>
      </c>
      <c r="B5" s="63">
        <v>1</v>
      </c>
      <c r="C5" s="63"/>
      <c r="D5" s="63"/>
      <c r="E5" s="68" t="s">
        <v>615</v>
      </c>
      <c r="F5" s="63">
        <v>1</v>
      </c>
      <c r="G5" s="63"/>
      <c r="H5" s="63"/>
      <c r="I5" s="63"/>
      <c r="J5" s="63"/>
    </row>
    <row r="6" spans="1:10" ht="15" customHeight="1">
      <c r="A6" s="68" t="s">
        <v>615</v>
      </c>
      <c r="B6" s="63">
        <v>1</v>
      </c>
      <c r="C6" s="63"/>
      <c r="D6" s="63"/>
      <c r="E6" s="68" t="s">
        <v>788</v>
      </c>
      <c r="F6" s="63">
        <v>1</v>
      </c>
      <c r="G6" s="63"/>
      <c r="H6" s="63"/>
      <c r="I6" s="63"/>
      <c r="J6" s="63"/>
    </row>
    <row r="7" spans="1:10" ht="15" customHeight="1">
      <c r="A7" s="68" t="s">
        <v>612</v>
      </c>
      <c r="B7" s="63">
        <v>1</v>
      </c>
      <c r="C7" s="63"/>
      <c r="D7" s="63"/>
      <c r="E7" s="63"/>
      <c r="F7" s="63"/>
      <c r="G7" s="63"/>
      <c r="H7" s="63"/>
      <c r="I7" s="63"/>
      <c r="J7" s="63"/>
    </row>
    <row r="8" spans="1:10" ht="15" customHeight="1">
      <c r="A8" s="68" t="s">
        <v>611</v>
      </c>
      <c r="B8" s="63">
        <v>1</v>
      </c>
      <c r="C8" s="63"/>
      <c r="D8" s="63"/>
      <c r="E8" s="63"/>
      <c r="F8" s="63"/>
      <c r="G8" s="63"/>
      <c r="H8" s="63"/>
      <c r="I8" s="63"/>
      <c r="J8" s="63"/>
    </row>
    <row r="9" spans="1:10" ht="15">
      <c r="A9" s="68" t="s">
        <v>610</v>
      </c>
      <c r="B9" s="63">
        <v>1</v>
      </c>
      <c r="C9" s="63"/>
      <c r="D9" s="63"/>
      <c r="E9" s="63"/>
      <c r="F9" s="63"/>
      <c r="G9" s="63"/>
      <c r="H9" s="63"/>
      <c r="I9" s="63"/>
      <c r="J9" s="63"/>
    </row>
    <row r="10" ht="15" customHeight="1"/>
    <row r="11" ht="15" customHeight="1"/>
    <row r="12" spans="1:10" ht="15" customHeight="1">
      <c r="A12" s="13" t="s">
        <v>237</v>
      </c>
      <c r="B12" s="13" t="s">
        <v>231</v>
      </c>
      <c r="C12" s="13" t="s">
        <v>238</v>
      </c>
      <c r="D12" s="13" t="s">
        <v>234</v>
      </c>
      <c r="E12" s="13" t="s">
        <v>239</v>
      </c>
      <c r="F12" s="13" t="s">
        <v>235</v>
      </c>
      <c r="G12" s="13" t="s">
        <v>357</v>
      </c>
      <c r="H12" s="13" t="s">
        <v>356</v>
      </c>
      <c r="I12" s="13" t="s">
        <v>372</v>
      </c>
      <c r="J12" s="13" t="s">
        <v>371</v>
      </c>
    </row>
    <row r="13" spans="1:10" ht="15" customHeight="1">
      <c r="A13" s="63" t="s">
        <v>619</v>
      </c>
      <c r="B13" s="63">
        <v>9</v>
      </c>
      <c r="C13" s="63" t="s">
        <v>617</v>
      </c>
      <c r="D13" s="63">
        <v>2</v>
      </c>
      <c r="E13" s="63" t="s">
        <v>619</v>
      </c>
      <c r="F13" s="63">
        <v>5</v>
      </c>
      <c r="G13" s="63" t="s">
        <v>619</v>
      </c>
      <c r="H13" s="63">
        <v>1</v>
      </c>
      <c r="I13" s="63" t="s">
        <v>619</v>
      </c>
      <c r="J13" s="63">
        <v>3</v>
      </c>
    </row>
    <row r="14" spans="1:10" ht="15" customHeight="1">
      <c r="A14" s="63" t="s">
        <v>618</v>
      </c>
      <c r="B14" s="63">
        <v>3</v>
      </c>
      <c r="C14" s="63" t="s">
        <v>618</v>
      </c>
      <c r="D14" s="63">
        <v>1</v>
      </c>
      <c r="E14" s="63" t="s">
        <v>621</v>
      </c>
      <c r="F14" s="63">
        <v>2</v>
      </c>
      <c r="G14" s="63"/>
      <c r="H14" s="63"/>
      <c r="I14" s="63"/>
      <c r="J14" s="63"/>
    </row>
    <row r="15" spans="1:10" ht="15" customHeight="1">
      <c r="A15" s="63" t="s">
        <v>621</v>
      </c>
      <c r="B15" s="63">
        <v>2</v>
      </c>
      <c r="C15" s="63"/>
      <c r="D15" s="63"/>
      <c r="E15" s="63" t="s">
        <v>618</v>
      </c>
      <c r="F15" s="63">
        <v>2</v>
      </c>
      <c r="G15" s="63"/>
      <c r="H15" s="63"/>
      <c r="I15" s="63"/>
      <c r="J15" s="63"/>
    </row>
    <row r="16" spans="1:10" ht="15">
      <c r="A16" s="63" t="s">
        <v>617</v>
      </c>
      <c r="B16" s="63">
        <v>2</v>
      </c>
      <c r="C16" s="63"/>
      <c r="D16" s="63"/>
      <c r="E16" s="63"/>
      <c r="F16" s="63"/>
      <c r="G16" s="63"/>
      <c r="H16" s="63"/>
      <c r="I16" s="63"/>
      <c r="J16" s="63"/>
    </row>
    <row r="18" ht="15" customHeight="1"/>
    <row r="19" spans="1:10" ht="15" customHeight="1">
      <c r="A19" s="13" t="s">
        <v>241</v>
      </c>
      <c r="B19" s="13" t="s">
        <v>231</v>
      </c>
      <c r="C19" s="13" t="s">
        <v>242</v>
      </c>
      <c r="D19" s="13" t="s">
        <v>234</v>
      </c>
      <c r="E19" s="13" t="s">
        <v>243</v>
      </c>
      <c r="F19" s="13" t="s">
        <v>235</v>
      </c>
      <c r="G19" s="13" t="s">
        <v>358</v>
      </c>
      <c r="H19" s="13" t="s">
        <v>356</v>
      </c>
      <c r="I19" s="13" t="s">
        <v>373</v>
      </c>
      <c r="J19" s="13" t="s">
        <v>371</v>
      </c>
    </row>
    <row r="20" spans="1:10" ht="15" customHeight="1">
      <c r="A20" s="63" t="s">
        <v>623</v>
      </c>
      <c r="B20" s="63">
        <v>18</v>
      </c>
      <c r="C20" s="63" t="s">
        <v>623</v>
      </c>
      <c r="D20" s="63">
        <v>4</v>
      </c>
      <c r="E20" s="63" t="s">
        <v>623</v>
      </c>
      <c r="F20" s="63">
        <v>7</v>
      </c>
      <c r="G20" s="63" t="s">
        <v>623</v>
      </c>
      <c r="H20" s="63">
        <v>2</v>
      </c>
      <c r="I20" s="63" t="s">
        <v>623</v>
      </c>
      <c r="J20" s="63">
        <v>5</v>
      </c>
    </row>
    <row r="21" spans="1:10" ht="15" customHeight="1">
      <c r="A21" s="63" t="s">
        <v>793</v>
      </c>
      <c r="B21" s="63">
        <v>3</v>
      </c>
      <c r="C21" s="63" t="s">
        <v>796</v>
      </c>
      <c r="D21" s="63">
        <v>1</v>
      </c>
      <c r="E21" s="63" t="s">
        <v>793</v>
      </c>
      <c r="F21" s="63">
        <v>3</v>
      </c>
      <c r="G21" s="63"/>
      <c r="H21" s="63"/>
      <c r="I21" s="63" t="s">
        <v>795</v>
      </c>
      <c r="J21" s="63">
        <v>1</v>
      </c>
    </row>
    <row r="22" spans="1:10" ht="15" customHeight="1">
      <c r="A22" s="63" t="s">
        <v>794</v>
      </c>
      <c r="B22" s="63">
        <v>2</v>
      </c>
      <c r="C22" s="63"/>
      <c r="D22" s="63"/>
      <c r="E22" s="63" t="s">
        <v>794</v>
      </c>
      <c r="F22" s="63">
        <v>2</v>
      </c>
      <c r="G22" s="63"/>
      <c r="H22" s="63"/>
      <c r="I22" s="63"/>
      <c r="J22" s="63"/>
    </row>
    <row r="23" spans="1:10" ht="15">
      <c r="A23" s="63" t="s">
        <v>795</v>
      </c>
      <c r="B23" s="63">
        <v>2</v>
      </c>
      <c r="C23" s="63"/>
      <c r="D23" s="63"/>
      <c r="E23" s="63" t="s">
        <v>795</v>
      </c>
      <c r="F23" s="63">
        <v>1</v>
      </c>
      <c r="G23" s="63"/>
      <c r="H23" s="63"/>
      <c r="I23" s="63"/>
      <c r="J23" s="63"/>
    </row>
    <row r="24" spans="1:10" ht="15" customHeight="1">
      <c r="A24" s="63" t="s">
        <v>796</v>
      </c>
      <c r="B24" s="63">
        <v>1</v>
      </c>
      <c r="C24" s="63"/>
      <c r="D24" s="63"/>
      <c r="E24" s="63"/>
      <c r="F24" s="63"/>
      <c r="G24" s="63"/>
      <c r="H24" s="63"/>
      <c r="I24" s="63"/>
      <c r="J24" s="63"/>
    </row>
    <row r="26" ht="15" customHeight="1"/>
    <row r="27" spans="1:10" ht="15" customHeight="1">
      <c r="A27" s="13" t="s">
        <v>245</v>
      </c>
      <c r="B27" s="13" t="s">
        <v>231</v>
      </c>
      <c r="C27" s="13" t="s">
        <v>246</v>
      </c>
      <c r="D27" s="13" t="s">
        <v>234</v>
      </c>
      <c r="E27" s="13" t="s">
        <v>247</v>
      </c>
      <c r="F27" s="13" t="s">
        <v>235</v>
      </c>
      <c r="G27" s="13" t="s">
        <v>359</v>
      </c>
      <c r="H27" s="13" t="s">
        <v>356</v>
      </c>
      <c r="I27" s="13" t="s">
        <v>375</v>
      </c>
      <c r="J27" s="13" t="s">
        <v>371</v>
      </c>
    </row>
    <row r="28" spans="1:10" ht="15">
      <c r="A28" s="69" t="s">
        <v>290</v>
      </c>
      <c r="B28" s="69">
        <v>0</v>
      </c>
      <c r="C28" s="69" t="s">
        <v>798</v>
      </c>
      <c r="D28" s="69">
        <v>5</v>
      </c>
      <c r="E28" s="69" t="s">
        <v>799</v>
      </c>
      <c r="F28" s="69">
        <v>8</v>
      </c>
      <c r="G28" s="69" t="s">
        <v>798</v>
      </c>
      <c r="H28" s="69">
        <v>2</v>
      </c>
      <c r="I28" s="69" t="s">
        <v>798</v>
      </c>
      <c r="J28" s="69">
        <v>5</v>
      </c>
    </row>
    <row r="29" spans="1:10" ht="15">
      <c r="A29" s="69" t="s">
        <v>291</v>
      </c>
      <c r="B29" s="69">
        <v>0</v>
      </c>
      <c r="C29" s="69" t="s">
        <v>803</v>
      </c>
      <c r="D29" s="69">
        <v>3</v>
      </c>
      <c r="E29" s="69" t="s">
        <v>798</v>
      </c>
      <c r="F29" s="69">
        <v>8</v>
      </c>
      <c r="G29" s="69" t="s">
        <v>816</v>
      </c>
      <c r="H29" s="69">
        <v>2</v>
      </c>
      <c r="I29" s="69" t="s">
        <v>802</v>
      </c>
      <c r="J29" s="69">
        <v>5</v>
      </c>
    </row>
    <row r="30" spans="1:10" ht="15" customHeight="1">
      <c r="A30" s="69" t="s">
        <v>292</v>
      </c>
      <c r="B30" s="69">
        <v>0</v>
      </c>
      <c r="C30" s="69" t="s">
        <v>804</v>
      </c>
      <c r="D30" s="69">
        <v>3</v>
      </c>
      <c r="E30" s="69" t="s">
        <v>386</v>
      </c>
      <c r="F30" s="69">
        <v>5</v>
      </c>
      <c r="G30" s="69" t="s">
        <v>817</v>
      </c>
      <c r="H30" s="69">
        <v>2</v>
      </c>
      <c r="I30" s="69" t="s">
        <v>800</v>
      </c>
      <c r="J30" s="69">
        <v>5</v>
      </c>
    </row>
    <row r="31" spans="1:10" ht="15">
      <c r="A31" s="69" t="s">
        <v>293</v>
      </c>
      <c r="B31" s="69">
        <v>686</v>
      </c>
      <c r="C31" s="69" t="s">
        <v>805</v>
      </c>
      <c r="D31" s="69">
        <v>3</v>
      </c>
      <c r="E31" s="69" t="s">
        <v>800</v>
      </c>
      <c r="F31" s="69">
        <v>4</v>
      </c>
      <c r="G31" s="69" t="s">
        <v>818</v>
      </c>
      <c r="H31" s="69">
        <v>2</v>
      </c>
      <c r="I31" s="69" t="s">
        <v>801</v>
      </c>
      <c r="J31" s="69">
        <v>5</v>
      </c>
    </row>
    <row r="32" spans="1:10" ht="15" customHeight="1">
      <c r="A32" s="69" t="s">
        <v>294</v>
      </c>
      <c r="B32" s="69">
        <v>686</v>
      </c>
      <c r="C32" s="69" t="s">
        <v>806</v>
      </c>
      <c r="D32" s="69">
        <v>2</v>
      </c>
      <c r="E32" s="69" t="s">
        <v>802</v>
      </c>
      <c r="F32" s="69">
        <v>4</v>
      </c>
      <c r="G32" s="69" t="s">
        <v>819</v>
      </c>
      <c r="H32" s="69">
        <v>2</v>
      </c>
      <c r="I32" s="69" t="s">
        <v>799</v>
      </c>
      <c r="J32" s="69">
        <v>4</v>
      </c>
    </row>
    <row r="33" spans="1:10" ht="15" customHeight="1">
      <c r="A33" s="69" t="s">
        <v>798</v>
      </c>
      <c r="B33" s="69">
        <v>20</v>
      </c>
      <c r="C33" s="69" t="s">
        <v>807</v>
      </c>
      <c r="D33" s="69">
        <v>2</v>
      </c>
      <c r="E33" s="69" t="s">
        <v>811</v>
      </c>
      <c r="F33" s="69">
        <v>3</v>
      </c>
      <c r="G33" s="69" t="s">
        <v>813</v>
      </c>
      <c r="H33" s="69">
        <v>2</v>
      </c>
      <c r="I33" s="69" t="s">
        <v>824</v>
      </c>
      <c r="J33" s="69">
        <v>2</v>
      </c>
    </row>
    <row r="34" spans="1:10" ht="15" customHeight="1">
      <c r="A34" s="69" t="s">
        <v>799</v>
      </c>
      <c r="B34" s="69">
        <v>14</v>
      </c>
      <c r="C34" s="69" t="s">
        <v>808</v>
      </c>
      <c r="D34" s="69">
        <v>2</v>
      </c>
      <c r="E34" s="69" t="s">
        <v>812</v>
      </c>
      <c r="F34" s="69">
        <v>3</v>
      </c>
      <c r="G34" s="69" t="s">
        <v>820</v>
      </c>
      <c r="H34" s="69">
        <v>2</v>
      </c>
      <c r="I34" s="69" t="s">
        <v>386</v>
      </c>
      <c r="J34" s="69">
        <v>2</v>
      </c>
    </row>
    <row r="35" spans="1:10" ht="15" customHeight="1">
      <c r="A35" s="69" t="s">
        <v>800</v>
      </c>
      <c r="B35" s="69">
        <v>11</v>
      </c>
      <c r="C35" s="69" t="s">
        <v>809</v>
      </c>
      <c r="D35" s="69">
        <v>2</v>
      </c>
      <c r="E35" s="69" t="s">
        <v>813</v>
      </c>
      <c r="F35" s="69">
        <v>3</v>
      </c>
      <c r="G35" s="69" t="s">
        <v>821</v>
      </c>
      <c r="H35" s="69">
        <v>2</v>
      </c>
      <c r="I35" s="69" t="s">
        <v>825</v>
      </c>
      <c r="J35" s="69">
        <v>2</v>
      </c>
    </row>
    <row r="36" spans="1:10" ht="15">
      <c r="A36" s="69" t="s">
        <v>801</v>
      </c>
      <c r="B36" s="69">
        <v>10</v>
      </c>
      <c r="C36" s="69" t="s">
        <v>374</v>
      </c>
      <c r="D36" s="69">
        <v>2</v>
      </c>
      <c r="E36" s="69" t="s">
        <v>814</v>
      </c>
      <c r="F36" s="69">
        <v>3</v>
      </c>
      <c r="G36" s="69" t="s">
        <v>822</v>
      </c>
      <c r="H36" s="69">
        <v>2</v>
      </c>
      <c r="I36" s="69" t="s">
        <v>381</v>
      </c>
      <c r="J36" s="69">
        <v>2</v>
      </c>
    </row>
    <row r="37" spans="1:10" ht="15" customHeight="1">
      <c r="A37" s="69" t="s">
        <v>802</v>
      </c>
      <c r="B37" s="69">
        <v>9</v>
      </c>
      <c r="C37" s="69" t="s">
        <v>810</v>
      </c>
      <c r="D37" s="69">
        <v>2</v>
      </c>
      <c r="E37" s="69" t="s">
        <v>815</v>
      </c>
      <c r="F37" s="69">
        <v>3</v>
      </c>
      <c r="G37" s="69" t="s">
        <v>823</v>
      </c>
      <c r="H37" s="69">
        <v>2</v>
      </c>
      <c r="I37" s="69" t="s">
        <v>826</v>
      </c>
      <c r="J37" s="69">
        <v>2</v>
      </c>
    </row>
    <row r="39" ht="15" customHeight="1"/>
    <row r="40" spans="1:10" ht="15" customHeight="1">
      <c r="A40" s="13" t="s">
        <v>249</v>
      </c>
      <c r="B40" s="13" t="s">
        <v>231</v>
      </c>
      <c r="C40" s="13" t="s">
        <v>250</v>
      </c>
      <c r="D40" s="13" t="s">
        <v>234</v>
      </c>
      <c r="E40" s="13" t="s">
        <v>251</v>
      </c>
      <c r="F40" s="13" t="s">
        <v>235</v>
      </c>
      <c r="G40" s="13" t="s">
        <v>360</v>
      </c>
      <c r="H40" s="13" t="s">
        <v>356</v>
      </c>
      <c r="I40" s="13" t="s">
        <v>376</v>
      </c>
      <c r="J40" s="13" t="s">
        <v>371</v>
      </c>
    </row>
    <row r="41" spans="1:10" ht="15">
      <c r="A41" s="69" t="s">
        <v>831</v>
      </c>
      <c r="B41" s="69">
        <v>7</v>
      </c>
      <c r="C41" s="69" t="s">
        <v>841</v>
      </c>
      <c r="D41" s="69">
        <v>3</v>
      </c>
      <c r="E41" s="69" t="s">
        <v>851</v>
      </c>
      <c r="F41" s="69">
        <v>3</v>
      </c>
      <c r="G41" s="69" t="s">
        <v>832</v>
      </c>
      <c r="H41" s="69">
        <v>2</v>
      </c>
      <c r="I41" s="69" t="s">
        <v>831</v>
      </c>
      <c r="J41" s="69">
        <v>3</v>
      </c>
    </row>
    <row r="42" spans="1:10" ht="15">
      <c r="A42" s="69" t="s">
        <v>832</v>
      </c>
      <c r="B42" s="69">
        <v>4</v>
      </c>
      <c r="C42" s="69" t="s">
        <v>842</v>
      </c>
      <c r="D42" s="69">
        <v>2</v>
      </c>
      <c r="E42" s="69" t="s">
        <v>852</v>
      </c>
      <c r="F42" s="69">
        <v>3</v>
      </c>
      <c r="G42" s="69" t="s">
        <v>861</v>
      </c>
      <c r="H42" s="69">
        <v>2</v>
      </c>
      <c r="I42" s="69" t="s">
        <v>870</v>
      </c>
      <c r="J42" s="69">
        <v>2</v>
      </c>
    </row>
    <row r="43" spans="1:10" ht="15" customHeight="1">
      <c r="A43" s="69" t="s">
        <v>833</v>
      </c>
      <c r="B43" s="69">
        <v>4</v>
      </c>
      <c r="C43" s="69" t="s">
        <v>843</v>
      </c>
      <c r="D43" s="69">
        <v>2</v>
      </c>
      <c r="E43" s="69" t="s">
        <v>853</v>
      </c>
      <c r="F43" s="69">
        <v>3</v>
      </c>
      <c r="G43" s="69" t="s">
        <v>862</v>
      </c>
      <c r="H43" s="69">
        <v>2</v>
      </c>
      <c r="I43" s="69" t="s">
        <v>833</v>
      </c>
      <c r="J43" s="69">
        <v>2</v>
      </c>
    </row>
    <row r="44" spans="1:10" ht="15">
      <c r="A44" s="69" t="s">
        <v>834</v>
      </c>
      <c r="B44" s="69">
        <v>4</v>
      </c>
      <c r="C44" s="69" t="s">
        <v>844</v>
      </c>
      <c r="D44" s="69">
        <v>2</v>
      </c>
      <c r="E44" s="69" t="s">
        <v>854</v>
      </c>
      <c r="F44" s="69">
        <v>3</v>
      </c>
      <c r="G44" s="69" t="s">
        <v>863</v>
      </c>
      <c r="H44" s="69">
        <v>2</v>
      </c>
      <c r="I44" s="69" t="s">
        <v>834</v>
      </c>
      <c r="J44" s="69">
        <v>2</v>
      </c>
    </row>
    <row r="45" spans="1:10" ht="15" customHeight="1">
      <c r="A45" s="69" t="s">
        <v>835</v>
      </c>
      <c r="B45" s="69">
        <v>4</v>
      </c>
      <c r="C45" s="69" t="s">
        <v>845</v>
      </c>
      <c r="D45" s="69">
        <v>2</v>
      </c>
      <c r="E45" s="69" t="s">
        <v>855</v>
      </c>
      <c r="F45" s="69">
        <v>3</v>
      </c>
      <c r="G45" s="69" t="s">
        <v>864</v>
      </c>
      <c r="H45" s="69">
        <v>2</v>
      </c>
      <c r="I45" s="69" t="s">
        <v>835</v>
      </c>
      <c r="J45" s="69">
        <v>2</v>
      </c>
    </row>
    <row r="46" spans="1:10" ht="15" customHeight="1">
      <c r="A46" s="69" t="s">
        <v>836</v>
      </c>
      <c r="B46" s="69">
        <v>4</v>
      </c>
      <c r="C46" s="69" t="s">
        <v>846</v>
      </c>
      <c r="D46" s="69">
        <v>2</v>
      </c>
      <c r="E46" s="69" t="s">
        <v>856</v>
      </c>
      <c r="F46" s="69">
        <v>3</v>
      </c>
      <c r="G46" s="69" t="s">
        <v>865</v>
      </c>
      <c r="H46" s="69">
        <v>2</v>
      </c>
      <c r="I46" s="69" t="s">
        <v>836</v>
      </c>
      <c r="J46" s="69">
        <v>2</v>
      </c>
    </row>
    <row r="47" spans="1:10" ht="15" customHeight="1">
      <c r="A47" s="69" t="s">
        <v>837</v>
      </c>
      <c r="B47" s="69">
        <v>4</v>
      </c>
      <c r="C47" s="69" t="s">
        <v>847</v>
      </c>
      <c r="D47" s="69">
        <v>2</v>
      </c>
      <c r="E47" s="69" t="s">
        <v>857</v>
      </c>
      <c r="F47" s="69">
        <v>3</v>
      </c>
      <c r="G47" s="69" t="s">
        <v>866</v>
      </c>
      <c r="H47" s="69">
        <v>2</v>
      </c>
      <c r="I47" s="69" t="s">
        <v>837</v>
      </c>
      <c r="J47" s="69">
        <v>2</v>
      </c>
    </row>
    <row r="48" spans="1:10" ht="15" customHeight="1">
      <c r="A48" s="69" t="s">
        <v>838</v>
      </c>
      <c r="B48" s="69">
        <v>4</v>
      </c>
      <c r="C48" s="69" t="s">
        <v>848</v>
      </c>
      <c r="D48" s="69">
        <v>2</v>
      </c>
      <c r="E48" s="69" t="s">
        <v>858</v>
      </c>
      <c r="F48" s="69">
        <v>3</v>
      </c>
      <c r="G48" s="69" t="s">
        <v>867</v>
      </c>
      <c r="H48" s="69">
        <v>2</v>
      </c>
      <c r="I48" s="69" t="s">
        <v>838</v>
      </c>
      <c r="J48" s="69">
        <v>2</v>
      </c>
    </row>
    <row r="49" spans="1:10" ht="15" customHeight="1">
      <c r="A49" s="69" t="s">
        <v>839</v>
      </c>
      <c r="B49" s="69">
        <v>4</v>
      </c>
      <c r="C49" s="69" t="s">
        <v>849</v>
      </c>
      <c r="D49" s="69">
        <v>2</v>
      </c>
      <c r="E49" s="69" t="s">
        <v>859</v>
      </c>
      <c r="F49" s="69">
        <v>3</v>
      </c>
      <c r="G49" s="69" t="s">
        <v>868</v>
      </c>
      <c r="H49" s="69">
        <v>2</v>
      </c>
      <c r="I49" s="69" t="s">
        <v>839</v>
      </c>
      <c r="J49" s="69">
        <v>2</v>
      </c>
    </row>
    <row r="50" spans="1:10" ht="15" customHeight="1">
      <c r="A50" s="69" t="s">
        <v>840</v>
      </c>
      <c r="B50" s="69">
        <v>4</v>
      </c>
      <c r="C50" s="69" t="s">
        <v>850</v>
      </c>
      <c r="D50" s="69">
        <v>2</v>
      </c>
      <c r="E50" s="69" t="s">
        <v>860</v>
      </c>
      <c r="F50" s="69">
        <v>3</v>
      </c>
      <c r="G50" s="69" t="s">
        <v>869</v>
      </c>
      <c r="H50" s="69">
        <v>2</v>
      </c>
      <c r="I50" s="69" t="s">
        <v>840</v>
      </c>
      <c r="J50" s="69">
        <v>2</v>
      </c>
    </row>
    <row r="52" ht="15" customHeight="1"/>
    <row r="53" spans="1:10" ht="15" customHeight="1">
      <c r="A53" s="63" t="s">
        <v>253</v>
      </c>
      <c r="B53" s="63" t="s">
        <v>231</v>
      </c>
      <c r="C53" s="63" t="s">
        <v>255</v>
      </c>
      <c r="D53" s="63" t="s">
        <v>234</v>
      </c>
      <c r="E53" s="63" t="s">
        <v>256</v>
      </c>
      <c r="F53" s="63" t="s">
        <v>235</v>
      </c>
      <c r="G53" s="63" t="s">
        <v>361</v>
      </c>
      <c r="H53" s="63" t="s">
        <v>356</v>
      </c>
      <c r="I53" s="63" t="s">
        <v>377</v>
      </c>
      <c r="J53" s="63" t="s">
        <v>371</v>
      </c>
    </row>
    <row r="54" spans="1:10" ht="15" customHeight="1">
      <c r="A54" s="63"/>
      <c r="B54" s="63"/>
      <c r="C54" s="63"/>
      <c r="D54" s="63"/>
      <c r="E54" s="63"/>
      <c r="F54" s="63"/>
      <c r="G54" s="63"/>
      <c r="H54" s="63"/>
      <c r="I54" s="63"/>
      <c r="J54" s="63"/>
    </row>
    <row r="56" spans="1:10" ht="15" customHeight="1">
      <c r="A56" s="13" t="s">
        <v>254</v>
      </c>
      <c r="B56" s="13" t="s">
        <v>231</v>
      </c>
      <c r="C56" s="13" t="s">
        <v>257</v>
      </c>
      <c r="D56" s="13" t="s">
        <v>234</v>
      </c>
      <c r="E56" s="13" t="s">
        <v>258</v>
      </c>
      <c r="F56" s="13" t="s">
        <v>235</v>
      </c>
      <c r="G56" s="63" t="s">
        <v>362</v>
      </c>
      <c r="H56" s="63" t="s">
        <v>356</v>
      </c>
      <c r="I56" s="63" t="s">
        <v>378</v>
      </c>
      <c r="J56" s="63" t="s">
        <v>371</v>
      </c>
    </row>
    <row r="57" spans="1:10" ht="15" customHeight="1">
      <c r="A57" s="63" t="s">
        <v>586</v>
      </c>
      <c r="B57" s="63">
        <v>2</v>
      </c>
      <c r="C57" s="63" t="s">
        <v>586</v>
      </c>
      <c r="D57" s="63">
        <v>2</v>
      </c>
      <c r="E57" s="63" t="s">
        <v>593</v>
      </c>
      <c r="F57" s="63">
        <v>1</v>
      </c>
      <c r="G57" s="63"/>
      <c r="H57" s="63"/>
      <c r="I57" s="63"/>
      <c r="J57" s="63"/>
    </row>
    <row r="58" spans="1:10" ht="15" customHeight="1">
      <c r="A58" s="63" t="s">
        <v>595</v>
      </c>
      <c r="B58" s="63">
        <v>2</v>
      </c>
      <c r="C58" s="63" t="s">
        <v>595</v>
      </c>
      <c r="D58" s="63">
        <v>2</v>
      </c>
      <c r="E58" s="63"/>
      <c r="F58" s="63"/>
      <c r="G58" s="63"/>
      <c r="H58" s="63"/>
      <c r="I58" s="63"/>
      <c r="J58" s="63"/>
    </row>
    <row r="59" spans="1:10" ht="15" customHeight="1">
      <c r="A59" s="63" t="s">
        <v>594</v>
      </c>
      <c r="B59" s="63">
        <v>2</v>
      </c>
      <c r="C59" s="63" t="s">
        <v>594</v>
      </c>
      <c r="D59" s="63">
        <v>2</v>
      </c>
      <c r="E59" s="63"/>
      <c r="F59" s="63"/>
      <c r="G59" s="63"/>
      <c r="H59" s="63"/>
      <c r="I59" s="63"/>
      <c r="J59" s="63"/>
    </row>
    <row r="60" spans="1:10" ht="15" customHeight="1">
      <c r="A60" s="63" t="s">
        <v>593</v>
      </c>
      <c r="B60" s="63">
        <v>1</v>
      </c>
      <c r="C60" s="63"/>
      <c r="D60" s="63"/>
      <c r="E60" s="63"/>
      <c r="F60" s="63"/>
      <c r="G60" s="63"/>
      <c r="H60" s="63"/>
      <c r="I60" s="63"/>
      <c r="J60" s="63"/>
    </row>
    <row r="61" ht="15" customHeight="1"/>
    <row r="63" spans="1:10" ht="15" customHeight="1">
      <c r="A63" s="13" t="s">
        <v>261</v>
      </c>
      <c r="B63" s="13" t="s">
        <v>231</v>
      </c>
      <c r="C63" s="13" t="s">
        <v>262</v>
      </c>
      <c r="D63" s="13" t="s">
        <v>234</v>
      </c>
      <c r="E63" s="13" t="s">
        <v>263</v>
      </c>
      <c r="F63" s="13" t="s">
        <v>235</v>
      </c>
      <c r="G63" s="13" t="s">
        <v>363</v>
      </c>
      <c r="H63" s="13" t="s">
        <v>356</v>
      </c>
      <c r="I63" s="13" t="s">
        <v>379</v>
      </c>
      <c r="J63" s="13" t="s">
        <v>371</v>
      </c>
    </row>
    <row r="64" spans="1:10" ht="15" customHeight="1">
      <c r="A64" s="115" t="s">
        <v>587</v>
      </c>
      <c r="B64" s="63">
        <v>6749</v>
      </c>
      <c r="C64" s="115" t="s">
        <v>584</v>
      </c>
      <c r="D64" s="63">
        <v>5305</v>
      </c>
      <c r="E64" s="115" t="s">
        <v>589</v>
      </c>
      <c r="F64" s="63">
        <v>5668</v>
      </c>
      <c r="G64" s="115" t="s">
        <v>591</v>
      </c>
      <c r="H64" s="63">
        <v>2175</v>
      </c>
      <c r="I64" s="115" t="s">
        <v>587</v>
      </c>
      <c r="J64" s="63">
        <v>6749</v>
      </c>
    </row>
    <row r="65" spans="1:10" ht="15" customHeight="1">
      <c r="A65" s="115" t="s">
        <v>589</v>
      </c>
      <c r="B65" s="63">
        <v>5668</v>
      </c>
      <c r="C65" s="115" t="s">
        <v>585</v>
      </c>
      <c r="D65" s="63">
        <v>4765</v>
      </c>
      <c r="E65" s="115" t="s">
        <v>593</v>
      </c>
      <c r="F65" s="63">
        <v>3184</v>
      </c>
      <c r="G65" s="115" t="s">
        <v>592</v>
      </c>
      <c r="H65" s="63">
        <v>945</v>
      </c>
      <c r="I65" s="115" t="s">
        <v>588</v>
      </c>
      <c r="J65" s="63">
        <v>133</v>
      </c>
    </row>
    <row r="66" spans="1:10" ht="15" customHeight="1">
      <c r="A66" s="115" t="s">
        <v>584</v>
      </c>
      <c r="B66" s="63">
        <v>5305</v>
      </c>
      <c r="C66" s="115" t="s">
        <v>594</v>
      </c>
      <c r="D66" s="63">
        <v>877</v>
      </c>
      <c r="E66" s="115" t="s">
        <v>590</v>
      </c>
      <c r="F66" s="63">
        <v>966</v>
      </c>
      <c r="G66" s="115"/>
      <c r="H66" s="63"/>
      <c r="I66" s="115"/>
      <c r="J66" s="63"/>
    </row>
    <row r="67" spans="1:10" ht="15">
      <c r="A67" s="115" t="s">
        <v>585</v>
      </c>
      <c r="B67" s="63">
        <v>4765</v>
      </c>
      <c r="C67" s="115" t="s">
        <v>595</v>
      </c>
      <c r="D67" s="63">
        <v>658</v>
      </c>
      <c r="E67" s="115"/>
      <c r="F67" s="63"/>
      <c r="G67" s="115"/>
      <c r="H67" s="63"/>
      <c r="I67" s="115"/>
      <c r="J67" s="63"/>
    </row>
    <row r="68" spans="1:10" ht="15">
      <c r="A68" s="115" t="s">
        <v>593</v>
      </c>
      <c r="B68" s="63">
        <v>3184</v>
      </c>
      <c r="C68" s="115" t="s">
        <v>586</v>
      </c>
      <c r="D68" s="63">
        <v>654</v>
      </c>
      <c r="E68" s="115"/>
      <c r="F68" s="63"/>
      <c r="G68" s="115"/>
      <c r="H68" s="63"/>
      <c r="I68" s="115"/>
      <c r="J68" s="63"/>
    </row>
    <row r="69" spans="1:10" ht="15" customHeight="1">
      <c r="A69" s="115" t="s">
        <v>591</v>
      </c>
      <c r="B69" s="63">
        <v>2175</v>
      </c>
      <c r="C69" s="115"/>
      <c r="D69" s="63"/>
      <c r="E69" s="115"/>
      <c r="F69" s="63"/>
      <c r="G69" s="115"/>
      <c r="H69" s="63"/>
      <c r="I69" s="115"/>
      <c r="J69" s="63"/>
    </row>
    <row r="70" spans="1:10" ht="15" customHeight="1">
      <c r="A70" s="115" t="s">
        <v>590</v>
      </c>
      <c r="B70" s="63">
        <v>966</v>
      </c>
      <c r="C70" s="115"/>
      <c r="D70" s="63"/>
      <c r="E70" s="115"/>
      <c r="F70" s="63"/>
      <c r="G70" s="115"/>
      <c r="H70" s="63"/>
      <c r="I70" s="115"/>
      <c r="J70" s="63"/>
    </row>
    <row r="71" spans="1:10" ht="15" customHeight="1">
      <c r="A71" s="115" t="s">
        <v>592</v>
      </c>
      <c r="B71" s="63">
        <v>945</v>
      </c>
      <c r="C71" s="115"/>
      <c r="D71" s="63"/>
      <c r="E71" s="115"/>
      <c r="F71" s="63"/>
      <c r="G71" s="115"/>
      <c r="H71" s="63"/>
      <c r="I71" s="115"/>
      <c r="J71" s="63"/>
    </row>
    <row r="72" spans="1:10" ht="15">
      <c r="A72" s="115" t="s">
        <v>594</v>
      </c>
      <c r="B72" s="63">
        <v>877</v>
      </c>
      <c r="C72" s="115"/>
      <c r="D72" s="63"/>
      <c r="E72" s="115"/>
      <c r="F72" s="63"/>
      <c r="G72" s="115"/>
      <c r="H72" s="63"/>
      <c r="I72" s="115"/>
      <c r="J72" s="63"/>
    </row>
    <row r="73" spans="1:10" ht="15">
      <c r="A73" s="115" t="s">
        <v>595</v>
      </c>
      <c r="B73" s="63">
        <v>658</v>
      </c>
      <c r="C73" s="115"/>
      <c r="D73" s="63"/>
      <c r="E73" s="115"/>
      <c r="F73" s="63"/>
      <c r="G73" s="115"/>
      <c r="H73" s="63"/>
      <c r="I73" s="115"/>
      <c r="J73" s="63"/>
    </row>
    <row r="74" ht="15" customHeight="1"/>
    <row r="75" ht="15" customHeight="1"/>
    <row r="76" ht="15" customHeight="1"/>
    <row r="77" ht="15" customHeight="1"/>
    <row r="79" ht="15" customHeight="1"/>
    <row r="83" ht="15" customHeight="1"/>
    <row r="84" ht="15" customHeight="1"/>
    <row r="87" ht="15" customHeight="1"/>
    <row r="88" ht="15" customHeight="1"/>
    <row r="89" ht="15" customHeight="1"/>
    <row r="90" ht="15" customHeight="1"/>
    <row r="92" ht="15" customHeight="1"/>
  </sheetData>
  <hyperlinks>
    <hyperlink ref="A2" r:id="rId1" display="https://onbrandcon.com/"/>
    <hyperlink ref="A3" r:id="rId2" display="https://mailchi.mp/75b67b6f3a5c/p"/>
    <hyperlink ref="A4" r:id="rId3" display="https://twitter.com/prsanebraska/status/1148963858415050752"/>
    <hyperlink ref="A5" r:id="rId4" display="https://twitter.com/AAFOmaha/status/1148765774418534402"/>
    <hyperlink ref="A6" r:id="rId5" display="https://mailchi.mp/75b67b6f3a5c/prsane-july-newsletter"/>
    <hyperlink ref="A7" r:id="rId6" display="https://onbrand.me/speakers"/>
    <hyperlink ref="A8" r:id="rId7" display="https://twitter.com/onbrandconf/status/1148227796474519553"/>
    <hyperlink ref="A9" r:id="rId8" display="https://onbrand.me/magazine/the-good-guyz-interview"/>
    <hyperlink ref="C2" r:id="rId9" display="https://onbrand.me/speakers"/>
    <hyperlink ref="C3" r:id="rId10" display="https://onbrand.me/magazine/the-good-guyz-interview"/>
    <hyperlink ref="C4" r:id="rId11" display="https://twitter.com/onbrandconf/status/1148227796474519553"/>
    <hyperlink ref="E2" r:id="rId12" display="https://onbrandcon.com/"/>
    <hyperlink ref="E3" r:id="rId13" display="https://mailchi.mp/75b67b6f3a5c/p"/>
    <hyperlink ref="E4" r:id="rId14" display="https://twitter.com/prsanebraska/status/1148963858415050752"/>
    <hyperlink ref="E5" r:id="rId15" display="https://mailchi.mp/75b67b6f3a5c/prsane-july-newsletter"/>
    <hyperlink ref="E6" r:id="rId16" display="https://twitter.com/AAFOmaha/status/1148765774418534402"/>
    <hyperlink ref="G2" r:id="rId17" display="https://onbrandcon.com/"/>
    <hyperlink ref="I2" r:id="rId18" display="https://onbrandcon.com/"/>
  </hyperlinks>
  <printOptions/>
  <pageMargins left="0.7" right="0.7" top="0.75" bottom="0.75" header="0.3" footer="0.3"/>
  <pageSetup orientation="portrait" paperSize="9"/>
  <tableParts>
    <tablePart r:id="rId21"/>
    <tablePart r:id="rId19"/>
    <tablePart r:id="rId24"/>
    <tablePart r:id="rId26"/>
    <tablePart r:id="rId20"/>
    <tablePart r:id="rId25"/>
    <tablePart r:id="rId23"/>
    <tablePart r:id="rId2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275</v>
      </c>
      <c r="B1" s="13" t="s">
        <v>276</v>
      </c>
      <c r="C1" s="13" t="s">
        <v>277</v>
      </c>
      <c r="D1" s="13" t="s">
        <v>144</v>
      </c>
      <c r="E1" s="13" t="s">
        <v>295</v>
      </c>
      <c r="F1" s="13" t="s">
        <v>296</v>
      </c>
      <c r="G1" s="13" t="s">
        <v>297</v>
      </c>
    </row>
    <row r="2" spans="1:7" ht="15">
      <c r="A2" s="63" t="s">
        <v>290</v>
      </c>
      <c r="B2" s="63">
        <v>0</v>
      </c>
      <c r="C2" s="113">
        <v>0</v>
      </c>
      <c r="D2" s="63" t="s">
        <v>278</v>
      </c>
      <c r="E2" s="63"/>
      <c r="F2" s="63"/>
      <c r="G2" s="63"/>
    </row>
    <row r="3" spans="1:7" ht="15">
      <c r="A3" s="63" t="s">
        <v>291</v>
      </c>
      <c r="B3" s="63">
        <v>0</v>
      </c>
      <c r="C3" s="113">
        <v>0</v>
      </c>
      <c r="D3" s="63" t="s">
        <v>278</v>
      </c>
      <c r="E3" s="63"/>
      <c r="F3" s="63"/>
      <c r="G3" s="63"/>
    </row>
    <row r="4" spans="1:7" ht="15">
      <c r="A4" s="63" t="s">
        <v>292</v>
      </c>
      <c r="B4" s="63">
        <v>0</v>
      </c>
      <c r="C4" s="113">
        <v>0</v>
      </c>
      <c r="D4" s="63" t="s">
        <v>278</v>
      </c>
      <c r="E4" s="63"/>
      <c r="F4" s="63"/>
      <c r="G4" s="63"/>
    </row>
    <row r="5" spans="1:7" ht="15">
      <c r="A5" s="63" t="s">
        <v>293</v>
      </c>
      <c r="B5" s="63">
        <v>686</v>
      </c>
      <c r="C5" s="113">
        <v>1</v>
      </c>
      <c r="D5" s="63" t="s">
        <v>278</v>
      </c>
      <c r="E5" s="63"/>
      <c r="F5" s="63"/>
      <c r="G5" s="63"/>
    </row>
    <row r="6" spans="1:7" ht="15">
      <c r="A6" s="63" t="s">
        <v>294</v>
      </c>
      <c r="B6" s="63">
        <v>686</v>
      </c>
      <c r="C6" s="113">
        <v>1</v>
      </c>
      <c r="D6" s="63" t="s">
        <v>278</v>
      </c>
      <c r="E6" s="63"/>
      <c r="F6" s="63"/>
      <c r="G6" s="63"/>
    </row>
    <row r="7" spans="1:7" ht="15">
      <c r="A7" s="69" t="s">
        <v>798</v>
      </c>
      <c r="B7" s="69">
        <v>20</v>
      </c>
      <c r="C7" s="93">
        <v>0</v>
      </c>
      <c r="D7" s="69" t="s">
        <v>278</v>
      </c>
      <c r="E7" s="69" t="b">
        <v>0</v>
      </c>
      <c r="F7" s="69" t="b">
        <v>0</v>
      </c>
      <c r="G7" s="69" t="b">
        <v>0</v>
      </c>
    </row>
    <row r="8" spans="1:7" ht="15">
      <c r="A8" s="69" t="s">
        <v>799</v>
      </c>
      <c r="B8" s="69">
        <v>14</v>
      </c>
      <c r="C8" s="93">
        <v>0.01382421866354473</v>
      </c>
      <c r="D8" s="69" t="s">
        <v>278</v>
      </c>
      <c r="E8" s="69" t="b">
        <v>0</v>
      </c>
      <c r="F8" s="69" t="b">
        <v>0</v>
      </c>
      <c r="G8" s="69" t="b">
        <v>0</v>
      </c>
    </row>
    <row r="9" spans="1:7" ht="15">
      <c r="A9" s="69" t="s">
        <v>800</v>
      </c>
      <c r="B9" s="69">
        <v>11</v>
      </c>
      <c r="C9" s="93">
        <v>0.007086874480305998</v>
      </c>
      <c r="D9" s="69" t="s">
        <v>278</v>
      </c>
      <c r="E9" s="69" t="b">
        <v>0</v>
      </c>
      <c r="F9" s="69" t="b">
        <v>0</v>
      </c>
      <c r="G9" s="69" t="b">
        <v>0</v>
      </c>
    </row>
    <row r="10" spans="1:7" ht="15">
      <c r="A10" s="69" t="s">
        <v>801</v>
      </c>
      <c r="B10" s="69">
        <v>10</v>
      </c>
      <c r="C10" s="93">
        <v>0.011313448031010531</v>
      </c>
      <c r="D10" s="69" t="s">
        <v>278</v>
      </c>
      <c r="E10" s="69" t="b">
        <v>0</v>
      </c>
      <c r="F10" s="69" t="b">
        <v>0</v>
      </c>
      <c r="G10" s="69" t="b">
        <v>0</v>
      </c>
    </row>
    <row r="11" spans="1:7" ht="15">
      <c r="A11" s="69" t="s">
        <v>802</v>
      </c>
      <c r="B11" s="69">
        <v>9</v>
      </c>
      <c r="C11" s="93">
        <v>0.013445508491195189</v>
      </c>
      <c r="D11" s="69" t="s">
        <v>278</v>
      </c>
      <c r="E11" s="69" t="b">
        <v>0</v>
      </c>
      <c r="F11" s="69" t="b">
        <v>0</v>
      </c>
      <c r="G11" s="69" t="b">
        <v>0</v>
      </c>
    </row>
    <row r="12" spans="1:7" ht="15">
      <c r="A12" s="69" t="s">
        <v>386</v>
      </c>
      <c r="B12" s="69">
        <v>7</v>
      </c>
      <c r="C12" s="93">
        <v>0.007919413621707371</v>
      </c>
      <c r="D12" s="69" t="s">
        <v>278</v>
      </c>
      <c r="E12" s="69" t="b">
        <v>0</v>
      </c>
      <c r="F12" s="69" t="b">
        <v>0</v>
      </c>
      <c r="G12" s="69" t="b">
        <v>0</v>
      </c>
    </row>
    <row r="13" spans="1:7" ht="15">
      <c r="A13" s="69" t="s">
        <v>374</v>
      </c>
      <c r="B13" s="69">
        <v>6</v>
      </c>
      <c r="C13" s="93">
        <v>0.0077847952150918755</v>
      </c>
      <c r="D13" s="69" t="s">
        <v>278</v>
      </c>
      <c r="E13" s="69" t="b">
        <v>0</v>
      </c>
      <c r="F13" s="69" t="b">
        <v>0</v>
      </c>
      <c r="G13" s="69" t="b">
        <v>0</v>
      </c>
    </row>
    <row r="14" spans="1:7" ht="15">
      <c r="A14" s="69" t="s">
        <v>904</v>
      </c>
      <c r="B14" s="69">
        <v>6</v>
      </c>
      <c r="C14" s="93">
        <v>0.0077847952150918755</v>
      </c>
      <c r="D14" s="69" t="s">
        <v>278</v>
      </c>
      <c r="E14" s="69" t="b">
        <v>0</v>
      </c>
      <c r="F14" s="69" t="b">
        <v>0</v>
      </c>
      <c r="G14" s="69" t="b">
        <v>0</v>
      </c>
    </row>
    <row r="15" spans="1:7" ht="15">
      <c r="A15" s="69" t="s">
        <v>813</v>
      </c>
      <c r="B15" s="69">
        <v>5</v>
      </c>
      <c r="C15" s="93">
        <v>0.007469726939552884</v>
      </c>
      <c r="D15" s="69" t="s">
        <v>278</v>
      </c>
      <c r="E15" s="69" t="b">
        <v>0</v>
      </c>
      <c r="F15" s="69" t="b">
        <v>0</v>
      </c>
      <c r="G15" s="69" t="b">
        <v>0</v>
      </c>
    </row>
    <row r="16" spans="1:7" ht="15">
      <c r="A16" s="69" t="s">
        <v>812</v>
      </c>
      <c r="B16" s="69">
        <v>5</v>
      </c>
      <c r="C16" s="93">
        <v>0.007469726939552884</v>
      </c>
      <c r="D16" s="69" t="s">
        <v>278</v>
      </c>
      <c r="E16" s="69" t="b">
        <v>0</v>
      </c>
      <c r="F16" s="69" t="b">
        <v>0</v>
      </c>
      <c r="G16" s="69" t="b">
        <v>0</v>
      </c>
    </row>
    <row r="17" spans="1:7" ht="15">
      <c r="A17" s="69" t="s">
        <v>816</v>
      </c>
      <c r="B17" s="69">
        <v>4</v>
      </c>
      <c r="C17" s="93">
        <v>0.006937667536833934</v>
      </c>
      <c r="D17" s="69" t="s">
        <v>278</v>
      </c>
      <c r="E17" s="69" t="b">
        <v>0</v>
      </c>
      <c r="F17" s="69" t="b">
        <v>0</v>
      </c>
      <c r="G17" s="69" t="b">
        <v>0</v>
      </c>
    </row>
    <row r="18" spans="1:7" ht="15">
      <c r="A18" s="69" t="s">
        <v>817</v>
      </c>
      <c r="B18" s="69">
        <v>4</v>
      </c>
      <c r="C18" s="93">
        <v>0.006937667536833934</v>
      </c>
      <c r="D18" s="69" t="s">
        <v>278</v>
      </c>
      <c r="E18" s="69" t="b">
        <v>0</v>
      </c>
      <c r="F18" s="69" t="b">
        <v>0</v>
      </c>
      <c r="G18" s="69" t="b">
        <v>0</v>
      </c>
    </row>
    <row r="19" spans="1:7" ht="15">
      <c r="A19" s="69" t="s">
        <v>905</v>
      </c>
      <c r="B19" s="69">
        <v>4</v>
      </c>
      <c r="C19" s="93">
        <v>0.006937667536833934</v>
      </c>
      <c r="D19" s="69" t="s">
        <v>278</v>
      </c>
      <c r="E19" s="69" t="b">
        <v>0</v>
      </c>
      <c r="F19" s="69" t="b">
        <v>0</v>
      </c>
      <c r="G19" s="69" t="b">
        <v>0</v>
      </c>
    </row>
    <row r="20" spans="1:7" ht="15">
      <c r="A20" s="69" t="s">
        <v>824</v>
      </c>
      <c r="B20" s="69">
        <v>4</v>
      </c>
      <c r="C20" s="93">
        <v>0.006937667536833934</v>
      </c>
      <c r="D20" s="69" t="s">
        <v>278</v>
      </c>
      <c r="E20" s="69" t="b">
        <v>0</v>
      </c>
      <c r="F20" s="69" t="b">
        <v>0</v>
      </c>
      <c r="G20" s="69" t="b">
        <v>0</v>
      </c>
    </row>
    <row r="21" spans="1:7" ht="15">
      <c r="A21" s="69" t="s">
        <v>825</v>
      </c>
      <c r="B21" s="69">
        <v>4</v>
      </c>
      <c r="C21" s="93">
        <v>0.006937667536833934</v>
      </c>
      <c r="D21" s="69" t="s">
        <v>278</v>
      </c>
      <c r="E21" s="69" t="b">
        <v>0</v>
      </c>
      <c r="F21" s="69" t="b">
        <v>0</v>
      </c>
      <c r="G21" s="69" t="b">
        <v>0</v>
      </c>
    </row>
    <row r="22" spans="1:7" ht="15">
      <c r="A22" s="69" t="s">
        <v>381</v>
      </c>
      <c r="B22" s="69">
        <v>4</v>
      </c>
      <c r="C22" s="93">
        <v>0.006937667536833934</v>
      </c>
      <c r="D22" s="69" t="s">
        <v>278</v>
      </c>
      <c r="E22" s="69" t="b">
        <v>0</v>
      </c>
      <c r="F22" s="69" t="b">
        <v>0</v>
      </c>
      <c r="G22" s="69" t="b">
        <v>0</v>
      </c>
    </row>
    <row r="23" spans="1:7" ht="15">
      <c r="A23" s="69" t="s">
        <v>826</v>
      </c>
      <c r="B23" s="69">
        <v>4</v>
      </c>
      <c r="C23" s="93">
        <v>0.006937667536833934</v>
      </c>
      <c r="D23" s="69" t="s">
        <v>278</v>
      </c>
      <c r="E23" s="69" t="b">
        <v>0</v>
      </c>
      <c r="F23" s="69" t="b">
        <v>0</v>
      </c>
      <c r="G23" s="69" t="b">
        <v>0</v>
      </c>
    </row>
    <row r="24" spans="1:7" ht="15">
      <c r="A24" s="69" t="s">
        <v>906</v>
      </c>
      <c r="B24" s="69">
        <v>4</v>
      </c>
      <c r="C24" s="93">
        <v>0.006937667536833934</v>
      </c>
      <c r="D24" s="69" t="s">
        <v>278</v>
      </c>
      <c r="E24" s="69" t="b">
        <v>0</v>
      </c>
      <c r="F24" s="69" t="b">
        <v>0</v>
      </c>
      <c r="G24" s="69" t="b">
        <v>0</v>
      </c>
    </row>
    <row r="25" spans="1:7" ht="15">
      <c r="A25" s="69" t="s">
        <v>907</v>
      </c>
      <c r="B25" s="69">
        <v>4</v>
      </c>
      <c r="C25" s="93">
        <v>0.006937667536833934</v>
      </c>
      <c r="D25" s="69" t="s">
        <v>278</v>
      </c>
      <c r="E25" s="69" t="b">
        <v>0</v>
      </c>
      <c r="F25" s="69" t="b">
        <v>0</v>
      </c>
      <c r="G25" s="69" t="b">
        <v>0</v>
      </c>
    </row>
    <row r="26" spans="1:7" ht="15">
      <c r="A26" s="69" t="s">
        <v>908</v>
      </c>
      <c r="B26" s="69">
        <v>4</v>
      </c>
      <c r="C26" s="93">
        <v>0.006937667536833934</v>
      </c>
      <c r="D26" s="69" t="s">
        <v>278</v>
      </c>
      <c r="E26" s="69" t="b">
        <v>0</v>
      </c>
      <c r="F26" s="69" t="b">
        <v>0</v>
      </c>
      <c r="G26" s="69" t="b">
        <v>0</v>
      </c>
    </row>
    <row r="27" spans="1:7" ht="15">
      <c r="A27" s="69" t="s">
        <v>909</v>
      </c>
      <c r="B27" s="69">
        <v>4</v>
      </c>
      <c r="C27" s="93">
        <v>0.006937667536833934</v>
      </c>
      <c r="D27" s="69" t="s">
        <v>278</v>
      </c>
      <c r="E27" s="69" t="b">
        <v>0</v>
      </c>
      <c r="F27" s="69" t="b">
        <v>0</v>
      </c>
      <c r="G27" s="69" t="b">
        <v>0</v>
      </c>
    </row>
    <row r="28" spans="1:7" ht="15">
      <c r="A28" s="69" t="s">
        <v>910</v>
      </c>
      <c r="B28" s="69">
        <v>4</v>
      </c>
      <c r="C28" s="93">
        <v>0.006937667536833934</v>
      </c>
      <c r="D28" s="69" t="s">
        <v>278</v>
      </c>
      <c r="E28" s="69" t="b">
        <v>0</v>
      </c>
      <c r="F28" s="69" t="b">
        <v>0</v>
      </c>
      <c r="G28" s="69" t="b">
        <v>0</v>
      </c>
    </row>
    <row r="29" spans="1:7" ht="15">
      <c r="A29" s="69" t="s">
        <v>911</v>
      </c>
      <c r="B29" s="69">
        <v>4</v>
      </c>
      <c r="C29" s="93">
        <v>0.006937667536833934</v>
      </c>
      <c r="D29" s="69" t="s">
        <v>278</v>
      </c>
      <c r="E29" s="69" t="b">
        <v>0</v>
      </c>
      <c r="F29" s="69" t="b">
        <v>0</v>
      </c>
      <c r="G29" s="69" t="b">
        <v>0</v>
      </c>
    </row>
    <row r="30" spans="1:7" ht="15">
      <c r="A30" s="69" t="s">
        <v>912</v>
      </c>
      <c r="B30" s="69">
        <v>4</v>
      </c>
      <c r="C30" s="93">
        <v>0.006937667536833934</v>
      </c>
      <c r="D30" s="69" t="s">
        <v>278</v>
      </c>
      <c r="E30" s="69" t="b">
        <v>0</v>
      </c>
      <c r="F30" s="69" t="b">
        <v>0</v>
      </c>
      <c r="G30" s="69" t="b">
        <v>0</v>
      </c>
    </row>
    <row r="31" spans="1:7" ht="15">
      <c r="A31" s="69" t="s">
        <v>913</v>
      </c>
      <c r="B31" s="69">
        <v>4</v>
      </c>
      <c r="C31" s="93">
        <v>0.006937667536833934</v>
      </c>
      <c r="D31" s="69" t="s">
        <v>278</v>
      </c>
      <c r="E31" s="69" t="b">
        <v>0</v>
      </c>
      <c r="F31" s="69" t="b">
        <v>0</v>
      </c>
      <c r="G31" s="69" t="b">
        <v>0</v>
      </c>
    </row>
    <row r="32" spans="1:7" ht="15">
      <c r="A32" s="69" t="s">
        <v>914</v>
      </c>
      <c r="B32" s="69">
        <v>4</v>
      </c>
      <c r="C32" s="93">
        <v>0.006937667536833934</v>
      </c>
      <c r="D32" s="69" t="s">
        <v>278</v>
      </c>
      <c r="E32" s="69" t="b">
        <v>0</v>
      </c>
      <c r="F32" s="69" t="b">
        <v>0</v>
      </c>
      <c r="G32" s="69" t="b">
        <v>0</v>
      </c>
    </row>
    <row r="33" spans="1:7" ht="15">
      <c r="A33" s="69" t="s">
        <v>915</v>
      </c>
      <c r="B33" s="69">
        <v>4</v>
      </c>
      <c r="C33" s="93">
        <v>0.006937667536833934</v>
      </c>
      <c r="D33" s="69" t="s">
        <v>278</v>
      </c>
      <c r="E33" s="69" t="b">
        <v>0</v>
      </c>
      <c r="F33" s="69" t="b">
        <v>0</v>
      </c>
      <c r="G33" s="69" t="b">
        <v>0</v>
      </c>
    </row>
    <row r="34" spans="1:7" ht="15">
      <c r="A34" s="69" t="s">
        <v>916</v>
      </c>
      <c r="B34" s="69">
        <v>4</v>
      </c>
      <c r="C34" s="93">
        <v>0.009925558312655087</v>
      </c>
      <c r="D34" s="69" t="s">
        <v>278</v>
      </c>
      <c r="E34" s="69" t="b">
        <v>0</v>
      </c>
      <c r="F34" s="69" t="b">
        <v>0</v>
      </c>
      <c r="G34" s="69" t="b">
        <v>0</v>
      </c>
    </row>
    <row r="35" spans="1:7" ht="15">
      <c r="A35" s="69" t="s">
        <v>917</v>
      </c>
      <c r="B35" s="69">
        <v>4</v>
      </c>
      <c r="C35" s="93">
        <v>0.006937667536833934</v>
      </c>
      <c r="D35" s="69" t="s">
        <v>278</v>
      </c>
      <c r="E35" s="69" t="b">
        <v>0</v>
      </c>
      <c r="F35" s="69" t="b">
        <v>0</v>
      </c>
      <c r="G35" s="69" t="b">
        <v>0</v>
      </c>
    </row>
    <row r="36" spans="1:7" ht="15">
      <c r="A36" s="69" t="s">
        <v>918</v>
      </c>
      <c r="B36" s="69">
        <v>4</v>
      </c>
      <c r="C36" s="93">
        <v>0.006937667536833934</v>
      </c>
      <c r="D36" s="69" t="s">
        <v>278</v>
      </c>
      <c r="E36" s="69" t="b">
        <v>0</v>
      </c>
      <c r="F36" s="69" t="b">
        <v>0</v>
      </c>
      <c r="G36" s="69" t="b">
        <v>0</v>
      </c>
    </row>
    <row r="37" spans="1:7" ht="15">
      <c r="A37" s="69" t="s">
        <v>919</v>
      </c>
      <c r="B37" s="69">
        <v>3</v>
      </c>
      <c r="C37" s="93">
        <v>0.006133315689411802</v>
      </c>
      <c r="D37" s="69" t="s">
        <v>278</v>
      </c>
      <c r="E37" s="69" t="b">
        <v>0</v>
      </c>
      <c r="F37" s="69" t="b">
        <v>0</v>
      </c>
      <c r="G37" s="69" t="b">
        <v>0</v>
      </c>
    </row>
    <row r="38" spans="1:7" ht="15">
      <c r="A38" s="69" t="s">
        <v>811</v>
      </c>
      <c r="B38" s="69">
        <v>3</v>
      </c>
      <c r="C38" s="93">
        <v>0.006133315689411802</v>
      </c>
      <c r="D38" s="69" t="s">
        <v>278</v>
      </c>
      <c r="E38" s="69" t="b">
        <v>0</v>
      </c>
      <c r="F38" s="69" t="b">
        <v>0</v>
      </c>
      <c r="G38" s="69" t="b">
        <v>0</v>
      </c>
    </row>
    <row r="39" spans="1:7" ht="15">
      <c r="A39" s="69" t="s">
        <v>814</v>
      </c>
      <c r="B39" s="69">
        <v>3</v>
      </c>
      <c r="C39" s="93">
        <v>0.006133315689411802</v>
      </c>
      <c r="D39" s="69" t="s">
        <v>278</v>
      </c>
      <c r="E39" s="69" t="b">
        <v>0</v>
      </c>
      <c r="F39" s="69" t="b">
        <v>0</v>
      </c>
      <c r="G39" s="69" t="b">
        <v>0</v>
      </c>
    </row>
    <row r="40" spans="1:7" ht="15">
      <c r="A40" s="69" t="s">
        <v>815</v>
      </c>
      <c r="B40" s="69">
        <v>3</v>
      </c>
      <c r="C40" s="93">
        <v>0.006133315689411802</v>
      </c>
      <c r="D40" s="69" t="s">
        <v>278</v>
      </c>
      <c r="E40" s="69" t="b">
        <v>0</v>
      </c>
      <c r="F40" s="69" t="b">
        <v>0</v>
      </c>
      <c r="G40" s="69" t="b">
        <v>0</v>
      </c>
    </row>
    <row r="41" spans="1:7" ht="15">
      <c r="A41" s="69" t="s">
        <v>920</v>
      </c>
      <c r="B41" s="69">
        <v>3</v>
      </c>
      <c r="C41" s="93">
        <v>0.006133315689411802</v>
      </c>
      <c r="D41" s="69" t="s">
        <v>278</v>
      </c>
      <c r="E41" s="69" t="b">
        <v>0</v>
      </c>
      <c r="F41" s="69" t="b">
        <v>0</v>
      </c>
      <c r="G41" s="69" t="b">
        <v>0</v>
      </c>
    </row>
    <row r="42" spans="1:7" ht="15">
      <c r="A42" s="69" t="s">
        <v>384</v>
      </c>
      <c r="B42" s="69">
        <v>3</v>
      </c>
      <c r="C42" s="93">
        <v>0.006133315689411802</v>
      </c>
      <c r="D42" s="69" t="s">
        <v>278</v>
      </c>
      <c r="E42" s="69" t="b">
        <v>0</v>
      </c>
      <c r="F42" s="69" t="b">
        <v>0</v>
      </c>
      <c r="G42" s="69" t="b">
        <v>0</v>
      </c>
    </row>
    <row r="43" spans="1:7" ht="15">
      <c r="A43" s="69" t="s">
        <v>921</v>
      </c>
      <c r="B43" s="69">
        <v>3</v>
      </c>
      <c r="C43" s="93">
        <v>0.006133315689411802</v>
      </c>
      <c r="D43" s="69" t="s">
        <v>278</v>
      </c>
      <c r="E43" s="69" t="b">
        <v>0</v>
      </c>
      <c r="F43" s="69" t="b">
        <v>0</v>
      </c>
      <c r="G43" s="69" t="b">
        <v>0</v>
      </c>
    </row>
    <row r="44" spans="1:7" ht="15">
      <c r="A44" s="69" t="s">
        <v>922</v>
      </c>
      <c r="B44" s="69">
        <v>3</v>
      </c>
      <c r="C44" s="93">
        <v>0.006133315689411802</v>
      </c>
      <c r="D44" s="69" t="s">
        <v>278</v>
      </c>
      <c r="E44" s="69" t="b">
        <v>0</v>
      </c>
      <c r="F44" s="69" t="b">
        <v>0</v>
      </c>
      <c r="G44" s="69" t="b">
        <v>0</v>
      </c>
    </row>
    <row r="45" spans="1:7" ht="15">
      <c r="A45" s="69" t="s">
        <v>923</v>
      </c>
      <c r="B45" s="69">
        <v>3</v>
      </c>
      <c r="C45" s="93">
        <v>0.006133315689411802</v>
      </c>
      <c r="D45" s="69" t="s">
        <v>278</v>
      </c>
      <c r="E45" s="69" t="b">
        <v>0</v>
      </c>
      <c r="F45" s="69" t="b">
        <v>0</v>
      </c>
      <c r="G45" s="69" t="b">
        <v>0</v>
      </c>
    </row>
    <row r="46" spans="1:7" ht="15">
      <c r="A46" s="69" t="s">
        <v>924</v>
      </c>
      <c r="B46" s="69">
        <v>3</v>
      </c>
      <c r="C46" s="93">
        <v>0.006133315689411802</v>
      </c>
      <c r="D46" s="69" t="s">
        <v>278</v>
      </c>
      <c r="E46" s="69" t="b">
        <v>0</v>
      </c>
      <c r="F46" s="69" t="b">
        <v>0</v>
      </c>
      <c r="G46" s="69" t="b">
        <v>0</v>
      </c>
    </row>
    <row r="47" spans="1:7" ht="15">
      <c r="A47" s="69" t="s">
        <v>925</v>
      </c>
      <c r="B47" s="69">
        <v>3</v>
      </c>
      <c r="C47" s="93">
        <v>0.006133315689411802</v>
      </c>
      <c r="D47" s="69" t="s">
        <v>278</v>
      </c>
      <c r="E47" s="69" t="b">
        <v>0</v>
      </c>
      <c r="F47" s="69" t="b">
        <v>0</v>
      </c>
      <c r="G47" s="69" t="b">
        <v>0</v>
      </c>
    </row>
    <row r="48" spans="1:7" ht="15">
      <c r="A48" s="69" t="s">
        <v>926</v>
      </c>
      <c r="B48" s="69">
        <v>3</v>
      </c>
      <c r="C48" s="93">
        <v>0.006133315689411802</v>
      </c>
      <c r="D48" s="69" t="s">
        <v>278</v>
      </c>
      <c r="E48" s="69" t="b">
        <v>0</v>
      </c>
      <c r="F48" s="69" t="b">
        <v>0</v>
      </c>
      <c r="G48" s="69" t="b">
        <v>0</v>
      </c>
    </row>
    <row r="49" spans="1:7" ht="15">
      <c r="A49" s="69" t="s">
        <v>927</v>
      </c>
      <c r="B49" s="69">
        <v>3</v>
      </c>
      <c r="C49" s="93">
        <v>0.006133315689411802</v>
      </c>
      <c r="D49" s="69" t="s">
        <v>278</v>
      </c>
      <c r="E49" s="69" t="b">
        <v>0</v>
      </c>
      <c r="F49" s="69" t="b">
        <v>0</v>
      </c>
      <c r="G49" s="69" t="b">
        <v>0</v>
      </c>
    </row>
    <row r="50" spans="1:7" ht="15">
      <c r="A50" s="69" t="s">
        <v>928</v>
      </c>
      <c r="B50" s="69">
        <v>3</v>
      </c>
      <c r="C50" s="93">
        <v>0.006133315689411802</v>
      </c>
      <c r="D50" s="69" t="s">
        <v>278</v>
      </c>
      <c r="E50" s="69" t="b">
        <v>0</v>
      </c>
      <c r="F50" s="69" t="b">
        <v>0</v>
      </c>
      <c r="G50" s="69" t="b">
        <v>0</v>
      </c>
    </row>
    <row r="51" spans="1:7" ht="15">
      <c r="A51" s="69" t="s">
        <v>929</v>
      </c>
      <c r="B51" s="69">
        <v>3</v>
      </c>
      <c r="C51" s="93">
        <v>0.006133315689411802</v>
      </c>
      <c r="D51" s="69" t="s">
        <v>278</v>
      </c>
      <c r="E51" s="69" t="b">
        <v>0</v>
      </c>
      <c r="F51" s="69" t="b">
        <v>0</v>
      </c>
      <c r="G51" s="69" t="b">
        <v>0</v>
      </c>
    </row>
    <row r="52" spans="1:7" ht="15">
      <c r="A52" s="69" t="s">
        <v>930</v>
      </c>
      <c r="B52" s="69">
        <v>3</v>
      </c>
      <c r="C52" s="93">
        <v>0.006133315689411802</v>
      </c>
      <c r="D52" s="69" t="s">
        <v>278</v>
      </c>
      <c r="E52" s="69" t="b">
        <v>0</v>
      </c>
      <c r="F52" s="69" t="b">
        <v>0</v>
      </c>
      <c r="G52" s="69" t="b">
        <v>0</v>
      </c>
    </row>
    <row r="53" spans="1:7" ht="15">
      <c r="A53" s="69" t="s">
        <v>931</v>
      </c>
      <c r="B53" s="69">
        <v>3</v>
      </c>
      <c r="C53" s="93">
        <v>0.006133315689411802</v>
      </c>
      <c r="D53" s="69" t="s">
        <v>278</v>
      </c>
      <c r="E53" s="69" t="b">
        <v>0</v>
      </c>
      <c r="F53" s="69" t="b">
        <v>0</v>
      </c>
      <c r="G53" s="69" t="b">
        <v>0</v>
      </c>
    </row>
    <row r="54" spans="1:7" ht="15">
      <c r="A54" s="69" t="s">
        <v>932</v>
      </c>
      <c r="B54" s="69">
        <v>3</v>
      </c>
      <c r="C54" s="93">
        <v>0.006133315689411802</v>
      </c>
      <c r="D54" s="69" t="s">
        <v>278</v>
      </c>
      <c r="E54" s="69" t="b">
        <v>0</v>
      </c>
      <c r="F54" s="69" t="b">
        <v>0</v>
      </c>
      <c r="G54" s="69" t="b">
        <v>0</v>
      </c>
    </row>
    <row r="55" spans="1:7" ht="15">
      <c r="A55" s="69" t="s">
        <v>933</v>
      </c>
      <c r="B55" s="69">
        <v>3</v>
      </c>
      <c r="C55" s="93">
        <v>0.006133315689411802</v>
      </c>
      <c r="D55" s="69" t="s">
        <v>278</v>
      </c>
      <c r="E55" s="69" t="b">
        <v>0</v>
      </c>
      <c r="F55" s="69" t="b">
        <v>0</v>
      </c>
      <c r="G55" s="69" t="b">
        <v>0</v>
      </c>
    </row>
    <row r="56" spans="1:7" ht="15">
      <c r="A56" s="69" t="s">
        <v>934</v>
      </c>
      <c r="B56" s="69">
        <v>3</v>
      </c>
      <c r="C56" s="93">
        <v>0.006133315689411802</v>
      </c>
      <c r="D56" s="69" t="s">
        <v>278</v>
      </c>
      <c r="E56" s="69" t="b">
        <v>0</v>
      </c>
      <c r="F56" s="69" t="b">
        <v>0</v>
      </c>
      <c r="G56" s="69" t="b">
        <v>0</v>
      </c>
    </row>
    <row r="57" spans="1:7" ht="15">
      <c r="A57" s="69" t="s">
        <v>935</v>
      </c>
      <c r="B57" s="69">
        <v>3</v>
      </c>
      <c r="C57" s="93">
        <v>0.006133315689411802</v>
      </c>
      <c r="D57" s="69" t="s">
        <v>278</v>
      </c>
      <c r="E57" s="69" t="b">
        <v>0</v>
      </c>
      <c r="F57" s="69" t="b">
        <v>0</v>
      </c>
      <c r="G57" s="69" t="b">
        <v>0</v>
      </c>
    </row>
    <row r="58" spans="1:7" ht="15">
      <c r="A58" s="69" t="s">
        <v>936</v>
      </c>
      <c r="B58" s="69">
        <v>3</v>
      </c>
      <c r="C58" s="93">
        <v>0.006133315689411802</v>
      </c>
      <c r="D58" s="69" t="s">
        <v>278</v>
      </c>
      <c r="E58" s="69" t="b">
        <v>0</v>
      </c>
      <c r="F58" s="69" t="b">
        <v>0</v>
      </c>
      <c r="G58" s="69" t="b">
        <v>0</v>
      </c>
    </row>
    <row r="59" spans="1:7" ht="15">
      <c r="A59" s="69" t="s">
        <v>937</v>
      </c>
      <c r="B59" s="69">
        <v>3</v>
      </c>
      <c r="C59" s="93">
        <v>0.006133315689411802</v>
      </c>
      <c r="D59" s="69" t="s">
        <v>278</v>
      </c>
      <c r="E59" s="69" t="b">
        <v>0</v>
      </c>
      <c r="F59" s="69" t="b">
        <v>0</v>
      </c>
      <c r="G59" s="69" t="b">
        <v>0</v>
      </c>
    </row>
    <row r="60" spans="1:7" ht="15">
      <c r="A60" s="69" t="s">
        <v>938</v>
      </c>
      <c r="B60" s="69">
        <v>3</v>
      </c>
      <c r="C60" s="93">
        <v>0.006133315689411802</v>
      </c>
      <c r="D60" s="69" t="s">
        <v>278</v>
      </c>
      <c r="E60" s="69" t="b">
        <v>0</v>
      </c>
      <c r="F60" s="69" t="b">
        <v>0</v>
      </c>
      <c r="G60" s="69" t="b">
        <v>0</v>
      </c>
    </row>
    <row r="61" spans="1:7" ht="15">
      <c r="A61" s="69" t="s">
        <v>939</v>
      </c>
      <c r="B61" s="69">
        <v>3</v>
      </c>
      <c r="C61" s="93">
        <v>0.006133315689411802</v>
      </c>
      <c r="D61" s="69" t="s">
        <v>278</v>
      </c>
      <c r="E61" s="69" t="b">
        <v>0</v>
      </c>
      <c r="F61" s="69" t="b">
        <v>0</v>
      </c>
      <c r="G61" s="69" t="b">
        <v>0</v>
      </c>
    </row>
    <row r="62" spans="1:7" ht="15">
      <c r="A62" s="69" t="s">
        <v>940</v>
      </c>
      <c r="B62" s="69">
        <v>3</v>
      </c>
      <c r="C62" s="93">
        <v>0.006133315689411802</v>
      </c>
      <c r="D62" s="69" t="s">
        <v>278</v>
      </c>
      <c r="E62" s="69" t="b">
        <v>0</v>
      </c>
      <c r="F62" s="69" t="b">
        <v>0</v>
      </c>
      <c r="G62" s="69" t="b">
        <v>0</v>
      </c>
    </row>
    <row r="63" spans="1:7" ht="15">
      <c r="A63" s="69" t="s">
        <v>941</v>
      </c>
      <c r="B63" s="69">
        <v>3</v>
      </c>
      <c r="C63" s="93">
        <v>0.006133315689411802</v>
      </c>
      <c r="D63" s="69" t="s">
        <v>278</v>
      </c>
      <c r="E63" s="69" t="b">
        <v>0</v>
      </c>
      <c r="F63" s="69" t="b">
        <v>0</v>
      </c>
      <c r="G63" s="69" t="b">
        <v>0</v>
      </c>
    </row>
    <row r="64" spans="1:7" ht="15">
      <c r="A64" s="69" t="s">
        <v>942</v>
      </c>
      <c r="B64" s="69">
        <v>3</v>
      </c>
      <c r="C64" s="93">
        <v>0.006133315689411802</v>
      </c>
      <c r="D64" s="69" t="s">
        <v>278</v>
      </c>
      <c r="E64" s="69" t="b">
        <v>0</v>
      </c>
      <c r="F64" s="69" t="b">
        <v>0</v>
      </c>
      <c r="G64" s="69" t="b">
        <v>0</v>
      </c>
    </row>
    <row r="65" spans="1:7" ht="15">
      <c r="A65" s="69" t="s">
        <v>803</v>
      </c>
      <c r="B65" s="69">
        <v>3</v>
      </c>
      <c r="C65" s="93">
        <v>0.006133315689411802</v>
      </c>
      <c r="D65" s="69" t="s">
        <v>278</v>
      </c>
      <c r="E65" s="69" t="b">
        <v>0</v>
      </c>
      <c r="F65" s="69" t="b">
        <v>0</v>
      </c>
      <c r="G65" s="69" t="b">
        <v>0</v>
      </c>
    </row>
    <row r="66" spans="1:7" ht="15">
      <c r="A66" s="69" t="s">
        <v>804</v>
      </c>
      <c r="B66" s="69">
        <v>3</v>
      </c>
      <c r="C66" s="93">
        <v>0.006133315689411802</v>
      </c>
      <c r="D66" s="69" t="s">
        <v>278</v>
      </c>
      <c r="E66" s="69" t="b">
        <v>0</v>
      </c>
      <c r="F66" s="69" t="b">
        <v>0</v>
      </c>
      <c r="G66" s="69" t="b">
        <v>0</v>
      </c>
    </row>
    <row r="67" spans="1:7" ht="15">
      <c r="A67" s="69" t="s">
        <v>805</v>
      </c>
      <c r="B67" s="69">
        <v>3</v>
      </c>
      <c r="C67" s="93">
        <v>0.006133315689411802</v>
      </c>
      <c r="D67" s="69" t="s">
        <v>278</v>
      </c>
      <c r="E67" s="69" t="b">
        <v>0</v>
      </c>
      <c r="F67" s="69" t="b">
        <v>0</v>
      </c>
      <c r="G67" s="69" t="b">
        <v>0</v>
      </c>
    </row>
    <row r="68" spans="1:7" ht="15">
      <c r="A68" s="69" t="s">
        <v>818</v>
      </c>
      <c r="B68" s="69">
        <v>2</v>
      </c>
      <c r="C68" s="93">
        <v>0.004962779156327543</v>
      </c>
      <c r="D68" s="69" t="s">
        <v>278</v>
      </c>
      <c r="E68" s="69" t="b">
        <v>0</v>
      </c>
      <c r="F68" s="69" t="b">
        <v>0</v>
      </c>
      <c r="G68" s="69" t="b">
        <v>0</v>
      </c>
    </row>
    <row r="69" spans="1:7" ht="15">
      <c r="A69" s="69" t="s">
        <v>819</v>
      </c>
      <c r="B69" s="69">
        <v>2</v>
      </c>
      <c r="C69" s="93">
        <v>0.004962779156327543</v>
      </c>
      <c r="D69" s="69" t="s">
        <v>278</v>
      </c>
      <c r="E69" s="69" t="b">
        <v>0</v>
      </c>
      <c r="F69" s="69" t="b">
        <v>0</v>
      </c>
      <c r="G69" s="69" t="b">
        <v>0</v>
      </c>
    </row>
    <row r="70" spans="1:7" ht="15">
      <c r="A70" s="69" t="s">
        <v>820</v>
      </c>
      <c r="B70" s="69">
        <v>2</v>
      </c>
      <c r="C70" s="93">
        <v>0.004962779156327543</v>
      </c>
      <c r="D70" s="69" t="s">
        <v>278</v>
      </c>
      <c r="E70" s="69" t="b">
        <v>0</v>
      </c>
      <c r="F70" s="69" t="b">
        <v>0</v>
      </c>
      <c r="G70" s="69" t="b">
        <v>0</v>
      </c>
    </row>
    <row r="71" spans="1:7" ht="15">
      <c r="A71" s="69" t="s">
        <v>821</v>
      </c>
      <c r="B71" s="69">
        <v>2</v>
      </c>
      <c r="C71" s="93">
        <v>0.004962779156327543</v>
      </c>
      <c r="D71" s="69" t="s">
        <v>278</v>
      </c>
      <c r="E71" s="69" t="b">
        <v>0</v>
      </c>
      <c r="F71" s="69" t="b">
        <v>0</v>
      </c>
      <c r="G71" s="69" t="b">
        <v>0</v>
      </c>
    </row>
    <row r="72" spans="1:7" ht="15">
      <c r="A72" s="69" t="s">
        <v>822</v>
      </c>
      <c r="B72" s="69">
        <v>2</v>
      </c>
      <c r="C72" s="93">
        <v>0.004962779156327543</v>
      </c>
      <c r="D72" s="69" t="s">
        <v>278</v>
      </c>
      <c r="E72" s="69" t="b">
        <v>0</v>
      </c>
      <c r="F72" s="69" t="b">
        <v>0</v>
      </c>
      <c r="G72" s="69" t="b">
        <v>0</v>
      </c>
    </row>
    <row r="73" spans="1:7" ht="15">
      <c r="A73" s="69" t="s">
        <v>823</v>
      </c>
      <c r="B73" s="69">
        <v>2</v>
      </c>
      <c r="C73" s="93">
        <v>0.004962779156327543</v>
      </c>
      <c r="D73" s="69" t="s">
        <v>278</v>
      </c>
      <c r="E73" s="69" t="b">
        <v>0</v>
      </c>
      <c r="F73" s="69" t="b">
        <v>0</v>
      </c>
      <c r="G73" s="69" t="b">
        <v>0</v>
      </c>
    </row>
    <row r="74" spans="1:7" ht="15">
      <c r="A74" s="69" t="s">
        <v>943</v>
      </c>
      <c r="B74" s="69">
        <v>2</v>
      </c>
      <c r="C74" s="93">
        <v>0.004962779156327543</v>
      </c>
      <c r="D74" s="69" t="s">
        <v>278</v>
      </c>
      <c r="E74" s="69" t="b">
        <v>0</v>
      </c>
      <c r="F74" s="69" t="b">
        <v>0</v>
      </c>
      <c r="G74" s="69" t="b">
        <v>0</v>
      </c>
    </row>
    <row r="75" spans="1:7" ht="15">
      <c r="A75" s="69" t="s">
        <v>944</v>
      </c>
      <c r="B75" s="69">
        <v>2</v>
      </c>
      <c r="C75" s="93">
        <v>0.004962779156327543</v>
      </c>
      <c r="D75" s="69" t="s">
        <v>278</v>
      </c>
      <c r="E75" s="69" t="b">
        <v>0</v>
      </c>
      <c r="F75" s="69" t="b">
        <v>0</v>
      </c>
      <c r="G75" s="69" t="b">
        <v>0</v>
      </c>
    </row>
    <row r="76" spans="1:7" ht="15">
      <c r="A76" s="69" t="s">
        <v>945</v>
      </c>
      <c r="B76" s="69">
        <v>2</v>
      </c>
      <c r="C76" s="93">
        <v>0.004962779156327543</v>
      </c>
      <c r="D76" s="69" t="s">
        <v>278</v>
      </c>
      <c r="E76" s="69" t="b">
        <v>0</v>
      </c>
      <c r="F76" s="69" t="b">
        <v>0</v>
      </c>
      <c r="G76" s="69" t="b">
        <v>0</v>
      </c>
    </row>
    <row r="77" spans="1:7" ht="15">
      <c r="A77" s="69" t="s">
        <v>946</v>
      </c>
      <c r="B77" s="69">
        <v>2</v>
      </c>
      <c r="C77" s="93">
        <v>0.004962779156327543</v>
      </c>
      <c r="D77" s="69" t="s">
        <v>278</v>
      </c>
      <c r="E77" s="69" t="b">
        <v>0</v>
      </c>
      <c r="F77" s="69" t="b">
        <v>0</v>
      </c>
      <c r="G77" s="69" t="b">
        <v>0</v>
      </c>
    </row>
    <row r="78" spans="1:7" ht="15">
      <c r="A78" s="69" t="s">
        <v>947</v>
      </c>
      <c r="B78" s="69">
        <v>2</v>
      </c>
      <c r="C78" s="93">
        <v>0.004962779156327543</v>
      </c>
      <c r="D78" s="69" t="s">
        <v>278</v>
      </c>
      <c r="E78" s="69" t="b">
        <v>0</v>
      </c>
      <c r="F78" s="69" t="b">
        <v>0</v>
      </c>
      <c r="G78" s="69" t="b">
        <v>0</v>
      </c>
    </row>
    <row r="79" spans="1:7" ht="15">
      <c r="A79" s="69" t="s">
        <v>948</v>
      </c>
      <c r="B79" s="69">
        <v>2</v>
      </c>
      <c r="C79" s="93">
        <v>0.004962779156327543</v>
      </c>
      <c r="D79" s="69" t="s">
        <v>278</v>
      </c>
      <c r="E79" s="69" t="b">
        <v>0</v>
      </c>
      <c r="F79" s="69" t="b">
        <v>0</v>
      </c>
      <c r="G79" s="69" t="b">
        <v>0</v>
      </c>
    </row>
    <row r="80" spans="1:7" ht="15">
      <c r="A80" s="69" t="s">
        <v>949</v>
      </c>
      <c r="B80" s="69">
        <v>2</v>
      </c>
      <c r="C80" s="93">
        <v>0.004962779156327543</v>
      </c>
      <c r="D80" s="69" t="s">
        <v>278</v>
      </c>
      <c r="E80" s="69" t="b">
        <v>0</v>
      </c>
      <c r="F80" s="69" t="b">
        <v>0</v>
      </c>
      <c r="G80" s="69" t="b">
        <v>0</v>
      </c>
    </row>
    <row r="81" spans="1:7" ht="15">
      <c r="A81" s="69" t="s">
        <v>950</v>
      </c>
      <c r="B81" s="69">
        <v>2</v>
      </c>
      <c r="C81" s="93">
        <v>0.004962779156327543</v>
      </c>
      <c r="D81" s="69" t="s">
        <v>278</v>
      </c>
      <c r="E81" s="69" t="b">
        <v>0</v>
      </c>
      <c r="F81" s="69" t="b">
        <v>0</v>
      </c>
      <c r="G81" s="69" t="b">
        <v>0</v>
      </c>
    </row>
    <row r="82" spans="1:7" ht="15">
      <c r="A82" s="69" t="s">
        <v>951</v>
      </c>
      <c r="B82" s="69">
        <v>2</v>
      </c>
      <c r="C82" s="93">
        <v>0.004962779156327543</v>
      </c>
      <c r="D82" s="69" t="s">
        <v>278</v>
      </c>
      <c r="E82" s="69" t="b">
        <v>0</v>
      </c>
      <c r="F82" s="69" t="b">
        <v>0</v>
      </c>
      <c r="G82" s="69" t="b">
        <v>0</v>
      </c>
    </row>
    <row r="83" spans="1:7" ht="15">
      <c r="A83" s="69" t="s">
        <v>952</v>
      </c>
      <c r="B83" s="69">
        <v>2</v>
      </c>
      <c r="C83" s="93">
        <v>0.004962779156327543</v>
      </c>
      <c r="D83" s="69" t="s">
        <v>278</v>
      </c>
      <c r="E83" s="69" t="b">
        <v>0</v>
      </c>
      <c r="F83" s="69" t="b">
        <v>0</v>
      </c>
      <c r="G83" s="69" t="b">
        <v>0</v>
      </c>
    </row>
    <row r="84" spans="1:7" ht="15">
      <c r="A84" s="69" t="s">
        <v>953</v>
      </c>
      <c r="B84" s="69">
        <v>2</v>
      </c>
      <c r="C84" s="93">
        <v>0.004962779156327543</v>
      </c>
      <c r="D84" s="69" t="s">
        <v>278</v>
      </c>
      <c r="E84" s="69" t="b">
        <v>0</v>
      </c>
      <c r="F84" s="69" t="b">
        <v>0</v>
      </c>
      <c r="G84" s="69" t="b">
        <v>0</v>
      </c>
    </row>
    <row r="85" spans="1:7" ht="15">
      <c r="A85" s="69" t="s">
        <v>954</v>
      </c>
      <c r="B85" s="69">
        <v>2</v>
      </c>
      <c r="C85" s="93">
        <v>0.004962779156327543</v>
      </c>
      <c r="D85" s="69" t="s">
        <v>278</v>
      </c>
      <c r="E85" s="69" t="b">
        <v>0</v>
      </c>
      <c r="F85" s="69" t="b">
        <v>0</v>
      </c>
      <c r="G85" s="69" t="b">
        <v>0</v>
      </c>
    </row>
    <row r="86" spans="1:7" ht="15">
      <c r="A86" s="69" t="s">
        <v>955</v>
      </c>
      <c r="B86" s="69">
        <v>2</v>
      </c>
      <c r="C86" s="93">
        <v>0.004962779156327543</v>
      </c>
      <c r="D86" s="69" t="s">
        <v>278</v>
      </c>
      <c r="E86" s="69" t="b">
        <v>0</v>
      </c>
      <c r="F86" s="69" t="b">
        <v>0</v>
      </c>
      <c r="G86" s="69" t="b">
        <v>0</v>
      </c>
    </row>
    <row r="87" spans="1:7" ht="15">
      <c r="A87" s="69" t="s">
        <v>956</v>
      </c>
      <c r="B87" s="69">
        <v>2</v>
      </c>
      <c r="C87" s="93">
        <v>0.004962779156327543</v>
      </c>
      <c r="D87" s="69" t="s">
        <v>278</v>
      </c>
      <c r="E87" s="69" t="b">
        <v>0</v>
      </c>
      <c r="F87" s="69" t="b">
        <v>0</v>
      </c>
      <c r="G87" s="69" t="b">
        <v>0</v>
      </c>
    </row>
    <row r="88" spans="1:7" ht="15">
      <c r="A88" s="69" t="s">
        <v>957</v>
      </c>
      <c r="B88" s="69">
        <v>2</v>
      </c>
      <c r="C88" s="93">
        <v>0.004962779156327543</v>
      </c>
      <c r="D88" s="69" t="s">
        <v>278</v>
      </c>
      <c r="E88" s="69" t="b">
        <v>0</v>
      </c>
      <c r="F88" s="69" t="b">
        <v>0</v>
      </c>
      <c r="G88" s="69" t="b">
        <v>0</v>
      </c>
    </row>
    <row r="89" spans="1:7" ht="15">
      <c r="A89" s="69" t="s">
        <v>958</v>
      </c>
      <c r="B89" s="69">
        <v>2</v>
      </c>
      <c r="C89" s="93">
        <v>0.004962779156327543</v>
      </c>
      <c r="D89" s="69" t="s">
        <v>278</v>
      </c>
      <c r="E89" s="69" t="b">
        <v>0</v>
      </c>
      <c r="F89" s="69" t="b">
        <v>0</v>
      </c>
      <c r="G89" s="69" t="b">
        <v>0</v>
      </c>
    </row>
    <row r="90" spans="1:7" ht="15">
      <c r="A90" s="69" t="s">
        <v>959</v>
      </c>
      <c r="B90" s="69">
        <v>2</v>
      </c>
      <c r="C90" s="93">
        <v>0.004962779156327543</v>
      </c>
      <c r="D90" s="69" t="s">
        <v>278</v>
      </c>
      <c r="E90" s="69" t="b">
        <v>0</v>
      </c>
      <c r="F90" s="69" t="b">
        <v>0</v>
      </c>
      <c r="G90" s="69" t="b">
        <v>0</v>
      </c>
    </row>
    <row r="91" spans="1:7" ht="15">
      <c r="A91" s="69" t="s">
        <v>960</v>
      </c>
      <c r="B91" s="69">
        <v>2</v>
      </c>
      <c r="C91" s="93">
        <v>0.004962779156327543</v>
      </c>
      <c r="D91" s="69" t="s">
        <v>278</v>
      </c>
      <c r="E91" s="69" t="b">
        <v>0</v>
      </c>
      <c r="F91" s="69" t="b">
        <v>0</v>
      </c>
      <c r="G91" s="69" t="b">
        <v>0</v>
      </c>
    </row>
    <row r="92" spans="1:7" ht="15">
      <c r="A92" s="69" t="s">
        <v>383</v>
      </c>
      <c r="B92" s="69">
        <v>2</v>
      </c>
      <c r="C92" s="93">
        <v>0.004962779156327543</v>
      </c>
      <c r="D92" s="69" t="s">
        <v>278</v>
      </c>
      <c r="E92" s="69" t="b">
        <v>0</v>
      </c>
      <c r="F92" s="69" t="b">
        <v>0</v>
      </c>
      <c r="G92" s="69" t="b">
        <v>0</v>
      </c>
    </row>
    <row r="93" spans="1:7" ht="15">
      <c r="A93" s="69" t="s">
        <v>961</v>
      </c>
      <c r="B93" s="69">
        <v>2</v>
      </c>
      <c r="C93" s="93">
        <v>0.004962779156327543</v>
      </c>
      <c r="D93" s="69" t="s">
        <v>278</v>
      </c>
      <c r="E93" s="69" t="b">
        <v>0</v>
      </c>
      <c r="F93" s="69" t="b">
        <v>0</v>
      </c>
      <c r="G93" s="69" t="b">
        <v>0</v>
      </c>
    </row>
    <row r="94" spans="1:7" ht="15">
      <c r="A94" s="69" t="s">
        <v>962</v>
      </c>
      <c r="B94" s="69">
        <v>2</v>
      </c>
      <c r="C94" s="93">
        <v>0.004962779156327543</v>
      </c>
      <c r="D94" s="69" t="s">
        <v>278</v>
      </c>
      <c r="E94" s="69" t="b">
        <v>0</v>
      </c>
      <c r="F94" s="69" t="b">
        <v>0</v>
      </c>
      <c r="G94" s="69" t="b">
        <v>0</v>
      </c>
    </row>
    <row r="95" spans="1:7" ht="15">
      <c r="A95" s="69" t="s">
        <v>963</v>
      </c>
      <c r="B95" s="69">
        <v>2</v>
      </c>
      <c r="C95" s="93">
        <v>0.004962779156327543</v>
      </c>
      <c r="D95" s="69" t="s">
        <v>278</v>
      </c>
      <c r="E95" s="69" t="b">
        <v>0</v>
      </c>
      <c r="F95" s="69" t="b">
        <v>0</v>
      </c>
      <c r="G95" s="69" t="b">
        <v>0</v>
      </c>
    </row>
    <row r="96" spans="1:7" ht="15">
      <c r="A96" s="69" t="s">
        <v>382</v>
      </c>
      <c r="B96" s="69">
        <v>2</v>
      </c>
      <c r="C96" s="93">
        <v>0.004962779156327543</v>
      </c>
      <c r="D96" s="69" t="s">
        <v>278</v>
      </c>
      <c r="E96" s="69" t="b">
        <v>0</v>
      </c>
      <c r="F96" s="69" t="b">
        <v>0</v>
      </c>
      <c r="G96" s="69" t="b">
        <v>0</v>
      </c>
    </row>
    <row r="97" spans="1:7" ht="15">
      <c r="A97" s="69" t="s">
        <v>806</v>
      </c>
      <c r="B97" s="69">
        <v>2</v>
      </c>
      <c r="C97" s="93">
        <v>0.004962779156327543</v>
      </c>
      <c r="D97" s="69" t="s">
        <v>278</v>
      </c>
      <c r="E97" s="69" t="b">
        <v>0</v>
      </c>
      <c r="F97" s="69" t="b">
        <v>0</v>
      </c>
      <c r="G97" s="69" t="b">
        <v>0</v>
      </c>
    </row>
    <row r="98" spans="1:7" ht="15">
      <c r="A98" s="69" t="s">
        <v>807</v>
      </c>
      <c r="B98" s="69">
        <v>2</v>
      </c>
      <c r="C98" s="93">
        <v>0.004962779156327543</v>
      </c>
      <c r="D98" s="69" t="s">
        <v>278</v>
      </c>
      <c r="E98" s="69" t="b">
        <v>0</v>
      </c>
      <c r="F98" s="69" t="b">
        <v>0</v>
      </c>
      <c r="G98" s="69" t="b">
        <v>0</v>
      </c>
    </row>
    <row r="99" spans="1:7" ht="15">
      <c r="A99" s="69" t="s">
        <v>808</v>
      </c>
      <c r="B99" s="69">
        <v>2</v>
      </c>
      <c r="C99" s="93">
        <v>0.004962779156327543</v>
      </c>
      <c r="D99" s="69" t="s">
        <v>278</v>
      </c>
      <c r="E99" s="69" t="b">
        <v>0</v>
      </c>
      <c r="F99" s="69" t="b">
        <v>0</v>
      </c>
      <c r="G99" s="69" t="b">
        <v>0</v>
      </c>
    </row>
    <row r="100" spans="1:7" ht="15">
      <c r="A100" s="69" t="s">
        <v>809</v>
      </c>
      <c r="B100" s="69">
        <v>2</v>
      </c>
      <c r="C100" s="93">
        <v>0.004962779156327543</v>
      </c>
      <c r="D100" s="69" t="s">
        <v>278</v>
      </c>
      <c r="E100" s="69" t="b">
        <v>0</v>
      </c>
      <c r="F100" s="69" t="b">
        <v>0</v>
      </c>
      <c r="G100" s="69" t="b">
        <v>0</v>
      </c>
    </row>
    <row r="101" spans="1:7" ht="15">
      <c r="A101" s="69" t="s">
        <v>810</v>
      </c>
      <c r="B101" s="69">
        <v>2</v>
      </c>
      <c r="C101" s="93">
        <v>0.004962779156327543</v>
      </c>
      <c r="D101" s="69" t="s">
        <v>278</v>
      </c>
      <c r="E101" s="69" t="b">
        <v>0</v>
      </c>
      <c r="F101" s="69" t="b">
        <v>0</v>
      </c>
      <c r="G101" s="69" t="b">
        <v>0</v>
      </c>
    </row>
    <row r="102" spans="1:7" ht="15">
      <c r="A102" s="69" t="s">
        <v>964</v>
      </c>
      <c r="B102" s="69">
        <v>2</v>
      </c>
      <c r="C102" s="93">
        <v>0.004962779156327543</v>
      </c>
      <c r="D102" s="69" t="s">
        <v>278</v>
      </c>
      <c r="E102" s="69" t="b">
        <v>0</v>
      </c>
      <c r="F102" s="69" t="b">
        <v>0</v>
      </c>
      <c r="G102" s="69" t="b">
        <v>0</v>
      </c>
    </row>
    <row r="103" spans="1:7" ht="15">
      <c r="A103" s="69" t="s">
        <v>965</v>
      </c>
      <c r="B103" s="69">
        <v>2</v>
      </c>
      <c r="C103" s="93">
        <v>0.004962779156327543</v>
      </c>
      <c r="D103" s="69" t="s">
        <v>278</v>
      </c>
      <c r="E103" s="69" t="b">
        <v>0</v>
      </c>
      <c r="F103" s="69" t="b">
        <v>0</v>
      </c>
      <c r="G103" s="69" t="b">
        <v>0</v>
      </c>
    </row>
    <row r="104" spans="1:7" ht="15">
      <c r="A104" s="69" t="s">
        <v>586</v>
      </c>
      <c r="B104" s="69">
        <v>2</v>
      </c>
      <c r="C104" s="93">
        <v>0.004962779156327543</v>
      </c>
      <c r="D104" s="69" t="s">
        <v>278</v>
      </c>
      <c r="E104" s="69" t="b">
        <v>0</v>
      </c>
      <c r="F104" s="69" t="b">
        <v>0</v>
      </c>
      <c r="G104" s="69" t="b">
        <v>0</v>
      </c>
    </row>
    <row r="105" spans="1:7" ht="15">
      <c r="A105" s="69" t="s">
        <v>595</v>
      </c>
      <c r="B105" s="69">
        <v>2</v>
      </c>
      <c r="C105" s="93">
        <v>0.004962779156327543</v>
      </c>
      <c r="D105" s="69" t="s">
        <v>278</v>
      </c>
      <c r="E105" s="69" t="b">
        <v>0</v>
      </c>
      <c r="F105" s="69" t="b">
        <v>0</v>
      </c>
      <c r="G105" s="69" t="b">
        <v>0</v>
      </c>
    </row>
    <row r="106" spans="1:7" ht="15">
      <c r="A106" s="69" t="s">
        <v>966</v>
      </c>
      <c r="B106" s="69">
        <v>2</v>
      </c>
      <c r="C106" s="93">
        <v>0.004962779156327543</v>
      </c>
      <c r="D106" s="69" t="s">
        <v>278</v>
      </c>
      <c r="E106" s="69" t="b">
        <v>0</v>
      </c>
      <c r="F106" s="69" t="b">
        <v>0</v>
      </c>
      <c r="G106" s="69" t="b">
        <v>0</v>
      </c>
    </row>
    <row r="107" spans="1:7" ht="15">
      <c r="A107" s="69" t="s">
        <v>967</v>
      </c>
      <c r="B107" s="69">
        <v>2</v>
      </c>
      <c r="C107" s="93">
        <v>0.004962779156327543</v>
      </c>
      <c r="D107" s="69" t="s">
        <v>278</v>
      </c>
      <c r="E107" s="69" t="b">
        <v>0</v>
      </c>
      <c r="F107" s="69" t="b">
        <v>0</v>
      </c>
      <c r="G107" s="69" t="b">
        <v>0</v>
      </c>
    </row>
    <row r="108" spans="1:7" ht="15">
      <c r="A108" s="69" t="s">
        <v>380</v>
      </c>
      <c r="B108" s="69">
        <v>2</v>
      </c>
      <c r="C108" s="93">
        <v>0.004962779156327543</v>
      </c>
      <c r="D108" s="69" t="s">
        <v>278</v>
      </c>
      <c r="E108" s="69" t="b">
        <v>0</v>
      </c>
      <c r="F108" s="69" t="b">
        <v>0</v>
      </c>
      <c r="G108" s="69" t="b">
        <v>0</v>
      </c>
    </row>
    <row r="109" spans="1:7" ht="15">
      <c r="A109" s="69" t="s">
        <v>968</v>
      </c>
      <c r="B109" s="69">
        <v>2</v>
      </c>
      <c r="C109" s="93">
        <v>0.004962779156327543</v>
      </c>
      <c r="D109" s="69" t="s">
        <v>278</v>
      </c>
      <c r="E109" s="69" t="b">
        <v>0</v>
      </c>
      <c r="F109" s="69" t="b">
        <v>0</v>
      </c>
      <c r="G109" s="69" t="b">
        <v>0</v>
      </c>
    </row>
    <row r="110" spans="1:7" ht="15">
      <c r="A110" s="69" t="s">
        <v>969</v>
      </c>
      <c r="B110" s="69">
        <v>2</v>
      </c>
      <c r="C110" s="93">
        <v>0.004962779156327543</v>
      </c>
      <c r="D110" s="69" t="s">
        <v>278</v>
      </c>
      <c r="E110" s="69" t="b">
        <v>0</v>
      </c>
      <c r="F110" s="69" t="b">
        <v>0</v>
      </c>
      <c r="G110" s="69" t="b">
        <v>0</v>
      </c>
    </row>
    <row r="111" spans="1:7" ht="15">
      <c r="A111" s="69" t="s">
        <v>970</v>
      </c>
      <c r="B111" s="69">
        <v>2</v>
      </c>
      <c r="C111" s="93">
        <v>0.004962779156327543</v>
      </c>
      <c r="D111" s="69" t="s">
        <v>278</v>
      </c>
      <c r="E111" s="69" t="b">
        <v>0</v>
      </c>
      <c r="F111" s="69" t="b">
        <v>0</v>
      </c>
      <c r="G111" s="69" t="b">
        <v>0</v>
      </c>
    </row>
    <row r="112" spans="1:7" ht="15">
      <c r="A112" s="69" t="s">
        <v>971</v>
      </c>
      <c r="B112" s="69">
        <v>2</v>
      </c>
      <c r="C112" s="93">
        <v>0.004962779156327543</v>
      </c>
      <c r="D112" s="69" t="s">
        <v>278</v>
      </c>
      <c r="E112" s="69" t="b">
        <v>0</v>
      </c>
      <c r="F112" s="69" t="b">
        <v>0</v>
      </c>
      <c r="G112" s="69" t="b">
        <v>0</v>
      </c>
    </row>
    <row r="113" spans="1:7" ht="15">
      <c r="A113" s="69" t="s">
        <v>972</v>
      </c>
      <c r="B113" s="69">
        <v>2</v>
      </c>
      <c r="C113" s="93">
        <v>0.004962779156327543</v>
      </c>
      <c r="D113" s="69" t="s">
        <v>278</v>
      </c>
      <c r="E113" s="69" t="b">
        <v>0</v>
      </c>
      <c r="F113" s="69" t="b">
        <v>0</v>
      </c>
      <c r="G113" s="69" t="b">
        <v>0</v>
      </c>
    </row>
    <row r="114" spans="1:7" ht="15">
      <c r="A114" s="69" t="s">
        <v>973</v>
      </c>
      <c r="B114" s="69">
        <v>2</v>
      </c>
      <c r="C114" s="93">
        <v>0.004962779156327543</v>
      </c>
      <c r="D114" s="69" t="s">
        <v>278</v>
      </c>
      <c r="E114" s="69" t="b">
        <v>0</v>
      </c>
      <c r="F114" s="69" t="b">
        <v>0</v>
      </c>
      <c r="G114" s="69" t="b">
        <v>0</v>
      </c>
    </row>
    <row r="115" spans="1:7" ht="15">
      <c r="A115" s="69" t="s">
        <v>974</v>
      </c>
      <c r="B115" s="69">
        <v>2</v>
      </c>
      <c r="C115" s="93">
        <v>0.004962779156327543</v>
      </c>
      <c r="D115" s="69" t="s">
        <v>278</v>
      </c>
      <c r="E115" s="69" t="b">
        <v>0</v>
      </c>
      <c r="F115" s="69" t="b">
        <v>0</v>
      </c>
      <c r="G115" s="69" t="b">
        <v>0</v>
      </c>
    </row>
    <row r="116" spans="1:7" ht="15">
      <c r="A116" s="69" t="s">
        <v>975</v>
      </c>
      <c r="B116" s="69">
        <v>2</v>
      </c>
      <c r="C116" s="93">
        <v>0.004962779156327543</v>
      </c>
      <c r="D116" s="69" t="s">
        <v>278</v>
      </c>
      <c r="E116" s="69" t="b">
        <v>0</v>
      </c>
      <c r="F116" s="69" t="b">
        <v>0</v>
      </c>
      <c r="G116" s="69" t="b">
        <v>0</v>
      </c>
    </row>
    <row r="117" spans="1:7" ht="15">
      <c r="A117" s="69" t="s">
        <v>976</v>
      </c>
      <c r="B117" s="69">
        <v>2</v>
      </c>
      <c r="C117" s="93">
        <v>0.004962779156327543</v>
      </c>
      <c r="D117" s="69" t="s">
        <v>278</v>
      </c>
      <c r="E117" s="69" t="b">
        <v>0</v>
      </c>
      <c r="F117" s="69" t="b">
        <v>0</v>
      </c>
      <c r="G117" s="69" t="b">
        <v>0</v>
      </c>
    </row>
    <row r="118" spans="1:7" ht="15">
      <c r="A118" s="69" t="s">
        <v>977</v>
      </c>
      <c r="B118" s="69">
        <v>2</v>
      </c>
      <c r="C118" s="93">
        <v>0.004962779156327543</v>
      </c>
      <c r="D118" s="69" t="s">
        <v>278</v>
      </c>
      <c r="E118" s="69" t="b">
        <v>0</v>
      </c>
      <c r="F118" s="69" t="b">
        <v>0</v>
      </c>
      <c r="G118" s="69" t="b">
        <v>0</v>
      </c>
    </row>
    <row r="119" spans="1:7" ht="15">
      <c r="A119" s="69" t="s">
        <v>978</v>
      </c>
      <c r="B119" s="69">
        <v>2</v>
      </c>
      <c r="C119" s="93">
        <v>0.004962779156327543</v>
      </c>
      <c r="D119" s="69" t="s">
        <v>278</v>
      </c>
      <c r="E119" s="69" t="b">
        <v>0</v>
      </c>
      <c r="F119" s="69" t="b">
        <v>0</v>
      </c>
      <c r="G119" s="69" t="b">
        <v>0</v>
      </c>
    </row>
    <row r="120" spans="1:7" ht="15">
      <c r="A120" s="69" t="s">
        <v>979</v>
      </c>
      <c r="B120" s="69">
        <v>2</v>
      </c>
      <c r="C120" s="93">
        <v>0.004962779156327543</v>
      </c>
      <c r="D120" s="69" t="s">
        <v>278</v>
      </c>
      <c r="E120" s="69" t="b">
        <v>0</v>
      </c>
      <c r="F120" s="69" t="b">
        <v>0</v>
      </c>
      <c r="G120" s="69" t="b">
        <v>0</v>
      </c>
    </row>
    <row r="121" spans="1:7" ht="15">
      <c r="A121" s="69" t="s">
        <v>980</v>
      </c>
      <c r="B121" s="69">
        <v>2</v>
      </c>
      <c r="C121" s="93">
        <v>0.004962779156327543</v>
      </c>
      <c r="D121" s="69" t="s">
        <v>278</v>
      </c>
      <c r="E121" s="69" t="b">
        <v>0</v>
      </c>
      <c r="F121" s="69" t="b">
        <v>0</v>
      </c>
      <c r="G121" s="69" t="b">
        <v>0</v>
      </c>
    </row>
    <row r="122" spans="1:7" ht="15">
      <c r="A122" s="69" t="s">
        <v>981</v>
      </c>
      <c r="B122" s="69">
        <v>2</v>
      </c>
      <c r="C122" s="93">
        <v>0.004962779156327543</v>
      </c>
      <c r="D122" s="69" t="s">
        <v>278</v>
      </c>
      <c r="E122" s="69" t="b">
        <v>0</v>
      </c>
      <c r="F122" s="69" t="b">
        <v>0</v>
      </c>
      <c r="G122" s="69" t="b">
        <v>0</v>
      </c>
    </row>
    <row r="123" spans="1:7" ht="15">
      <c r="A123" s="69" t="s">
        <v>982</v>
      </c>
      <c r="B123" s="69">
        <v>2</v>
      </c>
      <c r="C123" s="93">
        <v>0.004962779156327543</v>
      </c>
      <c r="D123" s="69" t="s">
        <v>278</v>
      </c>
      <c r="E123" s="69" t="b">
        <v>0</v>
      </c>
      <c r="F123" s="69" t="b">
        <v>0</v>
      </c>
      <c r="G123" s="69" t="b">
        <v>0</v>
      </c>
    </row>
    <row r="124" spans="1:7" ht="15">
      <c r="A124" s="69" t="s">
        <v>983</v>
      </c>
      <c r="B124" s="69">
        <v>2</v>
      </c>
      <c r="C124" s="93">
        <v>0.004962779156327543</v>
      </c>
      <c r="D124" s="69" t="s">
        <v>278</v>
      </c>
      <c r="E124" s="69" t="b">
        <v>0</v>
      </c>
      <c r="F124" s="69" t="b">
        <v>0</v>
      </c>
      <c r="G124" s="69" t="b">
        <v>0</v>
      </c>
    </row>
    <row r="125" spans="1:7" ht="15">
      <c r="A125" s="69" t="s">
        <v>984</v>
      </c>
      <c r="B125" s="69">
        <v>2</v>
      </c>
      <c r="C125" s="93">
        <v>0.004962779156327543</v>
      </c>
      <c r="D125" s="69" t="s">
        <v>278</v>
      </c>
      <c r="E125" s="69" t="b">
        <v>0</v>
      </c>
      <c r="F125" s="69" t="b">
        <v>0</v>
      </c>
      <c r="G125" s="69" t="b">
        <v>0</v>
      </c>
    </row>
    <row r="126" spans="1:7" ht="15">
      <c r="A126" s="69" t="s">
        <v>594</v>
      </c>
      <c r="B126" s="69">
        <v>2</v>
      </c>
      <c r="C126" s="93">
        <v>0.004962779156327543</v>
      </c>
      <c r="D126" s="69" t="s">
        <v>278</v>
      </c>
      <c r="E126" s="69" t="b">
        <v>0</v>
      </c>
      <c r="F126" s="69" t="b">
        <v>0</v>
      </c>
      <c r="G126" s="69" t="b">
        <v>0</v>
      </c>
    </row>
    <row r="127" spans="1:7" ht="15">
      <c r="A127" s="69" t="s">
        <v>798</v>
      </c>
      <c r="B127" s="69">
        <v>5</v>
      </c>
      <c r="C127" s="93">
        <v>0</v>
      </c>
      <c r="D127" s="69" t="s">
        <v>220</v>
      </c>
      <c r="E127" s="69" t="b">
        <v>0</v>
      </c>
      <c r="F127" s="69" t="b">
        <v>0</v>
      </c>
      <c r="G127" s="69" t="b">
        <v>0</v>
      </c>
    </row>
    <row r="128" spans="1:7" ht="15">
      <c r="A128" s="69" t="s">
        <v>803</v>
      </c>
      <c r="B128" s="69">
        <v>3</v>
      </c>
      <c r="C128" s="93">
        <v>0.006861301534526487</v>
      </c>
      <c r="D128" s="69" t="s">
        <v>220</v>
      </c>
      <c r="E128" s="69" t="b">
        <v>0</v>
      </c>
      <c r="F128" s="69" t="b">
        <v>0</v>
      </c>
      <c r="G128" s="69" t="b">
        <v>0</v>
      </c>
    </row>
    <row r="129" spans="1:7" ht="15">
      <c r="A129" s="69" t="s">
        <v>804</v>
      </c>
      <c r="B129" s="69">
        <v>3</v>
      </c>
      <c r="C129" s="93">
        <v>0.006861301534526487</v>
      </c>
      <c r="D129" s="69" t="s">
        <v>220</v>
      </c>
      <c r="E129" s="69" t="b">
        <v>0</v>
      </c>
      <c r="F129" s="69" t="b">
        <v>0</v>
      </c>
      <c r="G129" s="69" t="b">
        <v>0</v>
      </c>
    </row>
    <row r="130" spans="1:7" ht="15">
      <c r="A130" s="69" t="s">
        <v>805</v>
      </c>
      <c r="B130" s="69">
        <v>3</v>
      </c>
      <c r="C130" s="93">
        <v>0.006861301534526487</v>
      </c>
      <c r="D130" s="69" t="s">
        <v>220</v>
      </c>
      <c r="E130" s="69" t="b">
        <v>0</v>
      </c>
      <c r="F130" s="69" t="b">
        <v>0</v>
      </c>
      <c r="G130" s="69" t="b">
        <v>0</v>
      </c>
    </row>
    <row r="131" spans="1:7" ht="15">
      <c r="A131" s="69" t="s">
        <v>806</v>
      </c>
      <c r="B131" s="69">
        <v>2</v>
      </c>
      <c r="C131" s="93">
        <v>0.008204948632413146</v>
      </c>
      <c r="D131" s="69" t="s">
        <v>220</v>
      </c>
      <c r="E131" s="69" t="b">
        <v>0</v>
      </c>
      <c r="F131" s="69" t="b">
        <v>0</v>
      </c>
      <c r="G131" s="69" t="b">
        <v>0</v>
      </c>
    </row>
    <row r="132" spans="1:7" ht="15">
      <c r="A132" s="69" t="s">
        <v>807</v>
      </c>
      <c r="B132" s="69">
        <v>2</v>
      </c>
      <c r="C132" s="93">
        <v>0.008204948632413146</v>
      </c>
      <c r="D132" s="69" t="s">
        <v>220</v>
      </c>
      <c r="E132" s="69" t="b">
        <v>0</v>
      </c>
      <c r="F132" s="69" t="b">
        <v>0</v>
      </c>
      <c r="G132" s="69" t="b">
        <v>0</v>
      </c>
    </row>
    <row r="133" spans="1:7" ht="15">
      <c r="A133" s="69" t="s">
        <v>808</v>
      </c>
      <c r="B133" s="69">
        <v>2</v>
      </c>
      <c r="C133" s="93">
        <v>0.008204948632413146</v>
      </c>
      <c r="D133" s="69" t="s">
        <v>220</v>
      </c>
      <c r="E133" s="69" t="b">
        <v>0</v>
      </c>
      <c r="F133" s="69" t="b">
        <v>0</v>
      </c>
      <c r="G133" s="69" t="b">
        <v>0</v>
      </c>
    </row>
    <row r="134" spans="1:7" ht="15">
      <c r="A134" s="69" t="s">
        <v>809</v>
      </c>
      <c r="B134" s="69">
        <v>2</v>
      </c>
      <c r="C134" s="93">
        <v>0.008204948632413146</v>
      </c>
      <c r="D134" s="69" t="s">
        <v>220</v>
      </c>
      <c r="E134" s="69" t="b">
        <v>0</v>
      </c>
      <c r="F134" s="69" t="b">
        <v>0</v>
      </c>
      <c r="G134" s="69" t="b">
        <v>0</v>
      </c>
    </row>
    <row r="135" spans="1:7" ht="15">
      <c r="A135" s="69" t="s">
        <v>374</v>
      </c>
      <c r="B135" s="69">
        <v>2</v>
      </c>
      <c r="C135" s="93">
        <v>0.008204948632413146</v>
      </c>
      <c r="D135" s="69" t="s">
        <v>220</v>
      </c>
      <c r="E135" s="69" t="b">
        <v>0</v>
      </c>
      <c r="F135" s="69" t="b">
        <v>0</v>
      </c>
      <c r="G135" s="69" t="b">
        <v>0</v>
      </c>
    </row>
    <row r="136" spans="1:7" ht="15">
      <c r="A136" s="69" t="s">
        <v>810</v>
      </c>
      <c r="B136" s="69">
        <v>2</v>
      </c>
      <c r="C136" s="93">
        <v>0.008204948632413146</v>
      </c>
      <c r="D136" s="69" t="s">
        <v>220</v>
      </c>
      <c r="E136" s="69" t="b">
        <v>0</v>
      </c>
      <c r="F136" s="69" t="b">
        <v>0</v>
      </c>
      <c r="G136" s="69" t="b">
        <v>0</v>
      </c>
    </row>
    <row r="137" spans="1:7" ht="15">
      <c r="A137" s="69" t="s">
        <v>964</v>
      </c>
      <c r="B137" s="69">
        <v>2</v>
      </c>
      <c r="C137" s="93">
        <v>0.008204948632413146</v>
      </c>
      <c r="D137" s="69" t="s">
        <v>220</v>
      </c>
      <c r="E137" s="69" t="b">
        <v>0</v>
      </c>
      <c r="F137" s="69" t="b">
        <v>0</v>
      </c>
      <c r="G137" s="69" t="b">
        <v>0</v>
      </c>
    </row>
    <row r="138" spans="1:7" ht="15">
      <c r="A138" s="69" t="s">
        <v>965</v>
      </c>
      <c r="B138" s="69">
        <v>2</v>
      </c>
      <c r="C138" s="93">
        <v>0.008204948632413146</v>
      </c>
      <c r="D138" s="69" t="s">
        <v>220</v>
      </c>
      <c r="E138" s="69" t="b">
        <v>0</v>
      </c>
      <c r="F138" s="69" t="b">
        <v>0</v>
      </c>
      <c r="G138" s="69" t="b">
        <v>0</v>
      </c>
    </row>
    <row r="139" spans="1:7" ht="15">
      <c r="A139" s="69" t="s">
        <v>586</v>
      </c>
      <c r="B139" s="69">
        <v>2</v>
      </c>
      <c r="C139" s="93">
        <v>0.008204948632413146</v>
      </c>
      <c r="D139" s="69" t="s">
        <v>220</v>
      </c>
      <c r="E139" s="69" t="b">
        <v>0</v>
      </c>
      <c r="F139" s="69" t="b">
        <v>0</v>
      </c>
      <c r="G139" s="69" t="b">
        <v>0</v>
      </c>
    </row>
    <row r="140" spans="1:7" ht="15">
      <c r="A140" s="69" t="s">
        <v>595</v>
      </c>
      <c r="B140" s="69">
        <v>2</v>
      </c>
      <c r="C140" s="93">
        <v>0.008204948632413146</v>
      </c>
      <c r="D140" s="69" t="s">
        <v>220</v>
      </c>
      <c r="E140" s="69" t="b">
        <v>0</v>
      </c>
      <c r="F140" s="69" t="b">
        <v>0</v>
      </c>
      <c r="G140" s="69" t="b">
        <v>0</v>
      </c>
    </row>
    <row r="141" spans="1:7" ht="15">
      <c r="A141" s="69" t="s">
        <v>799</v>
      </c>
      <c r="B141" s="69">
        <v>2</v>
      </c>
      <c r="C141" s="93">
        <v>0.008204948632413146</v>
      </c>
      <c r="D141" s="69" t="s">
        <v>220</v>
      </c>
      <c r="E141" s="69" t="b">
        <v>0</v>
      </c>
      <c r="F141" s="69" t="b">
        <v>0</v>
      </c>
      <c r="G141" s="69" t="b">
        <v>0</v>
      </c>
    </row>
    <row r="142" spans="1:7" ht="15">
      <c r="A142" s="69" t="s">
        <v>966</v>
      </c>
      <c r="B142" s="69">
        <v>2</v>
      </c>
      <c r="C142" s="93">
        <v>0.008204948632413146</v>
      </c>
      <c r="D142" s="69" t="s">
        <v>220</v>
      </c>
      <c r="E142" s="69" t="b">
        <v>0</v>
      </c>
      <c r="F142" s="69" t="b">
        <v>0</v>
      </c>
      <c r="G142" s="69" t="b">
        <v>0</v>
      </c>
    </row>
    <row r="143" spans="1:7" ht="15">
      <c r="A143" s="69" t="s">
        <v>967</v>
      </c>
      <c r="B143" s="69">
        <v>2</v>
      </c>
      <c r="C143" s="93">
        <v>0.008204948632413146</v>
      </c>
      <c r="D143" s="69" t="s">
        <v>220</v>
      </c>
      <c r="E143" s="69" t="b">
        <v>0</v>
      </c>
      <c r="F143" s="69" t="b">
        <v>0</v>
      </c>
      <c r="G143" s="69" t="b">
        <v>0</v>
      </c>
    </row>
    <row r="144" spans="1:7" ht="15">
      <c r="A144" s="69" t="s">
        <v>380</v>
      </c>
      <c r="B144" s="69">
        <v>2</v>
      </c>
      <c r="C144" s="93">
        <v>0.008204948632413146</v>
      </c>
      <c r="D144" s="69" t="s">
        <v>220</v>
      </c>
      <c r="E144" s="69" t="b">
        <v>0</v>
      </c>
      <c r="F144" s="69" t="b">
        <v>0</v>
      </c>
      <c r="G144" s="69" t="b">
        <v>0</v>
      </c>
    </row>
    <row r="145" spans="1:7" ht="15">
      <c r="A145" s="69" t="s">
        <v>968</v>
      </c>
      <c r="B145" s="69">
        <v>2</v>
      </c>
      <c r="C145" s="93">
        <v>0.008204948632413146</v>
      </c>
      <c r="D145" s="69" t="s">
        <v>220</v>
      </c>
      <c r="E145" s="69" t="b">
        <v>0</v>
      </c>
      <c r="F145" s="69" t="b">
        <v>0</v>
      </c>
      <c r="G145" s="69" t="b">
        <v>0</v>
      </c>
    </row>
    <row r="146" spans="1:7" ht="15">
      <c r="A146" s="69" t="s">
        <v>969</v>
      </c>
      <c r="B146" s="69">
        <v>2</v>
      </c>
      <c r="C146" s="93">
        <v>0.008204948632413146</v>
      </c>
      <c r="D146" s="69" t="s">
        <v>220</v>
      </c>
      <c r="E146" s="69" t="b">
        <v>0</v>
      </c>
      <c r="F146" s="69" t="b">
        <v>0</v>
      </c>
      <c r="G146" s="69" t="b">
        <v>0</v>
      </c>
    </row>
    <row r="147" spans="1:7" ht="15">
      <c r="A147" s="69" t="s">
        <v>970</v>
      </c>
      <c r="B147" s="69">
        <v>2</v>
      </c>
      <c r="C147" s="93">
        <v>0.008204948632413146</v>
      </c>
      <c r="D147" s="69" t="s">
        <v>220</v>
      </c>
      <c r="E147" s="69" t="b">
        <v>0</v>
      </c>
      <c r="F147" s="69" t="b">
        <v>0</v>
      </c>
      <c r="G147" s="69" t="b">
        <v>0</v>
      </c>
    </row>
    <row r="148" spans="1:7" ht="15">
      <c r="A148" s="69" t="s">
        <v>971</v>
      </c>
      <c r="B148" s="69">
        <v>2</v>
      </c>
      <c r="C148" s="93">
        <v>0.008204948632413146</v>
      </c>
      <c r="D148" s="69" t="s">
        <v>220</v>
      </c>
      <c r="E148" s="69" t="b">
        <v>0</v>
      </c>
      <c r="F148" s="69" t="b">
        <v>0</v>
      </c>
      <c r="G148" s="69" t="b">
        <v>0</v>
      </c>
    </row>
    <row r="149" spans="1:7" ht="15">
      <c r="A149" s="69" t="s">
        <v>972</v>
      </c>
      <c r="B149" s="69">
        <v>2</v>
      </c>
      <c r="C149" s="93">
        <v>0.008204948632413146</v>
      </c>
      <c r="D149" s="69" t="s">
        <v>220</v>
      </c>
      <c r="E149" s="69" t="b">
        <v>0</v>
      </c>
      <c r="F149" s="69" t="b">
        <v>0</v>
      </c>
      <c r="G149" s="69" t="b">
        <v>0</v>
      </c>
    </row>
    <row r="150" spans="1:7" ht="15">
      <c r="A150" s="69" t="s">
        <v>973</v>
      </c>
      <c r="B150" s="69">
        <v>2</v>
      </c>
      <c r="C150" s="93">
        <v>0.008204948632413146</v>
      </c>
      <c r="D150" s="69" t="s">
        <v>220</v>
      </c>
      <c r="E150" s="69" t="b">
        <v>0</v>
      </c>
      <c r="F150" s="69" t="b">
        <v>0</v>
      </c>
      <c r="G150" s="69" t="b">
        <v>0</v>
      </c>
    </row>
    <row r="151" spans="1:7" ht="15">
      <c r="A151" s="69" t="s">
        <v>974</v>
      </c>
      <c r="B151" s="69">
        <v>2</v>
      </c>
      <c r="C151" s="93">
        <v>0.008204948632413146</v>
      </c>
      <c r="D151" s="69" t="s">
        <v>220</v>
      </c>
      <c r="E151" s="69" t="b">
        <v>0</v>
      </c>
      <c r="F151" s="69" t="b">
        <v>0</v>
      </c>
      <c r="G151" s="69" t="b">
        <v>0</v>
      </c>
    </row>
    <row r="152" spans="1:7" ht="15">
      <c r="A152" s="69" t="s">
        <v>975</v>
      </c>
      <c r="B152" s="69">
        <v>2</v>
      </c>
      <c r="C152" s="93">
        <v>0.008204948632413146</v>
      </c>
      <c r="D152" s="69" t="s">
        <v>220</v>
      </c>
      <c r="E152" s="69" t="b">
        <v>0</v>
      </c>
      <c r="F152" s="69" t="b">
        <v>0</v>
      </c>
      <c r="G152" s="69" t="b">
        <v>0</v>
      </c>
    </row>
    <row r="153" spans="1:7" ht="15">
      <c r="A153" s="69" t="s">
        <v>976</v>
      </c>
      <c r="B153" s="69">
        <v>2</v>
      </c>
      <c r="C153" s="93">
        <v>0.008204948632413146</v>
      </c>
      <c r="D153" s="69" t="s">
        <v>220</v>
      </c>
      <c r="E153" s="69" t="b">
        <v>0</v>
      </c>
      <c r="F153" s="69" t="b">
        <v>0</v>
      </c>
      <c r="G153" s="69" t="b">
        <v>0</v>
      </c>
    </row>
    <row r="154" spans="1:7" ht="15">
      <c r="A154" s="69" t="s">
        <v>977</v>
      </c>
      <c r="B154" s="69">
        <v>2</v>
      </c>
      <c r="C154" s="93">
        <v>0.008204948632413146</v>
      </c>
      <c r="D154" s="69" t="s">
        <v>220</v>
      </c>
      <c r="E154" s="69" t="b">
        <v>0</v>
      </c>
      <c r="F154" s="69" t="b">
        <v>0</v>
      </c>
      <c r="G154" s="69" t="b">
        <v>0</v>
      </c>
    </row>
    <row r="155" spans="1:7" ht="15">
      <c r="A155" s="69" t="s">
        <v>978</v>
      </c>
      <c r="B155" s="69">
        <v>2</v>
      </c>
      <c r="C155" s="93">
        <v>0.008204948632413146</v>
      </c>
      <c r="D155" s="69" t="s">
        <v>220</v>
      </c>
      <c r="E155" s="69" t="b">
        <v>0</v>
      </c>
      <c r="F155" s="69" t="b">
        <v>0</v>
      </c>
      <c r="G155" s="69" t="b">
        <v>0</v>
      </c>
    </row>
    <row r="156" spans="1:7" ht="15">
      <c r="A156" s="69" t="s">
        <v>979</v>
      </c>
      <c r="B156" s="69">
        <v>2</v>
      </c>
      <c r="C156" s="93">
        <v>0.008204948632413146</v>
      </c>
      <c r="D156" s="69" t="s">
        <v>220</v>
      </c>
      <c r="E156" s="69" t="b">
        <v>0</v>
      </c>
      <c r="F156" s="69" t="b">
        <v>0</v>
      </c>
      <c r="G156" s="69" t="b">
        <v>0</v>
      </c>
    </row>
    <row r="157" spans="1:7" ht="15">
      <c r="A157" s="69" t="s">
        <v>928</v>
      </c>
      <c r="B157" s="69">
        <v>2</v>
      </c>
      <c r="C157" s="93">
        <v>0.008204948632413146</v>
      </c>
      <c r="D157" s="69" t="s">
        <v>220</v>
      </c>
      <c r="E157" s="69" t="b">
        <v>0</v>
      </c>
      <c r="F157" s="69" t="b">
        <v>0</v>
      </c>
      <c r="G157" s="69" t="b">
        <v>0</v>
      </c>
    </row>
    <row r="158" spans="1:7" ht="15">
      <c r="A158" s="69" t="s">
        <v>980</v>
      </c>
      <c r="B158" s="69">
        <v>2</v>
      </c>
      <c r="C158" s="93">
        <v>0.008204948632413146</v>
      </c>
      <c r="D158" s="69" t="s">
        <v>220</v>
      </c>
      <c r="E158" s="69" t="b">
        <v>0</v>
      </c>
      <c r="F158" s="69" t="b">
        <v>0</v>
      </c>
      <c r="G158" s="69" t="b">
        <v>0</v>
      </c>
    </row>
    <row r="159" spans="1:7" ht="15">
      <c r="A159" s="69" t="s">
        <v>981</v>
      </c>
      <c r="B159" s="69">
        <v>2</v>
      </c>
      <c r="C159" s="93">
        <v>0.008204948632413146</v>
      </c>
      <c r="D159" s="69" t="s">
        <v>220</v>
      </c>
      <c r="E159" s="69" t="b">
        <v>0</v>
      </c>
      <c r="F159" s="69" t="b">
        <v>0</v>
      </c>
      <c r="G159" s="69" t="b">
        <v>0</v>
      </c>
    </row>
    <row r="160" spans="1:7" ht="15">
      <c r="A160" s="69" t="s">
        <v>982</v>
      </c>
      <c r="B160" s="69">
        <v>2</v>
      </c>
      <c r="C160" s="93">
        <v>0.008204948632413146</v>
      </c>
      <c r="D160" s="69" t="s">
        <v>220</v>
      </c>
      <c r="E160" s="69" t="b">
        <v>0</v>
      </c>
      <c r="F160" s="69" t="b">
        <v>0</v>
      </c>
      <c r="G160" s="69" t="b">
        <v>0</v>
      </c>
    </row>
    <row r="161" spans="1:7" ht="15">
      <c r="A161" s="69" t="s">
        <v>983</v>
      </c>
      <c r="B161" s="69">
        <v>2</v>
      </c>
      <c r="C161" s="93">
        <v>0.008204948632413146</v>
      </c>
      <c r="D161" s="69" t="s">
        <v>220</v>
      </c>
      <c r="E161" s="69" t="b">
        <v>0</v>
      </c>
      <c r="F161" s="69" t="b">
        <v>0</v>
      </c>
      <c r="G161" s="69" t="b">
        <v>0</v>
      </c>
    </row>
    <row r="162" spans="1:7" ht="15">
      <c r="A162" s="69" t="s">
        <v>984</v>
      </c>
      <c r="B162" s="69">
        <v>2</v>
      </c>
      <c r="C162" s="93">
        <v>0.008204948632413146</v>
      </c>
      <c r="D162" s="69" t="s">
        <v>220</v>
      </c>
      <c r="E162" s="69" t="b">
        <v>0</v>
      </c>
      <c r="F162" s="69" t="b">
        <v>0</v>
      </c>
      <c r="G162" s="69" t="b">
        <v>0</v>
      </c>
    </row>
    <row r="163" spans="1:7" ht="15">
      <c r="A163" s="69" t="s">
        <v>917</v>
      </c>
      <c r="B163" s="69">
        <v>2</v>
      </c>
      <c r="C163" s="93">
        <v>0.008204948632413146</v>
      </c>
      <c r="D163" s="69" t="s">
        <v>220</v>
      </c>
      <c r="E163" s="69" t="b">
        <v>0</v>
      </c>
      <c r="F163" s="69" t="b">
        <v>0</v>
      </c>
      <c r="G163" s="69" t="b">
        <v>0</v>
      </c>
    </row>
    <row r="164" spans="1:7" ht="15">
      <c r="A164" s="69" t="s">
        <v>594</v>
      </c>
      <c r="B164" s="69">
        <v>2</v>
      </c>
      <c r="C164" s="93">
        <v>0.008204948632413146</v>
      </c>
      <c r="D164" s="69" t="s">
        <v>220</v>
      </c>
      <c r="E164" s="69" t="b">
        <v>0</v>
      </c>
      <c r="F164" s="69" t="b">
        <v>0</v>
      </c>
      <c r="G164" s="69" t="b">
        <v>0</v>
      </c>
    </row>
    <row r="165" spans="1:7" ht="15">
      <c r="A165" s="69" t="s">
        <v>812</v>
      </c>
      <c r="B165" s="69">
        <v>2</v>
      </c>
      <c r="C165" s="93">
        <v>0.008204948632413146</v>
      </c>
      <c r="D165" s="69" t="s">
        <v>220</v>
      </c>
      <c r="E165" s="69" t="b">
        <v>0</v>
      </c>
      <c r="F165" s="69" t="b">
        <v>0</v>
      </c>
      <c r="G165" s="69" t="b">
        <v>0</v>
      </c>
    </row>
    <row r="166" spans="1:7" ht="15">
      <c r="A166" s="69" t="s">
        <v>904</v>
      </c>
      <c r="B166" s="69">
        <v>2</v>
      </c>
      <c r="C166" s="93">
        <v>0.008204948632413146</v>
      </c>
      <c r="D166" s="69" t="s">
        <v>220</v>
      </c>
      <c r="E166" s="69" t="b">
        <v>0</v>
      </c>
      <c r="F166" s="69" t="b">
        <v>0</v>
      </c>
      <c r="G166" s="69" t="b">
        <v>0</v>
      </c>
    </row>
    <row r="167" spans="1:7" ht="15">
      <c r="A167" s="69" t="s">
        <v>799</v>
      </c>
      <c r="B167" s="69">
        <v>8</v>
      </c>
      <c r="C167" s="93">
        <v>0.014774478314796623</v>
      </c>
      <c r="D167" s="69" t="s">
        <v>221</v>
      </c>
      <c r="E167" s="69" t="b">
        <v>0</v>
      </c>
      <c r="F167" s="69" t="b">
        <v>0</v>
      </c>
      <c r="G167" s="69" t="b">
        <v>0</v>
      </c>
    </row>
    <row r="168" spans="1:7" ht="15">
      <c r="A168" s="69" t="s">
        <v>798</v>
      </c>
      <c r="B168" s="69">
        <v>8</v>
      </c>
      <c r="C168" s="93">
        <v>0</v>
      </c>
      <c r="D168" s="69" t="s">
        <v>221</v>
      </c>
      <c r="E168" s="69" t="b">
        <v>0</v>
      </c>
      <c r="F168" s="69" t="b">
        <v>0</v>
      </c>
      <c r="G168" s="69" t="b">
        <v>0</v>
      </c>
    </row>
    <row r="169" spans="1:7" ht="15">
      <c r="A169" s="69" t="s">
        <v>386</v>
      </c>
      <c r="B169" s="69">
        <v>5</v>
      </c>
      <c r="C169" s="93">
        <v>0.006261349161224687</v>
      </c>
      <c r="D169" s="69" t="s">
        <v>221</v>
      </c>
      <c r="E169" s="69" t="b">
        <v>0</v>
      </c>
      <c r="F169" s="69" t="b">
        <v>0</v>
      </c>
      <c r="G169" s="69" t="b">
        <v>0</v>
      </c>
    </row>
    <row r="170" spans="1:7" ht="15">
      <c r="A170" s="69" t="s">
        <v>800</v>
      </c>
      <c r="B170" s="69">
        <v>4</v>
      </c>
      <c r="C170" s="93">
        <v>0.007387239157398312</v>
      </c>
      <c r="D170" s="69" t="s">
        <v>221</v>
      </c>
      <c r="E170" s="69" t="b">
        <v>0</v>
      </c>
      <c r="F170" s="69" t="b">
        <v>0</v>
      </c>
      <c r="G170" s="69" t="b">
        <v>0</v>
      </c>
    </row>
    <row r="171" spans="1:7" ht="15">
      <c r="A171" s="69" t="s">
        <v>802</v>
      </c>
      <c r="B171" s="69">
        <v>4</v>
      </c>
      <c r="C171" s="93">
        <v>0.014774478314796623</v>
      </c>
      <c r="D171" s="69" t="s">
        <v>221</v>
      </c>
      <c r="E171" s="69" t="b">
        <v>0</v>
      </c>
      <c r="F171" s="69" t="b">
        <v>0</v>
      </c>
      <c r="G171" s="69" t="b">
        <v>0</v>
      </c>
    </row>
    <row r="172" spans="1:7" ht="15">
      <c r="A172" s="69" t="s">
        <v>811</v>
      </c>
      <c r="B172" s="69">
        <v>3</v>
      </c>
      <c r="C172" s="93">
        <v>0.007839915317894745</v>
      </c>
      <c r="D172" s="69" t="s">
        <v>221</v>
      </c>
      <c r="E172" s="69" t="b">
        <v>0</v>
      </c>
      <c r="F172" s="69" t="b">
        <v>0</v>
      </c>
      <c r="G172" s="69" t="b">
        <v>0</v>
      </c>
    </row>
    <row r="173" spans="1:7" ht="15">
      <c r="A173" s="69" t="s">
        <v>812</v>
      </c>
      <c r="B173" s="69">
        <v>3</v>
      </c>
      <c r="C173" s="93">
        <v>0.007839915317894745</v>
      </c>
      <c r="D173" s="69" t="s">
        <v>221</v>
      </c>
      <c r="E173" s="69" t="b">
        <v>0</v>
      </c>
      <c r="F173" s="69" t="b">
        <v>0</v>
      </c>
      <c r="G173" s="69" t="b">
        <v>0</v>
      </c>
    </row>
    <row r="174" spans="1:7" ht="15">
      <c r="A174" s="69" t="s">
        <v>813</v>
      </c>
      <c r="B174" s="69">
        <v>3</v>
      </c>
      <c r="C174" s="93">
        <v>0.007839915317894745</v>
      </c>
      <c r="D174" s="69" t="s">
        <v>221</v>
      </c>
      <c r="E174" s="69" t="b">
        <v>0</v>
      </c>
      <c r="F174" s="69" t="b">
        <v>0</v>
      </c>
      <c r="G174" s="69" t="b">
        <v>0</v>
      </c>
    </row>
    <row r="175" spans="1:7" ht="15">
      <c r="A175" s="69" t="s">
        <v>814</v>
      </c>
      <c r="B175" s="69">
        <v>3</v>
      </c>
      <c r="C175" s="93">
        <v>0.007839915317894745</v>
      </c>
      <c r="D175" s="69" t="s">
        <v>221</v>
      </c>
      <c r="E175" s="69" t="b">
        <v>0</v>
      </c>
      <c r="F175" s="69" t="b">
        <v>0</v>
      </c>
      <c r="G175" s="69" t="b">
        <v>0</v>
      </c>
    </row>
    <row r="176" spans="1:7" ht="15">
      <c r="A176" s="69" t="s">
        <v>815</v>
      </c>
      <c r="B176" s="69">
        <v>3</v>
      </c>
      <c r="C176" s="93">
        <v>0.007839915317894745</v>
      </c>
      <c r="D176" s="69" t="s">
        <v>221</v>
      </c>
      <c r="E176" s="69" t="b">
        <v>0</v>
      </c>
      <c r="F176" s="69" t="b">
        <v>0</v>
      </c>
      <c r="G176" s="69" t="b">
        <v>0</v>
      </c>
    </row>
    <row r="177" spans="1:7" ht="15">
      <c r="A177" s="69" t="s">
        <v>920</v>
      </c>
      <c r="B177" s="69">
        <v>3</v>
      </c>
      <c r="C177" s="93">
        <v>0.007839915317894745</v>
      </c>
      <c r="D177" s="69" t="s">
        <v>221</v>
      </c>
      <c r="E177" s="69" t="b">
        <v>0</v>
      </c>
      <c r="F177" s="69" t="b">
        <v>0</v>
      </c>
      <c r="G177" s="69" t="b">
        <v>0</v>
      </c>
    </row>
    <row r="178" spans="1:7" ht="15">
      <c r="A178" s="69" t="s">
        <v>384</v>
      </c>
      <c r="B178" s="69">
        <v>3</v>
      </c>
      <c r="C178" s="93">
        <v>0.007839915317894745</v>
      </c>
      <c r="D178" s="69" t="s">
        <v>221</v>
      </c>
      <c r="E178" s="69" t="b">
        <v>0</v>
      </c>
      <c r="F178" s="69" t="b">
        <v>0</v>
      </c>
      <c r="G178" s="69" t="b">
        <v>0</v>
      </c>
    </row>
    <row r="179" spans="1:7" ht="15">
      <c r="A179" s="69" t="s">
        <v>921</v>
      </c>
      <c r="B179" s="69">
        <v>3</v>
      </c>
      <c r="C179" s="93">
        <v>0.007839915317894745</v>
      </c>
      <c r="D179" s="69" t="s">
        <v>221</v>
      </c>
      <c r="E179" s="69" t="b">
        <v>0</v>
      </c>
      <c r="F179" s="69" t="b">
        <v>0</v>
      </c>
      <c r="G179" s="69" t="b">
        <v>0</v>
      </c>
    </row>
    <row r="180" spans="1:7" ht="15">
      <c r="A180" s="69" t="s">
        <v>922</v>
      </c>
      <c r="B180" s="69">
        <v>3</v>
      </c>
      <c r="C180" s="93">
        <v>0.007839915317894745</v>
      </c>
      <c r="D180" s="69" t="s">
        <v>221</v>
      </c>
      <c r="E180" s="69" t="b">
        <v>0</v>
      </c>
      <c r="F180" s="69" t="b">
        <v>0</v>
      </c>
      <c r="G180" s="69" t="b">
        <v>0</v>
      </c>
    </row>
    <row r="181" spans="1:7" ht="15">
      <c r="A181" s="69" t="s">
        <v>923</v>
      </c>
      <c r="B181" s="69">
        <v>3</v>
      </c>
      <c r="C181" s="93">
        <v>0.007839915317894745</v>
      </c>
      <c r="D181" s="69" t="s">
        <v>221</v>
      </c>
      <c r="E181" s="69" t="b">
        <v>0</v>
      </c>
      <c r="F181" s="69" t="b">
        <v>0</v>
      </c>
      <c r="G181" s="69" t="b">
        <v>0</v>
      </c>
    </row>
    <row r="182" spans="1:7" ht="15">
      <c r="A182" s="69" t="s">
        <v>924</v>
      </c>
      <c r="B182" s="69">
        <v>3</v>
      </c>
      <c r="C182" s="93">
        <v>0.007839915317894745</v>
      </c>
      <c r="D182" s="69" t="s">
        <v>221</v>
      </c>
      <c r="E182" s="69" t="b">
        <v>0</v>
      </c>
      <c r="F182" s="69" t="b">
        <v>0</v>
      </c>
      <c r="G182" s="69" t="b">
        <v>0</v>
      </c>
    </row>
    <row r="183" spans="1:7" ht="15">
      <c r="A183" s="69" t="s">
        <v>925</v>
      </c>
      <c r="B183" s="69">
        <v>3</v>
      </c>
      <c r="C183" s="93">
        <v>0.007839915317894745</v>
      </c>
      <c r="D183" s="69" t="s">
        <v>221</v>
      </c>
      <c r="E183" s="69" t="b">
        <v>0</v>
      </c>
      <c r="F183" s="69" t="b">
        <v>0</v>
      </c>
      <c r="G183" s="69" t="b">
        <v>0</v>
      </c>
    </row>
    <row r="184" spans="1:7" ht="15">
      <c r="A184" s="69" t="s">
        <v>926</v>
      </c>
      <c r="B184" s="69">
        <v>3</v>
      </c>
      <c r="C184" s="93">
        <v>0.007839915317894745</v>
      </c>
      <c r="D184" s="69" t="s">
        <v>221</v>
      </c>
      <c r="E184" s="69" t="b">
        <v>0</v>
      </c>
      <c r="F184" s="69" t="b">
        <v>0</v>
      </c>
      <c r="G184" s="69" t="b">
        <v>0</v>
      </c>
    </row>
    <row r="185" spans="1:7" ht="15">
      <c r="A185" s="69" t="s">
        <v>927</v>
      </c>
      <c r="B185" s="69">
        <v>3</v>
      </c>
      <c r="C185" s="93">
        <v>0.007839915317894745</v>
      </c>
      <c r="D185" s="69" t="s">
        <v>221</v>
      </c>
      <c r="E185" s="69" t="b">
        <v>0</v>
      </c>
      <c r="F185" s="69" t="b">
        <v>0</v>
      </c>
      <c r="G185" s="69" t="b">
        <v>0</v>
      </c>
    </row>
    <row r="186" spans="1:7" ht="15">
      <c r="A186" s="69" t="s">
        <v>801</v>
      </c>
      <c r="B186" s="69">
        <v>3</v>
      </c>
      <c r="C186" s="93">
        <v>0.011080858736097468</v>
      </c>
      <c r="D186" s="69" t="s">
        <v>221</v>
      </c>
      <c r="E186" s="69" t="b">
        <v>0</v>
      </c>
      <c r="F186" s="69" t="b">
        <v>0</v>
      </c>
      <c r="G186" s="69" t="b">
        <v>0</v>
      </c>
    </row>
    <row r="187" spans="1:7" ht="15">
      <c r="A187" s="69" t="s">
        <v>946</v>
      </c>
      <c r="B187" s="69">
        <v>2</v>
      </c>
      <c r="C187" s="93">
        <v>0.007387239157398312</v>
      </c>
      <c r="D187" s="69" t="s">
        <v>221</v>
      </c>
      <c r="E187" s="69" t="b">
        <v>0</v>
      </c>
      <c r="F187" s="69" t="b">
        <v>0</v>
      </c>
      <c r="G187" s="69" t="b">
        <v>0</v>
      </c>
    </row>
    <row r="188" spans="1:7" ht="15">
      <c r="A188" s="69" t="s">
        <v>916</v>
      </c>
      <c r="B188" s="69">
        <v>2</v>
      </c>
      <c r="C188" s="93">
        <v>0.011080858736097467</v>
      </c>
      <c r="D188" s="69" t="s">
        <v>221</v>
      </c>
      <c r="E188" s="69" t="b">
        <v>0</v>
      </c>
      <c r="F188" s="69" t="b">
        <v>0</v>
      </c>
      <c r="G188" s="69" t="b">
        <v>0</v>
      </c>
    </row>
    <row r="189" spans="1:7" ht="15">
      <c r="A189" s="69" t="s">
        <v>948</v>
      </c>
      <c r="B189" s="69">
        <v>2</v>
      </c>
      <c r="C189" s="93">
        <v>0.007387239157398312</v>
      </c>
      <c r="D189" s="69" t="s">
        <v>221</v>
      </c>
      <c r="E189" s="69" t="b">
        <v>0</v>
      </c>
      <c r="F189" s="69" t="b">
        <v>0</v>
      </c>
      <c r="G189" s="69" t="b">
        <v>0</v>
      </c>
    </row>
    <row r="190" spans="1:7" ht="15">
      <c r="A190" s="69" t="s">
        <v>949</v>
      </c>
      <c r="B190" s="69">
        <v>2</v>
      </c>
      <c r="C190" s="93">
        <v>0.007387239157398312</v>
      </c>
      <c r="D190" s="69" t="s">
        <v>221</v>
      </c>
      <c r="E190" s="69" t="b">
        <v>0</v>
      </c>
      <c r="F190" s="69" t="b">
        <v>0</v>
      </c>
      <c r="G190" s="69" t="b">
        <v>0</v>
      </c>
    </row>
    <row r="191" spans="1:7" ht="15">
      <c r="A191" s="69" t="s">
        <v>950</v>
      </c>
      <c r="B191" s="69">
        <v>2</v>
      </c>
      <c r="C191" s="93">
        <v>0.007387239157398312</v>
      </c>
      <c r="D191" s="69" t="s">
        <v>221</v>
      </c>
      <c r="E191" s="69" t="b">
        <v>0</v>
      </c>
      <c r="F191" s="69" t="b">
        <v>0</v>
      </c>
      <c r="G191" s="69" t="b">
        <v>0</v>
      </c>
    </row>
    <row r="192" spans="1:7" ht="15">
      <c r="A192" s="69" t="s">
        <v>816</v>
      </c>
      <c r="B192" s="69">
        <v>2</v>
      </c>
      <c r="C192" s="93">
        <v>0.007387239157398312</v>
      </c>
      <c r="D192" s="69" t="s">
        <v>221</v>
      </c>
      <c r="E192" s="69" t="b">
        <v>0</v>
      </c>
      <c r="F192" s="69" t="b">
        <v>0</v>
      </c>
      <c r="G192" s="69" t="b">
        <v>0</v>
      </c>
    </row>
    <row r="193" spans="1:7" ht="15">
      <c r="A193" s="69" t="s">
        <v>817</v>
      </c>
      <c r="B193" s="69">
        <v>2</v>
      </c>
      <c r="C193" s="93">
        <v>0.007387239157398312</v>
      </c>
      <c r="D193" s="69" t="s">
        <v>221</v>
      </c>
      <c r="E193" s="69" t="b">
        <v>0</v>
      </c>
      <c r="F193" s="69" t="b">
        <v>0</v>
      </c>
      <c r="G193" s="69" t="b">
        <v>0</v>
      </c>
    </row>
    <row r="194" spans="1:7" ht="15">
      <c r="A194" s="69" t="s">
        <v>824</v>
      </c>
      <c r="B194" s="69">
        <v>2</v>
      </c>
      <c r="C194" s="93">
        <v>0.007387239157398312</v>
      </c>
      <c r="D194" s="69" t="s">
        <v>221</v>
      </c>
      <c r="E194" s="69" t="b">
        <v>0</v>
      </c>
      <c r="F194" s="69" t="b">
        <v>0</v>
      </c>
      <c r="G194" s="69" t="b">
        <v>0</v>
      </c>
    </row>
    <row r="195" spans="1:7" ht="15">
      <c r="A195" s="69" t="s">
        <v>825</v>
      </c>
      <c r="B195" s="69">
        <v>2</v>
      </c>
      <c r="C195" s="93">
        <v>0.007387239157398312</v>
      </c>
      <c r="D195" s="69" t="s">
        <v>221</v>
      </c>
      <c r="E195" s="69" t="b">
        <v>0</v>
      </c>
      <c r="F195" s="69" t="b">
        <v>0</v>
      </c>
      <c r="G195" s="69" t="b">
        <v>0</v>
      </c>
    </row>
    <row r="196" spans="1:7" ht="15">
      <c r="A196" s="69" t="s">
        <v>381</v>
      </c>
      <c r="B196" s="69">
        <v>2</v>
      </c>
      <c r="C196" s="93">
        <v>0.007387239157398312</v>
      </c>
      <c r="D196" s="69" t="s">
        <v>221</v>
      </c>
      <c r="E196" s="69" t="b">
        <v>0</v>
      </c>
      <c r="F196" s="69" t="b">
        <v>0</v>
      </c>
      <c r="G196" s="69" t="b">
        <v>0</v>
      </c>
    </row>
    <row r="197" spans="1:7" ht="15">
      <c r="A197" s="69" t="s">
        <v>826</v>
      </c>
      <c r="B197" s="69">
        <v>2</v>
      </c>
      <c r="C197" s="93">
        <v>0.007387239157398312</v>
      </c>
      <c r="D197" s="69" t="s">
        <v>221</v>
      </c>
      <c r="E197" s="69" t="b">
        <v>0</v>
      </c>
      <c r="F197" s="69" t="b">
        <v>0</v>
      </c>
      <c r="G197" s="69" t="b">
        <v>0</v>
      </c>
    </row>
    <row r="198" spans="1:7" ht="15">
      <c r="A198" s="69" t="s">
        <v>906</v>
      </c>
      <c r="B198" s="69">
        <v>2</v>
      </c>
      <c r="C198" s="93">
        <v>0.007387239157398312</v>
      </c>
      <c r="D198" s="69" t="s">
        <v>221</v>
      </c>
      <c r="E198" s="69" t="b">
        <v>0</v>
      </c>
      <c r="F198" s="69" t="b">
        <v>0</v>
      </c>
      <c r="G198" s="69" t="b">
        <v>0</v>
      </c>
    </row>
    <row r="199" spans="1:7" ht="15">
      <c r="A199" s="69" t="s">
        <v>907</v>
      </c>
      <c r="B199" s="69">
        <v>2</v>
      </c>
      <c r="C199" s="93">
        <v>0.007387239157398312</v>
      </c>
      <c r="D199" s="69" t="s">
        <v>221</v>
      </c>
      <c r="E199" s="69" t="b">
        <v>0</v>
      </c>
      <c r="F199" s="69" t="b">
        <v>0</v>
      </c>
      <c r="G199" s="69" t="b">
        <v>0</v>
      </c>
    </row>
    <row r="200" spans="1:7" ht="15">
      <c r="A200" s="69" t="s">
        <v>908</v>
      </c>
      <c r="B200" s="69">
        <v>2</v>
      </c>
      <c r="C200" s="93">
        <v>0.007387239157398312</v>
      </c>
      <c r="D200" s="69" t="s">
        <v>221</v>
      </c>
      <c r="E200" s="69" t="b">
        <v>0</v>
      </c>
      <c r="F200" s="69" t="b">
        <v>0</v>
      </c>
      <c r="G200" s="69" t="b">
        <v>0</v>
      </c>
    </row>
    <row r="201" spans="1:7" ht="15">
      <c r="A201" s="69" t="s">
        <v>374</v>
      </c>
      <c r="B201" s="69">
        <v>2</v>
      </c>
      <c r="C201" s="93">
        <v>0.007387239157398312</v>
      </c>
      <c r="D201" s="69" t="s">
        <v>221</v>
      </c>
      <c r="E201" s="69" t="b">
        <v>0</v>
      </c>
      <c r="F201" s="69" t="b">
        <v>0</v>
      </c>
      <c r="G201" s="69" t="b">
        <v>0</v>
      </c>
    </row>
    <row r="202" spans="1:7" ht="15">
      <c r="A202" s="69" t="s">
        <v>909</v>
      </c>
      <c r="B202" s="69">
        <v>2</v>
      </c>
      <c r="C202" s="93">
        <v>0.007387239157398312</v>
      </c>
      <c r="D202" s="69" t="s">
        <v>221</v>
      </c>
      <c r="E202" s="69" t="b">
        <v>0</v>
      </c>
      <c r="F202" s="69" t="b">
        <v>0</v>
      </c>
      <c r="G202" s="69" t="b">
        <v>0</v>
      </c>
    </row>
    <row r="203" spans="1:7" ht="15">
      <c r="A203" s="69" t="s">
        <v>910</v>
      </c>
      <c r="B203" s="69">
        <v>2</v>
      </c>
      <c r="C203" s="93">
        <v>0.007387239157398312</v>
      </c>
      <c r="D203" s="69" t="s">
        <v>221</v>
      </c>
      <c r="E203" s="69" t="b">
        <v>0</v>
      </c>
      <c r="F203" s="69" t="b">
        <v>0</v>
      </c>
      <c r="G203" s="69" t="b">
        <v>0</v>
      </c>
    </row>
    <row r="204" spans="1:7" ht="15">
      <c r="A204" s="69" t="s">
        <v>911</v>
      </c>
      <c r="B204" s="69">
        <v>2</v>
      </c>
      <c r="C204" s="93">
        <v>0.007387239157398312</v>
      </c>
      <c r="D204" s="69" t="s">
        <v>221</v>
      </c>
      <c r="E204" s="69" t="b">
        <v>0</v>
      </c>
      <c r="F204" s="69" t="b">
        <v>0</v>
      </c>
      <c r="G204" s="69" t="b">
        <v>0</v>
      </c>
    </row>
    <row r="205" spans="1:7" ht="15">
      <c r="A205" s="69" t="s">
        <v>912</v>
      </c>
      <c r="B205" s="69">
        <v>2</v>
      </c>
      <c r="C205" s="93">
        <v>0.007387239157398312</v>
      </c>
      <c r="D205" s="69" t="s">
        <v>221</v>
      </c>
      <c r="E205" s="69" t="b">
        <v>0</v>
      </c>
      <c r="F205" s="69" t="b">
        <v>0</v>
      </c>
      <c r="G205" s="69" t="b">
        <v>0</v>
      </c>
    </row>
    <row r="206" spans="1:7" ht="15">
      <c r="A206" s="69" t="s">
        <v>913</v>
      </c>
      <c r="B206" s="69">
        <v>2</v>
      </c>
      <c r="C206" s="93">
        <v>0.007387239157398312</v>
      </c>
      <c r="D206" s="69" t="s">
        <v>221</v>
      </c>
      <c r="E206" s="69" t="b">
        <v>0</v>
      </c>
      <c r="F206" s="69" t="b">
        <v>0</v>
      </c>
      <c r="G206" s="69" t="b">
        <v>0</v>
      </c>
    </row>
    <row r="207" spans="1:7" ht="15">
      <c r="A207" s="69" t="s">
        <v>914</v>
      </c>
      <c r="B207" s="69">
        <v>2</v>
      </c>
      <c r="C207" s="93">
        <v>0.007387239157398312</v>
      </c>
      <c r="D207" s="69" t="s">
        <v>221</v>
      </c>
      <c r="E207" s="69" t="b">
        <v>0</v>
      </c>
      <c r="F207" s="69" t="b">
        <v>0</v>
      </c>
      <c r="G207" s="69" t="b">
        <v>0</v>
      </c>
    </row>
    <row r="208" spans="1:7" ht="15">
      <c r="A208" s="69" t="s">
        <v>904</v>
      </c>
      <c r="B208" s="69">
        <v>2</v>
      </c>
      <c r="C208" s="93">
        <v>0.007387239157398312</v>
      </c>
      <c r="D208" s="69" t="s">
        <v>221</v>
      </c>
      <c r="E208" s="69" t="b">
        <v>0</v>
      </c>
      <c r="F208" s="69" t="b">
        <v>0</v>
      </c>
      <c r="G208" s="69" t="b">
        <v>0</v>
      </c>
    </row>
    <row r="209" spans="1:7" ht="15">
      <c r="A209" s="69" t="s">
        <v>915</v>
      </c>
      <c r="B209" s="69">
        <v>2</v>
      </c>
      <c r="C209" s="93">
        <v>0.007387239157398312</v>
      </c>
      <c r="D209" s="69" t="s">
        <v>221</v>
      </c>
      <c r="E209" s="69" t="b">
        <v>0</v>
      </c>
      <c r="F209" s="69" t="b">
        <v>0</v>
      </c>
      <c r="G209" s="69" t="b">
        <v>0</v>
      </c>
    </row>
    <row r="210" spans="1:7" ht="15">
      <c r="A210" s="69" t="s">
        <v>798</v>
      </c>
      <c r="B210" s="69">
        <v>2</v>
      </c>
      <c r="C210" s="93">
        <v>0</v>
      </c>
      <c r="D210" s="69" t="s">
        <v>353</v>
      </c>
      <c r="E210" s="69" t="b">
        <v>0</v>
      </c>
      <c r="F210" s="69" t="b">
        <v>0</v>
      </c>
      <c r="G210" s="69" t="b">
        <v>0</v>
      </c>
    </row>
    <row r="211" spans="1:7" ht="15">
      <c r="A211" s="69" t="s">
        <v>816</v>
      </c>
      <c r="B211" s="69">
        <v>2</v>
      </c>
      <c r="C211" s="93">
        <v>0</v>
      </c>
      <c r="D211" s="69" t="s">
        <v>353</v>
      </c>
      <c r="E211" s="69" t="b">
        <v>0</v>
      </c>
      <c r="F211" s="69" t="b">
        <v>0</v>
      </c>
      <c r="G211" s="69" t="b">
        <v>0</v>
      </c>
    </row>
    <row r="212" spans="1:7" ht="15">
      <c r="A212" s="69" t="s">
        <v>817</v>
      </c>
      <c r="B212" s="69">
        <v>2</v>
      </c>
      <c r="C212" s="93">
        <v>0</v>
      </c>
      <c r="D212" s="69" t="s">
        <v>353</v>
      </c>
      <c r="E212" s="69" t="b">
        <v>0</v>
      </c>
      <c r="F212" s="69" t="b">
        <v>0</v>
      </c>
      <c r="G212" s="69" t="b">
        <v>0</v>
      </c>
    </row>
    <row r="213" spans="1:7" ht="15">
      <c r="A213" s="69" t="s">
        <v>818</v>
      </c>
      <c r="B213" s="69">
        <v>2</v>
      </c>
      <c r="C213" s="93">
        <v>0</v>
      </c>
      <c r="D213" s="69" t="s">
        <v>353</v>
      </c>
      <c r="E213" s="69" t="b">
        <v>0</v>
      </c>
      <c r="F213" s="69" t="b">
        <v>0</v>
      </c>
      <c r="G213" s="69" t="b">
        <v>0</v>
      </c>
    </row>
    <row r="214" spans="1:7" ht="15">
      <c r="A214" s="69" t="s">
        <v>819</v>
      </c>
      <c r="B214" s="69">
        <v>2</v>
      </c>
      <c r="C214" s="93">
        <v>0</v>
      </c>
      <c r="D214" s="69" t="s">
        <v>353</v>
      </c>
      <c r="E214" s="69" t="b">
        <v>0</v>
      </c>
      <c r="F214" s="69" t="b">
        <v>0</v>
      </c>
      <c r="G214" s="69" t="b">
        <v>0</v>
      </c>
    </row>
    <row r="215" spans="1:7" ht="15">
      <c r="A215" s="69" t="s">
        <v>813</v>
      </c>
      <c r="B215" s="69">
        <v>2</v>
      </c>
      <c r="C215" s="93">
        <v>0</v>
      </c>
      <c r="D215" s="69" t="s">
        <v>353</v>
      </c>
      <c r="E215" s="69" t="b">
        <v>0</v>
      </c>
      <c r="F215" s="69" t="b">
        <v>0</v>
      </c>
      <c r="G215" s="69" t="b">
        <v>0</v>
      </c>
    </row>
    <row r="216" spans="1:7" ht="15">
      <c r="A216" s="69" t="s">
        <v>820</v>
      </c>
      <c r="B216" s="69">
        <v>2</v>
      </c>
      <c r="C216" s="93">
        <v>0</v>
      </c>
      <c r="D216" s="69" t="s">
        <v>353</v>
      </c>
      <c r="E216" s="69" t="b">
        <v>0</v>
      </c>
      <c r="F216" s="69" t="b">
        <v>0</v>
      </c>
      <c r="G216" s="69" t="b">
        <v>0</v>
      </c>
    </row>
    <row r="217" spans="1:7" ht="15">
      <c r="A217" s="69" t="s">
        <v>821</v>
      </c>
      <c r="B217" s="69">
        <v>2</v>
      </c>
      <c r="C217" s="93">
        <v>0</v>
      </c>
      <c r="D217" s="69" t="s">
        <v>353</v>
      </c>
      <c r="E217" s="69" t="b">
        <v>0</v>
      </c>
      <c r="F217" s="69" t="b">
        <v>0</v>
      </c>
      <c r="G217" s="69" t="b">
        <v>0</v>
      </c>
    </row>
    <row r="218" spans="1:7" ht="15">
      <c r="A218" s="69" t="s">
        <v>822</v>
      </c>
      <c r="B218" s="69">
        <v>2</v>
      </c>
      <c r="C218" s="93">
        <v>0</v>
      </c>
      <c r="D218" s="69" t="s">
        <v>353</v>
      </c>
      <c r="E218" s="69" t="b">
        <v>0</v>
      </c>
      <c r="F218" s="69" t="b">
        <v>0</v>
      </c>
      <c r="G218" s="69" t="b">
        <v>0</v>
      </c>
    </row>
    <row r="219" spans="1:7" ht="15">
      <c r="A219" s="69" t="s">
        <v>823</v>
      </c>
      <c r="B219" s="69">
        <v>2</v>
      </c>
      <c r="C219" s="93">
        <v>0</v>
      </c>
      <c r="D219" s="69" t="s">
        <v>353</v>
      </c>
      <c r="E219" s="69" t="b">
        <v>0</v>
      </c>
      <c r="F219" s="69" t="b">
        <v>0</v>
      </c>
      <c r="G219" s="69" t="b">
        <v>0</v>
      </c>
    </row>
    <row r="220" spans="1:7" ht="15">
      <c r="A220" s="69" t="s">
        <v>943</v>
      </c>
      <c r="B220" s="69">
        <v>2</v>
      </c>
      <c r="C220" s="93">
        <v>0</v>
      </c>
      <c r="D220" s="69" t="s">
        <v>353</v>
      </c>
      <c r="E220" s="69" t="b">
        <v>0</v>
      </c>
      <c r="F220" s="69" t="b">
        <v>0</v>
      </c>
      <c r="G220" s="69" t="b">
        <v>0</v>
      </c>
    </row>
    <row r="221" spans="1:7" ht="15">
      <c r="A221" s="69" t="s">
        <v>800</v>
      </c>
      <c r="B221" s="69">
        <v>2</v>
      </c>
      <c r="C221" s="93">
        <v>0</v>
      </c>
      <c r="D221" s="69" t="s">
        <v>353</v>
      </c>
      <c r="E221" s="69" t="b">
        <v>0</v>
      </c>
      <c r="F221" s="69" t="b">
        <v>0</v>
      </c>
      <c r="G221" s="69" t="b">
        <v>0</v>
      </c>
    </row>
    <row r="222" spans="1:7" ht="15">
      <c r="A222" s="69" t="s">
        <v>801</v>
      </c>
      <c r="B222" s="69">
        <v>2</v>
      </c>
      <c r="C222" s="93">
        <v>0</v>
      </c>
      <c r="D222" s="69" t="s">
        <v>353</v>
      </c>
      <c r="E222" s="69" t="b">
        <v>0</v>
      </c>
      <c r="F222" s="69" t="b">
        <v>0</v>
      </c>
      <c r="G222" s="69" t="b">
        <v>0</v>
      </c>
    </row>
    <row r="223" spans="1:7" ht="15">
      <c r="A223" s="69" t="s">
        <v>944</v>
      </c>
      <c r="B223" s="69">
        <v>2</v>
      </c>
      <c r="C223" s="93">
        <v>0</v>
      </c>
      <c r="D223" s="69" t="s">
        <v>353</v>
      </c>
      <c r="E223" s="69" t="b">
        <v>0</v>
      </c>
      <c r="F223" s="69" t="b">
        <v>0</v>
      </c>
      <c r="G223" s="69" t="b">
        <v>0</v>
      </c>
    </row>
    <row r="224" spans="1:7" ht="15">
      <c r="A224" s="69" t="s">
        <v>945</v>
      </c>
      <c r="B224" s="69">
        <v>2</v>
      </c>
      <c r="C224" s="93">
        <v>0</v>
      </c>
      <c r="D224" s="69" t="s">
        <v>353</v>
      </c>
      <c r="E224" s="69" t="b">
        <v>0</v>
      </c>
      <c r="F224" s="69" t="b">
        <v>0</v>
      </c>
      <c r="G224" s="69" t="b">
        <v>0</v>
      </c>
    </row>
    <row r="225" spans="1:7" ht="15">
      <c r="A225" s="69" t="s">
        <v>905</v>
      </c>
      <c r="B225" s="69">
        <v>2</v>
      </c>
      <c r="C225" s="93">
        <v>0</v>
      </c>
      <c r="D225" s="69" t="s">
        <v>353</v>
      </c>
      <c r="E225" s="69" t="b">
        <v>0</v>
      </c>
      <c r="F225" s="69" t="b">
        <v>0</v>
      </c>
      <c r="G225" s="69" t="b">
        <v>0</v>
      </c>
    </row>
    <row r="226" spans="1:7" ht="15">
      <c r="A226" s="69" t="s">
        <v>919</v>
      </c>
      <c r="B226" s="69">
        <v>2</v>
      </c>
      <c r="C226" s="93">
        <v>0</v>
      </c>
      <c r="D226" s="69" t="s">
        <v>353</v>
      </c>
      <c r="E226" s="69" t="b">
        <v>0</v>
      </c>
      <c r="F226" s="69" t="b">
        <v>0</v>
      </c>
      <c r="G226" s="69" t="b">
        <v>0</v>
      </c>
    </row>
    <row r="227" spans="1:7" ht="15">
      <c r="A227" s="69" t="s">
        <v>798</v>
      </c>
      <c r="B227" s="69">
        <v>5</v>
      </c>
      <c r="C227" s="93">
        <v>0</v>
      </c>
      <c r="D227" s="69" t="s">
        <v>368</v>
      </c>
      <c r="E227" s="69" t="b">
        <v>0</v>
      </c>
      <c r="F227" s="69" t="b">
        <v>0</v>
      </c>
      <c r="G227" s="69" t="b">
        <v>0</v>
      </c>
    </row>
    <row r="228" spans="1:7" ht="15">
      <c r="A228" s="69" t="s">
        <v>802</v>
      </c>
      <c r="B228" s="69">
        <v>5</v>
      </c>
      <c r="C228" s="93">
        <v>0.010176548147539285</v>
      </c>
      <c r="D228" s="69" t="s">
        <v>368</v>
      </c>
      <c r="E228" s="69" t="b">
        <v>0</v>
      </c>
      <c r="F228" s="69" t="b">
        <v>0</v>
      </c>
      <c r="G228" s="69" t="b">
        <v>0</v>
      </c>
    </row>
    <row r="229" spans="1:7" ht="15">
      <c r="A229" s="69" t="s">
        <v>800</v>
      </c>
      <c r="B229" s="69">
        <v>5</v>
      </c>
      <c r="C229" s="93">
        <v>0</v>
      </c>
      <c r="D229" s="69" t="s">
        <v>368</v>
      </c>
      <c r="E229" s="69" t="b">
        <v>0</v>
      </c>
      <c r="F229" s="69" t="b">
        <v>0</v>
      </c>
      <c r="G229" s="69" t="b">
        <v>0</v>
      </c>
    </row>
    <row r="230" spans="1:7" ht="15">
      <c r="A230" s="69" t="s">
        <v>801</v>
      </c>
      <c r="B230" s="69">
        <v>5</v>
      </c>
      <c r="C230" s="93">
        <v>0.010176548147539285</v>
      </c>
      <c r="D230" s="69" t="s">
        <v>368</v>
      </c>
      <c r="E230" s="69" t="b">
        <v>0</v>
      </c>
      <c r="F230" s="69" t="b">
        <v>0</v>
      </c>
      <c r="G230" s="69" t="b">
        <v>0</v>
      </c>
    </row>
    <row r="231" spans="1:7" ht="15">
      <c r="A231" s="69" t="s">
        <v>799</v>
      </c>
      <c r="B231" s="69">
        <v>4</v>
      </c>
      <c r="C231" s="93">
        <v>0.01460330307053349</v>
      </c>
      <c r="D231" s="69" t="s">
        <v>368</v>
      </c>
      <c r="E231" s="69" t="b">
        <v>0</v>
      </c>
      <c r="F231" s="69" t="b">
        <v>0</v>
      </c>
      <c r="G231" s="69" t="b">
        <v>0</v>
      </c>
    </row>
    <row r="232" spans="1:7" ht="15">
      <c r="A232" s="69" t="s">
        <v>824</v>
      </c>
      <c r="B232" s="69">
        <v>2</v>
      </c>
      <c r="C232" s="93">
        <v>0.007301651535266745</v>
      </c>
      <c r="D232" s="69" t="s">
        <v>368</v>
      </c>
      <c r="E232" s="69" t="b">
        <v>0</v>
      </c>
      <c r="F232" s="69" t="b">
        <v>0</v>
      </c>
      <c r="G232" s="69" t="b">
        <v>0</v>
      </c>
    </row>
    <row r="233" spans="1:7" ht="15">
      <c r="A233" s="69" t="s">
        <v>386</v>
      </c>
      <c r="B233" s="69">
        <v>2</v>
      </c>
      <c r="C233" s="93">
        <v>0.007301651535266745</v>
      </c>
      <c r="D233" s="69" t="s">
        <v>368</v>
      </c>
      <c r="E233" s="69" t="b">
        <v>0</v>
      </c>
      <c r="F233" s="69" t="b">
        <v>0</v>
      </c>
      <c r="G233" s="69" t="b">
        <v>0</v>
      </c>
    </row>
    <row r="234" spans="1:7" ht="15">
      <c r="A234" s="69" t="s">
        <v>825</v>
      </c>
      <c r="B234" s="69">
        <v>2</v>
      </c>
      <c r="C234" s="93">
        <v>0.007301651535266745</v>
      </c>
      <c r="D234" s="69" t="s">
        <v>368</v>
      </c>
      <c r="E234" s="69" t="b">
        <v>0</v>
      </c>
      <c r="F234" s="69" t="b">
        <v>0</v>
      </c>
      <c r="G234" s="69" t="b">
        <v>0</v>
      </c>
    </row>
    <row r="235" spans="1:7" ht="15">
      <c r="A235" s="69" t="s">
        <v>381</v>
      </c>
      <c r="B235" s="69">
        <v>2</v>
      </c>
      <c r="C235" s="93">
        <v>0.007301651535266745</v>
      </c>
      <c r="D235" s="69" t="s">
        <v>368</v>
      </c>
      <c r="E235" s="69" t="b">
        <v>0</v>
      </c>
      <c r="F235" s="69" t="b">
        <v>0</v>
      </c>
      <c r="G235" s="69" t="b">
        <v>0</v>
      </c>
    </row>
    <row r="236" spans="1:7" ht="15">
      <c r="A236" s="69" t="s">
        <v>826</v>
      </c>
      <c r="B236" s="69">
        <v>2</v>
      </c>
      <c r="C236" s="93">
        <v>0.007301651535266745</v>
      </c>
      <c r="D236" s="69" t="s">
        <v>368</v>
      </c>
      <c r="E236" s="69" t="b">
        <v>0</v>
      </c>
      <c r="F236" s="69" t="b">
        <v>0</v>
      </c>
      <c r="G236" s="69" t="b">
        <v>0</v>
      </c>
    </row>
    <row r="237" spans="1:7" ht="15">
      <c r="A237" s="69" t="s">
        <v>906</v>
      </c>
      <c r="B237" s="69">
        <v>2</v>
      </c>
      <c r="C237" s="93">
        <v>0.007301651535266745</v>
      </c>
      <c r="D237" s="69" t="s">
        <v>368</v>
      </c>
      <c r="E237" s="69" t="b">
        <v>0</v>
      </c>
      <c r="F237" s="69" t="b">
        <v>0</v>
      </c>
      <c r="G237" s="69" t="b">
        <v>0</v>
      </c>
    </row>
    <row r="238" spans="1:7" ht="15">
      <c r="A238" s="69" t="s">
        <v>907</v>
      </c>
      <c r="B238" s="69">
        <v>2</v>
      </c>
      <c r="C238" s="93">
        <v>0.007301651535266745</v>
      </c>
      <c r="D238" s="69" t="s">
        <v>368</v>
      </c>
      <c r="E238" s="69" t="b">
        <v>0</v>
      </c>
      <c r="F238" s="69" t="b">
        <v>0</v>
      </c>
      <c r="G238" s="69" t="b">
        <v>0</v>
      </c>
    </row>
    <row r="239" spans="1:7" ht="15">
      <c r="A239" s="69" t="s">
        <v>908</v>
      </c>
      <c r="B239" s="69">
        <v>2</v>
      </c>
      <c r="C239" s="93">
        <v>0.007301651535266745</v>
      </c>
      <c r="D239" s="69" t="s">
        <v>368</v>
      </c>
      <c r="E239" s="69" t="b">
        <v>0</v>
      </c>
      <c r="F239" s="69" t="b">
        <v>0</v>
      </c>
      <c r="G239" s="69" t="b">
        <v>0</v>
      </c>
    </row>
    <row r="240" spans="1:7" ht="15">
      <c r="A240" s="69" t="s">
        <v>374</v>
      </c>
      <c r="B240" s="69">
        <v>2</v>
      </c>
      <c r="C240" s="93">
        <v>0.007301651535266745</v>
      </c>
      <c r="D240" s="69" t="s">
        <v>368</v>
      </c>
      <c r="E240" s="69" t="b">
        <v>0</v>
      </c>
      <c r="F240" s="69" t="b">
        <v>0</v>
      </c>
      <c r="G240" s="69" t="b">
        <v>0</v>
      </c>
    </row>
    <row r="241" spans="1:7" ht="15">
      <c r="A241" s="69" t="s">
        <v>909</v>
      </c>
      <c r="B241" s="69">
        <v>2</v>
      </c>
      <c r="C241" s="93">
        <v>0.007301651535266745</v>
      </c>
      <c r="D241" s="69" t="s">
        <v>368</v>
      </c>
      <c r="E241" s="69" t="b">
        <v>0</v>
      </c>
      <c r="F241" s="69" t="b">
        <v>0</v>
      </c>
      <c r="G241" s="69" t="b">
        <v>0</v>
      </c>
    </row>
    <row r="242" spans="1:7" ht="15">
      <c r="A242" s="69" t="s">
        <v>910</v>
      </c>
      <c r="B242" s="69">
        <v>2</v>
      </c>
      <c r="C242" s="93">
        <v>0.007301651535266745</v>
      </c>
      <c r="D242" s="69" t="s">
        <v>368</v>
      </c>
      <c r="E242" s="69" t="b">
        <v>0</v>
      </c>
      <c r="F242" s="69" t="b">
        <v>0</v>
      </c>
      <c r="G242" s="69" t="b">
        <v>0</v>
      </c>
    </row>
    <row r="243" spans="1:7" ht="15">
      <c r="A243" s="69" t="s">
        <v>911</v>
      </c>
      <c r="B243" s="69">
        <v>2</v>
      </c>
      <c r="C243" s="93">
        <v>0.007301651535266745</v>
      </c>
      <c r="D243" s="69" t="s">
        <v>368</v>
      </c>
      <c r="E243" s="69" t="b">
        <v>0</v>
      </c>
      <c r="F243" s="69" t="b">
        <v>0</v>
      </c>
      <c r="G243" s="69" t="b">
        <v>0</v>
      </c>
    </row>
    <row r="244" spans="1:7" ht="15">
      <c r="A244" s="69" t="s">
        <v>912</v>
      </c>
      <c r="B244" s="69">
        <v>2</v>
      </c>
      <c r="C244" s="93">
        <v>0.007301651535266745</v>
      </c>
      <c r="D244" s="69" t="s">
        <v>368</v>
      </c>
      <c r="E244" s="69" t="b">
        <v>0</v>
      </c>
      <c r="F244" s="69" t="b">
        <v>0</v>
      </c>
      <c r="G244" s="69" t="b">
        <v>0</v>
      </c>
    </row>
    <row r="245" spans="1:7" ht="15">
      <c r="A245" s="69" t="s">
        <v>913</v>
      </c>
      <c r="B245" s="69">
        <v>2</v>
      </c>
      <c r="C245" s="93">
        <v>0.007301651535266745</v>
      </c>
      <c r="D245" s="69" t="s">
        <v>368</v>
      </c>
      <c r="E245" s="69" t="b">
        <v>0</v>
      </c>
      <c r="F245" s="69" t="b">
        <v>0</v>
      </c>
      <c r="G245" s="69" t="b">
        <v>0</v>
      </c>
    </row>
    <row r="246" spans="1:7" ht="15">
      <c r="A246" s="69" t="s">
        <v>914</v>
      </c>
      <c r="B246" s="69">
        <v>2</v>
      </c>
      <c r="C246" s="93">
        <v>0.007301651535266745</v>
      </c>
      <c r="D246" s="69" t="s">
        <v>368</v>
      </c>
      <c r="E246" s="69" t="b">
        <v>0</v>
      </c>
      <c r="F246" s="69" t="b">
        <v>0</v>
      </c>
      <c r="G246" s="69" t="b">
        <v>0</v>
      </c>
    </row>
    <row r="247" spans="1:7" ht="15">
      <c r="A247" s="69" t="s">
        <v>904</v>
      </c>
      <c r="B247" s="69">
        <v>2</v>
      </c>
      <c r="C247" s="93">
        <v>0.007301651535266745</v>
      </c>
      <c r="D247" s="69" t="s">
        <v>368</v>
      </c>
      <c r="E247" s="69" t="b">
        <v>0</v>
      </c>
      <c r="F247" s="69" t="b">
        <v>0</v>
      </c>
      <c r="G247" s="69" t="b">
        <v>0</v>
      </c>
    </row>
    <row r="248" spans="1:7" ht="15">
      <c r="A248" s="69" t="s">
        <v>915</v>
      </c>
      <c r="B248" s="69">
        <v>2</v>
      </c>
      <c r="C248" s="93">
        <v>0.007301651535266745</v>
      </c>
      <c r="D248" s="69" t="s">
        <v>368</v>
      </c>
      <c r="E248" s="69" t="b">
        <v>0</v>
      </c>
      <c r="F248" s="69" t="b">
        <v>0</v>
      </c>
      <c r="G248" s="69" t="b">
        <v>0</v>
      </c>
    </row>
    <row r="249" spans="1:7" ht="15">
      <c r="A249" s="69" t="s">
        <v>929</v>
      </c>
      <c r="B249" s="69">
        <v>2</v>
      </c>
      <c r="C249" s="93">
        <v>0.007301651535266745</v>
      </c>
      <c r="D249" s="69" t="s">
        <v>368</v>
      </c>
      <c r="E249" s="69" t="b">
        <v>0</v>
      </c>
      <c r="F249" s="69" t="b">
        <v>0</v>
      </c>
      <c r="G249" s="69" t="b">
        <v>0</v>
      </c>
    </row>
    <row r="250" spans="1:7" ht="15">
      <c r="A250" s="69" t="s">
        <v>930</v>
      </c>
      <c r="B250" s="69">
        <v>2</v>
      </c>
      <c r="C250" s="93">
        <v>0.007301651535266745</v>
      </c>
      <c r="D250" s="69" t="s">
        <v>368</v>
      </c>
      <c r="E250" s="69" t="b">
        <v>0</v>
      </c>
      <c r="F250" s="69" t="b">
        <v>0</v>
      </c>
      <c r="G250" s="69" t="b">
        <v>0</v>
      </c>
    </row>
    <row r="251" spans="1:7" ht="15">
      <c r="A251" s="69" t="s">
        <v>931</v>
      </c>
      <c r="B251" s="69">
        <v>2</v>
      </c>
      <c r="C251" s="93">
        <v>0.007301651535266745</v>
      </c>
      <c r="D251" s="69" t="s">
        <v>368</v>
      </c>
      <c r="E251" s="69" t="b">
        <v>0</v>
      </c>
      <c r="F251" s="69" t="b">
        <v>0</v>
      </c>
      <c r="G251" s="69" t="b">
        <v>0</v>
      </c>
    </row>
    <row r="252" spans="1:7" ht="15">
      <c r="A252" s="69" t="s">
        <v>932</v>
      </c>
      <c r="B252" s="69">
        <v>2</v>
      </c>
      <c r="C252" s="93">
        <v>0.007301651535266745</v>
      </c>
      <c r="D252" s="69" t="s">
        <v>368</v>
      </c>
      <c r="E252" s="69" t="b">
        <v>0</v>
      </c>
      <c r="F252" s="69" t="b">
        <v>0</v>
      </c>
      <c r="G252" s="69" t="b">
        <v>0</v>
      </c>
    </row>
    <row r="253" spans="1:7" ht="15">
      <c r="A253" s="69" t="s">
        <v>933</v>
      </c>
      <c r="B253" s="69">
        <v>2</v>
      </c>
      <c r="C253" s="93">
        <v>0.007301651535266745</v>
      </c>
      <c r="D253" s="69" t="s">
        <v>368</v>
      </c>
      <c r="E253" s="69" t="b">
        <v>0</v>
      </c>
      <c r="F253" s="69" t="b">
        <v>0</v>
      </c>
      <c r="G253" s="69" t="b">
        <v>0</v>
      </c>
    </row>
    <row r="254" spans="1:7" ht="15">
      <c r="A254" s="69" t="s">
        <v>934</v>
      </c>
      <c r="B254" s="69">
        <v>2</v>
      </c>
      <c r="C254" s="93">
        <v>0.007301651535266745</v>
      </c>
      <c r="D254" s="69" t="s">
        <v>368</v>
      </c>
      <c r="E254" s="69" t="b">
        <v>0</v>
      </c>
      <c r="F254" s="69" t="b">
        <v>0</v>
      </c>
      <c r="G254" s="69" t="b">
        <v>0</v>
      </c>
    </row>
    <row r="255" spans="1:7" ht="15">
      <c r="A255" s="69" t="s">
        <v>918</v>
      </c>
      <c r="B255" s="69">
        <v>2</v>
      </c>
      <c r="C255" s="93">
        <v>0.007301651535266745</v>
      </c>
      <c r="D255" s="69" t="s">
        <v>368</v>
      </c>
      <c r="E255" s="69" t="b">
        <v>0</v>
      </c>
      <c r="F255" s="69" t="b">
        <v>0</v>
      </c>
      <c r="G255" s="69" t="b">
        <v>0</v>
      </c>
    </row>
    <row r="256" spans="1:7" ht="15">
      <c r="A256" s="69" t="s">
        <v>935</v>
      </c>
      <c r="B256" s="69">
        <v>2</v>
      </c>
      <c r="C256" s="93">
        <v>0.007301651535266745</v>
      </c>
      <c r="D256" s="69" t="s">
        <v>368</v>
      </c>
      <c r="E256" s="69" t="b">
        <v>0</v>
      </c>
      <c r="F256" s="69" t="b">
        <v>0</v>
      </c>
      <c r="G256" s="69" t="b">
        <v>0</v>
      </c>
    </row>
    <row r="257" spans="1:7" ht="15">
      <c r="A257" s="69" t="s">
        <v>936</v>
      </c>
      <c r="B257" s="69">
        <v>2</v>
      </c>
      <c r="C257" s="93">
        <v>0.007301651535266745</v>
      </c>
      <c r="D257" s="69" t="s">
        <v>368</v>
      </c>
      <c r="E257" s="69" t="b">
        <v>0</v>
      </c>
      <c r="F257" s="69" t="b">
        <v>0</v>
      </c>
      <c r="G257" s="69" t="b">
        <v>0</v>
      </c>
    </row>
    <row r="258" spans="1:7" ht="15">
      <c r="A258" s="69" t="s">
        <v>937</v>
      </c>
      <c r="B258" s="69">
        <v>2</v>
      </c>
      <c r="C258" s="93">
        <v>0.007301651535266745</v>
      </c>
      <c r="D258" s="69" t="s">
        <v>368</v>
      </c>
      <c r="E258" s="69" t="b">
        <v>0</v>
      </c>
      <c r="F258" s="69" t="b">
        <v>0</v>
      </c>
      <c r="G258" s="69" t="b">
        <v>0</v>
      </c>
    </row>
    <row r="259" spans="1:7" ht="15">
      <c r="A259" s="69" t="s">
        <v>938</v>
      </c>
      <c r="B259" s="69">
        <v>2</v>
      </c>
      <c r="C259" s="93">
        <v>0.007301651535266745</v>
      </c>
      <c r="D259" s="69" t="s">
        <v>368</v>
      </c>
      <c r="E259" s="69" t="b">
        <v>0</v>
      </c>
      <c r="F259" s="69" t="b">
        <v>0</v>
      </c>
      <c r="G259" s="69" t="b">
        <v>0</v>
      </c>
    </row>
    <row r="260" spans="1:7" ht="15">
      <c r="A260" s="69" t="s">
        <v>939</v>
      </c>
      <c r="B260" s="69">
        <v>2</v>
      </c>
      <c r="C260" s="93">
        <v>0.007301651535266745</v>
      </c>
      <c r="D260" s="69" t="s">
        <v>368</v>
      </c>
      <c r="E260" s="69" t="b">
        <v>0</v>
      </c>
      <c r="F260" s="69" t="b">
        <v>0</v>
      </c>
      <c r="G260" s="69" t="b">
        <v>0</v>
      </c>
    </row>
    <row r="261" spans="1:7" ht="15">
      <c r="A261" s="69" t="s">
        <v>940</v>
      </c>
      <c r="B261" s="69">
        <v>2</v>
      </c>
      <c r="C261" s="93">
        <v>0.007301651535266745</v>
      </c>
      <c r="D261" s="69" t="s">
        <v>368</v>
      </c>
      <c r="E261" s="69" t="b">
        <v>0</v>
      </c>
      <c r="F261" s="69" t="b">
        <v>0</v>
      </c>
      <c r="G261" s="69" t="b">
        <v>0</v>
      </c>
    </row>
    <row r="262" spans="1:7" ht="15">
      <c r="A262" s="69" t="s">
        <v>941</v>
      </c>
      <c r="B262" s="69">
        <v>2</v>
      </c>
      <c r="C262" s="93">
        <v>0.007301651535266745</v>
      </c>
      <c r="D262" s="69" t="s">
        <v>368</v>
      </c>
      <c r="E262" s="69" t="b">
        <v>0</v>
      </c>
      <c r="F262" s="69" t="b">
        <v>0</v>
      </c>
      <c r="G262" s="69" t="b">
        <v>0</v>
      </c>
    </row>
    <row r="263" spans="1:7" ht="15">
      <c r="A263" s="69" t="s">
        <v>942</v>
      </c>
      <c r="B263" s="69">
        <v>2</v>
      </c>
      <c r="C263" s="93">
        <v>0.007301651535266745</v>
      </c>
      <c r="D263" s="69" t="s">
        <v>368</v>
      </c>
      <c r="E263" s="69" t="b">
        <v>0</v>
      </c>
      <c r="F263" s="69" t="b">
        <v>0</v>
      </c>
      <c r="G263" s="69" t="b">
        <v>0</v>
      </c>
    </row>
    <row r="264" spans="1:7" ht="15">
      <c r="A264" s="69" t="s">
        <v>916</v>
      </c>
      <c r="B264" s="69">
        <v>2</v>
      </c>
      <c r="C264" s="93">
        <v>0.012825137694238879</v>
      </c>
      <c r="D264" s="69" t="s">
        <v>368</v>
      </c>
      <c r="E264" s="69" t="b">
        <v>0</v>
      </c>
      <c r="F264" s="69" t="b">
        <v>0</v>
      </c>
      <c r="G264"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279</v>
      </c>
      <c r="B1" s="13" t="s">
        <v>280</v>
      </c>
      <c r="C1" s="13" t="s">
        <v>276</v>
      </c>
      <c r="D1" s="13" t="s">
        <v>277</v>
      </c>
      <c r="E1" s="13" t="s">
        <v>281</v>
      </c>
      <c r="F1" s="13" t="s">
        <v>144</v>
      </c>
      <c r="G1" s="13" t="s">
        <v>298</v>
      </c>
      <c r="H1" s="13" t="s">
        <v>299</v>
      </c>
      <c r="I1" s="13" t="s">
        <v>300</v>
      </c>
      <c r="J1" s="13" t="s">
        <v>301</v>
      </c>
      <c r="K1" s="13" t="s">
        <v>302</v>
      </c>
      <c r="L1" s="13" t="s">
        <v>303</v>
      </c>
    </row>
    <row r="2" spans="1:12" ht="15">
      <c r="A2" s="69" t="s">
        <v>800</v>
      </c>
      <c r="B2" s="69" t="s">
        <v>801</v>
      </c>
      <c r="C2" s="69">
        <v>7</v>
      </c>
      <c r="D2" s="93">
        <v>0.007919413621707371</v>
      </c>
      <c r="E2" s="93">
        <v>1.6289562645292979</v>
      </c>
      <c r="F2" s="69" t="s">
        <v>278</v>
      </c>
      <c r="G2" s="69" t="b">
        <v>0</v>
      </c>
      <c r="H2" s="69" t="b">
        <v>0</v>
      </c>
      <c r="I2" s="69" t="b">
        <v>0</v>
      </c>
      <c r="J2" s="69" t="b">
        <v>0</v>
      </c>
      <c r="K2" s="69" t="b">
        <v>0</v>
      </c>
      <c r="L2" s="69" t="b">
        <v>0</v>
      </c>
    </row>
    <row r="3" spans="1:12" ht="15">
      <c r="A3" s="69" t="s">
        <v>798</v>
      </c>
      <c r="B3" s="69" t="s">
        <v>816</v>
      </c>
      <c r="C3" s="69">
        <v>4</v>
      </c>
      <c r="D3" s="93">
        <v>0.006937667536833934</v>
      </c>
      <c r="E3" s="93">
        <v>1.3279262688653166</v>
      </c>
      <c r="F3" s="69" t="s">
        <v>278</v>
      </c>
      <c r="G3" s="69" t="b">
        <v>0</v>
      </c>
      <c r="H3" s="69" t="b">
        <v>0</v>
      </c>
      <c r="I3" s="69" t="b">
        <v>0</v>
      </c>
      <c r="J3" s="69" t="b">
        <v>0</v>
      </c>
      <c r="K3" s="69" t="b">
        <v>0</v>
      </c>
      <c r="L3" s="69" t="b">
        <v>0</v>
      </c>
    </row>
    <row r="4" spans="1:12" ht="15">
      <c r="A4" s="69" t="s">
        <v>824</v>
      </c>
      <c r="B4" s="69" t="s">
        <v>386</v>
      </c>
      <c r="C4" s="69">
        <v>4</v>
      </c>
      <c r="D4" s="93">
        <v>0.006937667536833934</v>
      </c>
      <c r="E4" s="93">
        <v>1.8842287696326039</v>
      </c>
      <c r="F4" s="69" t="s">
        <v>278</v>
      </c>
      <c r="G4" s="69" t="b">
        <v>0</v>
      </c>
      <c r="H4" s="69" t="b">
        <v>0</v>
      </c>
      <c r="I4" s="69" t="b">
        <v>0</v>
      </c>
      <c r="J4" s="69" t="b">
        <v>0</v>
      </c>
      <c r="K4" s="69" t="b">
        <v>0</v>
      </c>
      <c r="L4" s="69" t="b">
        <v>0</v>
      </c>
    </row>
    <row r="5" spans="1:12" ht="15">
      <c r="A5" s="69" t="s">
        <v>386</v>
      </c>
      <c r="B5" s="69" t="s">
        <v>825</v>
      </c>
      <c r="C5" s="69">
        <v>4</v>
      </c>
      <c r="D5" s="93">
        <v>0.006937667536833934</v>
      </c>
      <c r="E5" s="93">
        <v>1.738100733954366</v>
      </c>
      <c r="F5" s="69" t="s">
        <v>278</v>
      </c>
      <c r="G5" s="69" t="b">
        <v>0</v>
      </c>
      <c r="H5" s="69" t="b">
        <v>0</v>
      </c>
      <c r="I5" s="69" t="b">
        <v>0</v>
      </c>
      <c r="J5" s="69" t="b">
        <v>0</v>
      </c>
      <c r="K5" s="69" t="b">
        <v>0</v>
      </c>
      <c r="L5" s="69" t="b">
        <v>0</v>
      </c>
    </row>
    <row r="6" spans="1:12" ht="15">
      <c r="A6" s="69" t="s">
        <v>825</v>
      </c>
      <c r="B6" s="69" t="s">
        <v>381</v>
      </c>
      <c r="C6" s="69">
        <v>4</v>
      </c>
      <c r="D6" s="93">
        <v>0.006937667536833934</v>
      </c>
      <c r="E6" s="93">
        <v>1.9811387826406603</v>
      </c>
      <c r="F6" s="69" t="s">
        <v>278</v>
      </c>
      <c r="G6" s="69" t="b">
        <v>0</v>
      </c>
      <c r="H6" s="69" t="b">
        <v>0</v>
      </c>
      <c r="I6" s="69" t="b">
        <v>0</v>
      </c>
      <c r="J6" s="69" t="b">
        <v>0</v>
      </c>
      <c r="K6" s="69" t="b">
        <v>0</v>
      </c>
      <c r="L6" s="69" t="b">
        <v>0</v>
      </c>
    </row>
    <row r="7" spans="1:12" ht="15">
      <c r="A7" s="69" t="s">
        <v>381</v>
      </c>
      <c r="B7" s="69" t="s">
        <v>826</v>
      </c>
      <c r="C7" s="69">
        <v>4</v>
      </c>
      <c r="D7" s="93">
        <v>0.006937667536833934</v>
      </c>
      <c r="E7" s="93">
        <v>1.9811387826406603</v>
      </c>
      <c r="F7" s="69" t="s">
        <v>278</v>
      </c>
      <c r="G7" s="69" t="b">
        <v>0</v>
      </c>
      <c r="H7" s="69" t="b">
        <v>0</v>
      </c>
      <c r="I7" s="69" t="b">
        <v>0</v>
      </c>
      <c r="J7" s="69" t="b">
        <v>0</v>
      </c>
      <c r="K7" s="69" t="b">
        <v>0</v>
      </c>
      <c r="L7" s="69" t="b">
        <v>0</v>
      </c>
    </row>
    <row r="8" spans="1:12" ht="15">
      <c r="A8" s="69" t="s">
        <v>826</v>
      </c>
      <c r="B8" s="69" t="s">
        <v>906</v>
      </c>
      <c r="C8" s="69">
        <v>4</v>
      </c>
      <c r="D8" s="93">
        <v>0.006937667536833934</v>
      </c>
      <c r="E8" s="93">
        <v>1.9811387826406603</v>
      </c>
      <c r="F8" s="69" t="s">
        <v>278</v>
      </c>
      <c r="G8" s="69" t="b">
        <v>0</v>
      </c>
      <c r="H8" s="69" t="b">
        <v>0</v>
      </c>
      <c r="I8" s="69" t="b">
        <v>0</v>
      </c>
      <c r="J8" s="69" t="b">
        <v>0</v>
      </c>
      <c r="K8" s="69" t="b">
        <v>0</v>
      </c>
      <c r="L8" s="69" t="b">
        <v>0</v>
      </c>
    </row>
    <row r="9" spans="1:12" ht="15">
      <c r="A9" s="69" t="s">
        <v>906</v>
      </c>
      <c r="B9" s="69" t="s">
        <v>907</v>
      </c>
      <c r="C9" s="69">
        <v>4</v>
      </c>
      <c r="D9" s="93">
        <v>0.006937667536833934</v>
      </c>
      <c r="E9" s="93">
        <v>1.9811387826406603</v>
      </c>
      <c r="F9" s="69" t="s">
        <v>278</v>
      </c>
      <c r="G9" s="69" t="b">
        <v>0</v>
      </c>
      <c r="H9" s="69" t="b">
        <v>0</v>
      </c>
      <c r="I9" s="69" t="b">
        <v>0</v>
      </c>
      <c r="J9" s="69" t="b">
        <v>0</v>
      </c>
      <c r="K9" s="69" t="b">
        <v>0</v>
      </c>
      <c r="L9" s="69" t="b">
        <v>0</v>
      </c>
    </row>
    <row r="10" spans="1:12" ht="15">
      <c r="A10" s="69" t="s">
        <v>907</v>
      </c>
      <c r="B10" s="69" t="s">
        <v>908</v>
      </c>
      <c r="C10" s="69">
        <v>4</v>
      </c>
      <c r="D10" s="93">
        <v>0.006937667536833934</v>
      </c>
      <c r="E10" s="93">
        <v>1.9811387826406603</v>
      </c>
      <c r="F10" s="69" t="s">
        <v>278</v>
      </c>
      <c r="G10" s="69" t="b">
        <v>0</v>
      </c>
      <c r="H10" s="69" t="b">
        <v>0</v>
      </c>
      <c r="I10" s="69" t="b">
        <v>0</v>
      </c>
      <c r="J10" s="69" t="b">
        <v>0</v>
      </c>
      <c r="K10" s="69" t="b">
        <v>0</v>
      </c>
      <c r="L10" s="69" t="b">
        <v>0</v>
      </c>
    </row>
    <row r="11" spans="1:12" ht="15">
      <c r="A11" s="69" t="s">
        <v>908</v>
      </c>
      <c r="B11" s="69" t="s">
        <v>802</v>
      </c>
      <c r="C11" s="69">
        <v>4</v>
      </c>
      <c r="D11" s="93">
        <v>0.006937667536833934</v>
      </c>
      <c r="E11" s="93">
        <v>1.6289562645292979</v>
      </c>
      <c r="F11" s="69" t="s">
        <v>278</v>
      </c>
      <c r="G11" s="69" t="b">
        <v>0</v>
      </c>
      <c r="H11" s="69" t="b">
        <v>0</v>
      </c>
      <c r="I11" s="69" t="b">
        <v>0</v>
      </c>
      <c r="J11" s="69" t="b">
        <v>0</v>
      </c>
      <c r="K11" s="69" t="b">
        <v>0</v>
      </c>
      <c r="L11" s="69" t="b">
        <v>0</v>
      </c>
    </row>
    <row r="12" spans="1:12" ht="15">
      <c r="A12" s="69" t="s">
        <v>802</v>
      </c>
      <c r="B12" s="69" t="s">
        <v>374</v>
      </c>
      <c r="C12" s="69">
        <v>4</v>
      </c>
      <c r="D12" s="93">
        <v>0.006937667536833934</v>
      </c>
      <c r="E12" s="93">
        <v>1.4528650054736167</v>
      </c>
      <c r="F12" s="69" t="s">
        <v>278</v>
      </c>
      <c r="G12" s="69" t="b">
        <v>0</v>
      </c>
      <c r="H12" s="69" t="b">
        <v>0</v>
      </c>
      <c r="I12" s="69" t="b">
        <v>0</v>
      </c>
      <c r="J12" s="69" t="b">
        <v>0</v>
      </c>
      <c r="K12" s="69" t="b">
        <v>0</v>
      </c>
      <c r="L12" s="69" t="b">
        <v>0</v>
      </c>
    </row>
    <row r="13" spans="1:12" ht="15">
      <c r="A13" s="69" t="s">
        <v>374</v>
      </c>
      <c r="B13" s="69" t="s">
        <v>909</v>
      </c>
      <c r="C13" s="69">
        <v>4</v>
      </c>
      <c r="D13" s="93">
        <v>0.006937667536833934</v>
      </c>
      <c r="E13" s="93">
        <v>1.8050475235849792</v>
      </c>
      <c r="F13" s="69" t="s">
        <v>278</v>
      </c>
      <c r="G13" s="69" t="b">
        <v>0</v>
      </c>
      <c r="H13" s="69" t="b">
        <v>0</v>
      </c>
      <c r="I13" s="69" t="b">
        <v>0</v>
      </c>
      <c r="J13" s="69" t="b">
        <v>0</v>
      </c>
      <c r="K13" s="69" t="b">
        <v>0</v>
      </c>
      <c r="L13" s="69" t="b">
        <v>0</v>
      </c>
    </row>
    <row r="14" spans="1:12" ht="15">
      <c r="A14" s="69" t="s">
        <v>909</v>
      </c>
      <c r="B14" s="69" t="s">
        <v>910</v>
      </c>
      <c r="C14" s="69">
        <v>4</v>
      </c>
      <c r="D14" s="93">
        <v>0.006937667536833934</v>
      </c>
      <c r="E14" s="93">
        <v>1.9811387826406603</v>
      </c>
      <c r="F14" s="69" t="s">
        <v>278</v>
      </c>
      <c r="G14" s="69" t="b">
        <v>0</v>
      </c>
      <c r="H14" s="69" t="b">
        <v>0</v>
      </c>
      <c r="I14" s="69" t="b">
        <v>0</v>
      </c>
      <c r="J14" s="69" t="b">
        <v>0</v>
      </c>
      <c r="K14" s="69" t="b">
        <v>0</v>
      </c>
      <c r="L14" s="69" t="b">
        <v>0</v>
      </c>
    </row>
    <row r="15" spans="1:12" ht="15">
      <c r="A15" s="69" t="s">
        <v>910</v>
      </c>
      <c r="B15" s="69" t="s">
        <v>911</v>
      </c>
      <c r="C15" s="69">
        <v>4</v>
      </c>
      <c r="D15" s="93">
        <v>0.006937667536833934</v>
      </c>
      <c r="E15" s="93">
        <v>1.9811387826406603</v>
      </c>
      <c r="F15" s="69" t="s">
        <v>278</v>
      </c>
      <c r="G15" s="69" t="b">
        <v>0</v>
      </c>
      <c r="H15" s="69" t="b">
        <v>0</v>
      </c>
      <c r="I15" s="69" t="b">
        <v>0</v>
      </c>
      <c r="J15" s="69" t="b">
        <v>0</v>
      </c>
      <c r="K15" s="69" t="b">
        <v>0</v>
      </c>
      <c r="L15" s="69" t="b">
        <v>0</v>
      </c>
    </row>
    <row r="16" spans="1:12" ht="15">
      <c r="A16" s="69" t="s">
        <v>911</v>
      </c>
      <c r="B16" s="69" t="s">
        <v>912</v>
      </c>
      <c r="C16" s="69">
        <v>4</v>
      </c>
      <c r="D16" s="93">
        <v>0.006937667536833934</v>
      </c>
      <c r="E16" s="93">
        <v>1.9811387826406603</v>
      </c>
      <c r="F16" s="69" t="s">
        <v>278</v>
      </c>
      <c r="G16" s="69" t="b">
        <v>0</v>
      </c>
      <c r="H16" s="69" t="b">
        <v>0</v>
      </c>
      <c r="I16" s="69" t="b">
        <v>0</v>
      </c>
      <c r="J16" s="69" t="b">
        <v>0</v>
      </c>
      <c r="K16" s="69" t="b">
        <v>0</v>
      </c>
      <c r="L16" s="69" t="b">
        <v>0</v>
      </c>
    </row>
    <row r="17" spans="1:12" ht="15">
      <c r="A17" s="69" t="s">
        <v>912</v>
      </c>
      <c r="B17" s="69" t="s">
        <v>913</v>
      </c>
      <c r="C17" s="69">
        <v>4</v>
      </c>
      <c r="D17" s="93">
        <v>0.006937667536833934</v>
      </c>
      <c r="E17" s="93">
        <v>1.9811387826406603</v>
      </c>
      <c r="F17" s="69" t="s">
        <v>278</v>
      </c>
      <c r="G17" s="69" t="b">
        <v>0</v>
      </c>
      <c r="H17" s="69" t="b">
        <v>0</v>
      </c>
      <c r="I17" s="69" t="b">
        <v>0</v>
      </c>
      <c r="J17" s="69" t="b">
        <v>0</v>
      </c>
      <c r="K17" s="69" t="b">
        <v>0</v>
      </c>
      <c r="L17" s="69" t="b">
        <v>0</v>
      </c>
    </row>
    <row r="18" spans="1:12" ht="15">
      <c r="A18" s="69" t="s">
        <v>913</v>
      </c>
      <c r="B18" s="69" t="s">
        <v>914</v>
      </c>
      <c r="C18" s="69">
        <v>4</v>
      </c>
      <c r="D18" s="93">
        <v>0.006937667536833934</v>
      </c>
      <c r="E18" s="93">
        <v>1.9811387826406603</v>
      </c>
      <c r="F18" s="69" t="s">
        <v>278</v>
      </c>
      <c r="G18" s="69" t="b">
        <v>0</v>
      </c>
      <c r="H18" s="69" t="b">
        <v>0</v>
      </c>
      <c r="I18" s="69" t="b">
        <v>0</v>
      </c>
      <c r="J18" s="69" t="b">
        <v>0</v>
      </c>
      <c r="K18" s="69" t="b">
        <v>0</v>
      </c>
      <c r="L18" s="69" t="b">
        <v>0</v>
      </c>
    </row>
    <row r="19" spans="1:12" ht="15">
      <c r="A19" s="69" t="s">
        <v>914</v>
      </c>
      <c r="B19" s="69" t="s">
        <v>904</v>
      </c>
      <c r="C19" s="69">
        <v>4</v>
      </c>
      <c r="D19" s="93">
        <v>0.006937667536833934</v>
      </c>
      <c r="E19" s="93">
        <v>1.8050475235849792</v>
      </c>
      <c r="F19" s="69" t="s">
        <v>278</v>
      </c>
      <c r="G19" s="69" t="b">
        <v>0</v>
      </c>
      <c r="H19" s="69" t="b">
        <v>0</v>
      </c>
      <c r="I19" s="69" t="b">
        <v>0</v>
      </c>
      <c r="J19" s="69" t="b">
        <v>0</v>
      </c>
      <c r="K19" s="69" t="b">
        <v>0</v>
      </c>
      <c r="L19" s="69" t="b">
        <v>0</v>
      </c>
    </row>
    <row r="20" spans="1:12" ht="15">
      <c r="A20" s="69" t="s">
        <v>904</v>
      </c>
      <c r="B20" s="69" t="s">
        <v>915</v>
      </c>
      <c r="C20" s="69">
        <v>4</v>
      </c>
      <c r="D20" s="93">
        <v>0.006937667536833934</v>
      </c>
      <c r="E20" s="93">
        <v>1.8050475235849792</v>
      </c>
      <c r="F20" s="69" t="s">
        <v>278</v>
      </c>
      <c r="G20" s="69" t="b">
        <v>0</v>
      </c>
      <c r="H20" s="69" t="b">
        <v>0</v>
      </c>
      <c r="I20" s="69" t="b">
        <v>0</v>
      </c>
      <c r="J20" s="69" t="b">
        <v>0</v>
      </c>
      <c r="K20" s="69" t="b">
        <v>0</v>
      </c>
      <c r="L20" s="69" t="b">
        <v>0</v>
      </c>
    </row>
    <row r="21" spans="1:12" ht="15">
      <c r="A21" s="69" t="s">
        <v>915</v>
      </c>
      <c r="B21" s="69" t="s">
        <v>802</v>
      </c>
      <c r="C21" s="69">
        <v>4</v>
      </c>
      <c r="D21" s="93">
        <v>0.006937667536833934</v>
      </c>
      <c r="E21" s="93">
        <v>1.6289562645292979</v>
      </c>
      <c r="F21" s="69" t="s">
        <v>278</v>
      </c>
      <c r="G21" s="69" t="b">
        <v>0</v>
      </c>
      <c r="H21" s="69" t="b">
        <v>0</v>
      </c>
      <c r="I21" s="69" t="b">
        <v>0</v>
      </c>
      <c r="J21" s="69" t="b">
        <v>0</v>
      </c>
      <c r="K21" s="69" t="b">
        <v>0</v>
      </c>
      <c r="L21" s="69" t="b">
        <v>0</v>
      </c>
    </row>
    <row r="22" spans="1:12" ht="15">
      <c r="A22" s="69" t="s">
        <v>802</v>
      </c>
      <c r="B22" s="69" t="s">
        <v>800</v>
      </c>
      <c r="C22" s="69">
        <v>4</v>
      </c>
      <c r="D22" s="93">
        <v>0.006937667536833934</v>
      </c>
      <c r="E22" s="93">
        <v>1.1896235706990352</v>
      </c>
      <c r="F22" s="69" t="s">
        <v>278</v>
      </c>
      <c r="G22" s="69" t="b">
        <v>0</v>
      </c>
      <c r="H22" s="69" t="b">
        <v>0</v>
      </c>
      <c r="I22" s="69" t="b">
        <v>0</v>
      </c>
      <c r="J22" s="69" t="b">
        <v>0</v>
      </c>
      <c r="K22" s="69" t="b">
        <v>0</v>
      </c>
      <c r="L22" s="69" t="b">
        <v>0</v>
      </c>
    </row>
    <row r="23" spans="1:12" ht="15">
      <c r="A23" s="69" t="s">
        <v>816</v>
      </c>
      <c r="B23" s="69" t="s">
        <v>817</v>
      </c>
      <c r="C23" s="69">
        <v>3</v>
      </c>
      <c r="D23" s="93">
        <v>0.006133315689411802</v>
      </c>
      <c r="E23" s="93">
        <v>1.8562000460323602</v>
      </c>
      <c r="F23" s="69" t="s">
        <v>278</v>
      </c>
      <c r="G23" s="69" t="b">
        <v>0</v>
      </c>
      <c r="H23" s="69" t="b">
        <v>0</v>
      </c>
      <c r="I23" s="69" t="b">
        <v>0</v>
      </c>
      <c r="J23" s="69" t="b">
        <v>0</v>
      </c>
      <c r="K23" s="69" t="b">
        <v>0</v>
      </c>
      <c r="L23" s="69" t="b">
        <v>0</v>
      </c>
    </row>
    <row r="24" spans="1:12" ht="15">
      <c r="A24" s="69" t="s">
        <v>812</v>
      </c>
      <c r="B24" s="69" t="s">
        <v>813</v>
      </c>
      <c r="C24" s="69">
        <v>3</v>
      </c>
      <c r="D24" s="93">
        <v>0.006133315689411802</v>
      </c>
      <c r="E24" s="93">
        <v>1.6623800200162475</v>
      </c>
      <c r="F24" s="69" t="s">
        <v>278</v>
      </c>
      <c r="G24" s="69" t="b">
        <v>0</v>
      </c>
      <c r="H24" s="69" t="b">
        <v>0</v>
      </c>
      <c r="I24" s="69" t="b">
        <v>0</v>
      </c>
      <c r="J24" s="69" t="b">
        <v>0</v>
      </c>
      <c r="K24" s="69" t="b">
        <v>0</v>
      </c>
      <c r="L24" s="69" t="b">
        <v>0</v>
      </c>
    </row>
    <row r="25" spans="1:12" ht="15">
      <c r="A25" s="69" t="s">
        <v>813</v>
      </c>
      <c r="B25" s="69" t="s">
        <v>814</v>
      </c>
      <c r="C25" s="69">
        <v>3</v>
      </c>
      <c r="D25" s="93">
        <v>0.006133315689411802</v>
      </c>
      <c r="E25" s="93">
        <v>1.8842287696326039</v>
      </c>
      <c r="F25" s="69" t="s">
        <v>278</v>
      </c>
      <c r="G25" s="69" t="b">
        <v>0</v>
      </c>
      <c r="H25" s="69" t="b">
        <v>0</v>
      </c>
      <c r="I25" s="69" t="b">
        <v>0</v>
      </c>
      <c r="J25" s="69" t="b">
        <v>0</v>
      </c>
      <c r="K25" s="69" t="b">
        <v>0</v>
      </c>
      <c r="L25" s="69" t="b">
        <v>0</v>
      </c>
    </row>
    <row r="26" spans="1:12" ht="15">
      <c r="A26" s="69" t="s">
        <v>814</v>
      </c>
      <c r="B26" s="69" t="s">
        <v>815</v>
      </c>
      <c r="C26" s="69">
        <v>3</v>
      </c>
      <c r="D26" s="93">
        <v>0.006133315689411802</v>
      </c>
      <c r="E26" s="93">
        <v>2.1060775192489603</v>
      </c>
      <c r="F26" s="69" t="s">
        <v>278</v>
      </c>
      <c r="G26" s="69" t="b">
        <v>0</v>
      </c>
      <c r="H26" s="69" t="b">
        <v>0</v>
      </c>
      <c r="I26" s="69" t="b">
        <v>0</v>
      </c>
      <c r="J26" s="69" t="b">
        <v>0</v>
      </c>
      <c r="K26" s="69" t="b">
        <v>0</v>
      </c>
      <c r="L26" s="69" t="b">
        <v>0</v>
      </c>
    </row>
    <row r="27" spans="1:12" ht="15">
      <c r="A27" s="69" t="s">
        <v>815</v>
      </c>
      <c r="B27" s="69" t="s">
        <v>920</v>
      </c>
      <c r="C27" s="69">
        <v>3</v>
      </c>
      <c r="D27" s="93">
        <v>0.006133315689411802</v>
      </c>
      <c r="E27" s="93">
        <v>2.1060775192489603</v>
      </c>
      <c r="F27" s="69" t="s">
        <v>278</v>
      </c>
      <c r="G27" s="69" t="b">
        <v>0</v>
      </c>
      <c r="H27" s="69" t="b">
        <v>0</v>
      </c>
      <c r="I27" s="69" t="b">
        <v>0</v>
      </c>
      <c r="J27" s="69" t="b">
        <v>0</v>
      </c>
      <c r="K27" s="69" t="b">
        <v>0</v>
      </c>
      <c r="L27" s="69" t="b">
        <v>0</v>
      </c>
    </row>
    <row r="28" spans="1:12" ht="15">
      <c r="A28" s="69" t="s">
        <v>920</v>
      </c>
      <c r="B28" s="69" t="s">
        <v>384</v>
      </c>
      <c r="C28" s="69">
        <v>3</v>
      </c>
      <c r="D28" s="93">
        <v>0.006133315689411802</v>
      </c>
      <c r="E28" s="93">
        <v>2.1060775192489603</v>
      </c>
      <c r="F28" s="69" t="s">
        <v>278</v>
      </c>
      <c r="G28" s="69" t="b">
        <v>0</v>
      </c>
      <c r="H28" s="69" t="b">
        <v>0</v>
      </c>
      <c r="I28" s="69" t="b">
        <v>0</v>
      </c>
      <c r="J28" s="69" t="b">
        <v>0</v>
      </c>
      <c r="K28" s="69" t="b">
        <v>0</v>
      </c>
      <c r="L28" s="69" t="b">
        <v>0</v>
      </c>
    </row>
    <row r="29" spans="1:12" ht="15">
      <c r="A29" s="69" t="s">
        <v>384</v>
      </c>
      <c r="B29" s="69" t="s">
        <v>799</v>
      </c>
      <c r="C29" s="69">
        <v>3</v>
      </c>
      <c r="D29" s="93">
        <v>0.006133315689411802</v>
      </c>
      <c r="E29" s="93">
        <v>1.4370707382903847</v>
      </c>
      <c r="F29" s="69" t="s">
        <v>278</v>
      </c>
      <c r="G29" s="69" t="b">
        <v>0</v>
      </c>
      <c r="H29" s="69" t="b">
        <v>0</v>
      </c>
      <c r="I29" s="69" t="b">
        <v>0</v>
      </c>
      <c r="J29" s="69" t="b">
        <v>0</v>
      </c>
      <c r="K29" s="69" t="b">
        <v>0</v>
      </c>
      <c r="L29" s="69" t="b">
        <v>0</v>
      </c>
    </row>
    <row r="30" spans="1:12" ht="15">
      <c r="A30" s="69" t="s">
        <v>799</v>
      </c>
      <c r="B30" s="69" t="s">
        <v>798</v>
      </c>
      <c r="C30" s="69">
        <v>3</v>
      </c>
      <c r="D30" s="93">
        <v>0.006133315689411802</v>
      </c>
      <c r="E30" s="93">
        <v>0.8350107469624223</v>
      </c>
      <c r="F30" s="69" t="s">
        <v>278</v>
      </c>
      <c r="G30" s="69" t="b">
        <v>0</v>
      </c>
      <c r="H30" s="69" t="b">
        <v>0</v>
      </c>
      <c r="I30" s="69" t="b">
        <v>0</v>
      </c>
      <c r="J30" s="69" t="b">
        <v>0</v>
      </c>
      <c r="K30" s="69" t="b">
        <v>0</v>
      </c>
      <c r="L30" s="69" t="b">
        <v>0</v>
      </c>
    </row>
    <row r="31" spans="1:12" ht="15">
      <c r="A31" s="69" t="s">
        <v>798</v>
      </c>
      <c r="B31" s="69" t="s">
        <v>921</v>
      </c>
      <c r="C31" s="69">
        <v>3</v>
      </c>
      <c r="D31" s="93">
        <v>0.006133315689411802</v>
      </c>
      <c r="E31" s="93">
        <v>1.3279262688653166</v>
      </c>
      <c r="F31" s="69" t="s">
        <v>278</v>
      </c>
      <c r="G31" s="69" t="b">
        <v>0</v>
      </c>
      <c r="H31" s="69" t="b">
        <v>0</v>
      </c>
      <c r="I31" s="69" t="b">
        <v>0</v>
      </c>
      <c r="J31" s="69" t="b">
        <v>0</v>
      </c>
      <c r="K31" s="69" t="b">
        <v>0</v>
      </c>
      <c r="L31" s="69" t="b">
        <v>0</v>
      </c>
    </row>
    <row r="32" spans="1:12" ht="15">
      <c r="A32" s="69" t="s">
        <v>921</v>
      </c>
      <c r="B32" s="69" t="s">
        <v>922</v>
      </c>
      <c r="C32" s="69">
        <v>3</v>
      </c>
      <c r="D32" s="93">
        <v>0.006133315689411802</v>
      </c>
      <c r="E32" s="93">
        <v>2.1060775192489603</v>
      </c>
      <c r="F32" s="69" t="s">
        <v>278</v>
      </c>
      <c r="G32" s="69" t="b">
        <v>0</v>
      </c>
      <c r="H32" s="69" t="b">
        <v>0</v>
      </c>
      <c r="I32" s="69" t="b">
        <v>0</v>
      </c>
      <c r="J32" s="69" t="b">
        <v>0</v>
      </c>
      <c r="K32" s="69" t="b">
        <v>0</v>
      </c>
      <c r="L32" s="69" t="b">
        <v>0</v>
      </c>
    </row>
    <row r="33" spans="1:12" ht="15">
      <c r="A33" s="69" t="s">
        <v>922</v>
      </c>
      <c r="B33" s="69" t="s">
        <v>923</v>
      </c>
      <c r="C33" s="69">
        <v>3</v>
      </c>
      <c r="D33" s="93">
        <v>0.006133315689411802</v>
      </c>
      <c r="E33" s="93">
        <v>2.1060775192489603</v>
      </c>
      <c r="F33" s="69" t="s">
        <v>278</v>
      </c>
      <c r="G33" s="69" t="b">
        <v>0</v>
      </c>
      <c r="H33" s="69" t="b">
        <v>0</v>
      </c>
      <c r="I33" s="69" t="b">
        <v>0</v>
      </c>
      <c r="J33" s="69" t="b">
        <v>0</v>
      </c>
      <c r="K33" s="69" t="b">
        <v>0</v>
      </c>
      <c r="L33" s="69" t="b">
        <v>0</v>
      </c>
    </row>
    <row r="34" spans="1:12" ht="15">
      <c r="A34" s="69" t="s">
        <v>923</v>
      </c>
      <c r="B34" s="69" t="s">
        <v>924</v>
      </c>
      <c r="C34" s="69">
        <v>3</v>
      </c>
      <c r="D34" s="93">
        <v>0.006133315689411802</v>
      </c>
      <c r="E34" s="93">
        <v>2.1060775192489603</v>
      </c>
      <c r="F34" s="69" t="s">
        <v>278</v>
      </c>
      <c r="G34" s="69" t="b">
        <v>0</v>
      </c>
      <c r="H34" s="69" t="b">
        <v>0</v>
      </c>
      <c r="I34" s="69" t="b">
        <v>0</v>
      </c>
      <c r="J34" s="69" t="b">
        <v>0</v>
      </c>
      <c r="K34" s="69" t="b">
        <v>0</v>
      </c>
      <c r="L34" s="69" t="b">
        <v>0</v>
      </c>
    </row>
    <row r="35" spans="1:12" ht="15">
      <c r="A35" s="69" t="s">
        <v>924</v>
      </c>
      <c r="B35" s="69" t="s">
        <v>925</v>
      </c>
      <c r="C35" s="69">
        <v>3</v>
      </c>
      <c r="D35" s="93">
        <v>0.006133315689411802</v>
      </c>
      <c r="E35" s="93">
        <v>2.1060775192489603</v>
      </c>
      <c r="F35" s="69" t="s">
        <v>278</v>
      </c>
      <c r="G35" s="69" t="b">
        <v>0</v>
      </c>
      <c r="H35" s="69" t="b">
        <v>0</v>
      </c>
      <c r="I35" s="69" t="b">
        <v>0</v>
      </c>
      <c r="J35" s="69" t="b">
        <v>0</v>
      </c>
      <c r="K35" s="69" t="b">
        <v>0</v>
      </c>
      <c r="L35" s="69" t="b">
        <v>0</v>
      </c>
    </row>
    <row r="36" spans="1:12" ht="15">
      <c r="A36" s="69" t="s">
        <v>925</v>
      </c>
      <c r="B36" s="69" t="s">
        <v>799</v>
      </c>
      <c r="C36" s="69">
        <v>3</v>
      </c>
      <c r="D36" s="93">
        <v>0.006133315689411802</v>
      </c>
      <c r="E36" s="93">
        <v>1.4370707382903847</v>
      </c>
      <c r="F36" s="69" t="s">
        <v>278</v>
      </c>
      <c r="G36" s="69" t="b">
        <v>0</v>
      </c>
      <c r="H36" s="69" t="b">
        <v>0</v>
      </c>
      <c r="I36" s="69" t="b">
        <v>0</v>
      </c>
      <c r="J36" s="69" t="b">
        <v>0</v>
      </c>
      <c r="K36" s="69" t="b">
        <v>0</v>
      </c>
      <c r="L36" s="69" t="b">
        <v>0</v>
      </c>
    </row>
    <row r="37" spans="1:12" ht="15">
      <c r="A37" s="69" t="s">
        <v>799</v>
      </c>
      <c r="B37" s="69" t="s">
        <v>926</v>
      </c>
      <c r="C37" s="69">
        <v>3</v>
      </c>
      <c r="D37" s="93">
        <v>0.006133315689411802</v>
      </c>
      <c r="E37" s="93">
        <v>1.4370707382903847</v>
      </c>
      <c r="F37" s="69" t="s">
        <v>278</v>
      </c>
      <c r="G37" s="69" t="b">
        <v>0</v>
      </c>
      <c r="H37" s="69" t="b">
        <v>0</v>
      </c>
      <c r="I37" s="69" t="b">
        <v>0</v>
      </c>
      <c r="J37" s="69" t="b">
        <v>0</v>
      </c>
      <c r="K37" s="69" t="b">
        <v>0</v>
      </c>
      <c r="L37" s="69" t="b">
        <v>0</v>
      </c>
    </row>
    <row r="38" spans="1:12" ht="15">
      <c r="A38" s="69" t="s">
        <v>801</v>
      </c>
      <c r="B38" s="69" t="s">
        <v>799</v>
      </c>
      <c r="C38" s="69">
        <v>3</v>
      </c>
      <c r="D38" s="93">
        <v>0.006133315689411802</v>
      </c>
      <c r="E38" s="93">
        <v>1.2152219886740283</v>
      </c>
      <c r="F38" s="69" t="s">
        <v>278</v>
      </c>
      <c r="G38" s="69" t="b">
        <v>0</v>
      </c>
      <c r="H38" s="69" t="b">
        <v>0</v>
      </c>
      <c r="I38" s="69" t="b">
        <v>0</v>
      </c>
      <c r="J38" s="69" t="b">
        <v>0</v>
      </c>
      <c r="K38" s="69" t="b">
        <v>0</v>
      </c>
      <c r="L38" s="69" t="b">
        <v>0</v>
      </c>
    </row>
    <row r="39" spans="1:12" ht="15">
      <c r="A39" s="69" t="s">
        <v>799</v>
      </c>
      <c r="B39" s="69" t="s">
        <v>929</v>
      </c>
      <c r="C39" s="69">
        <v>3</v>
      </c>
      <c r="D39" s="93">
        <v>0.006133315689411802</v>
      </c>
      <c r="E39" s="93">
        <v>1.4370707382903847</v>
      </c>
      <c r="F39" s="69" t="s">
        <v>278</v>
      </c>
      <c r="G39" s="69" t="b">
        <v>0</v>
      </c>
      <c r="H39" s="69" t="b">
        <v>0</v>
      </c>
      <c r="I39" s="69" t="b">
        <v>0</v>
      </c>
      <c r="J39" s="69" t="b">
        <v>0</v>
      </c>
      <c r="K39" s="69" t="b">
        <v>0</v>
      </c>
      <c r="L39" s="69" t="b">
        <v>0</v>
      </c>
    </row>
    <row r="40" spans="1:12" ht="15">
      <c r="A40" s="69" t="s">
        <v>929</v>
      </c>
      <c r="B40" s="69" t="s">
        <v>930</v>
      </c>
      <c r="C40" s="69">
        <v>3</v>
      </c>
      <c r="D40" s="93">
        <v>0.006133315689411802</v>
      </c>
      <c r="E40" s="93">
        <v>2.1060775192489603</v>
      </c>
      <c r="F40" s="69" t="s">
        <v>278</v>
      </c>
      <c r="G40" s="69" t="b">
        <v>0</v>
      </c>
      <c r="H40" s="69" t="b">
        <v>0</v>
      </c>
      <c r="I40" s="69" t="b">
        <v>0</v>
      </c>
      <c r="J40" s="69" t="b">
        <v>0</v>
      </c>
      <c r="K40" s="69" t="b">
        <v>0</v>
      </c>
      <c r="L40" s="69" t="b">
        <v>0</v>
      </c>
    </row>
    <row r="41" spans="1:12" ht="15">
      <c r="A41" s="69" t="s">
        <v>930</v>
      </c>
      <c r="B41" s="69" t="s">
        <v>931</v>
      </c>
      <c r="C41" s="69">
        <v>3</v>
      </c>
      <c r="D41" s="93">
        <v>0.006133315689411802</v>
      </c>
      <c r="E41" s="93">
        <v>2.1060775192489603</v>
      </c>
      <c r="F41" s="69" t="s">
        <v>278</v>
      </c>
      <c r="G41" s="69" t="b">
        <v>0</v>
      </c>
      <c r="H41" s="69" t="b">
        <v>0</v>
      </c>
      <c r="I41" s="69" t="b">
        <v>0</v>
      </c>
      <c r="J41" s="69" t="b">
        <v>0</v>
      </c>
      <c r="K41" s="69" t="b">
        <v>0</v>
      </c>
      <c r="L41" s="69" t="b">
        <v>0</v>
      </c>
    </row>
    <row r="42" spans="1:12" ht="15">
      <c r="A42" s="69" t="s">
        <v>931</v>
      </c>
      <c r="B42" s="69" t="s">
        <v>932</v>
      </c>
      <c r="C42" s="69">
        <v>3</v>
      </c>
      <c r="D42" s="93">
        <v>0.006133315689411802</v>
      </c>
      <c r="E42" s="93">
        <v>2.1060775192489603</v>
      </c>
      <c r="F42" s="69" t="s">
        <v>278</v>
      </c>
      <c r="G42" s="69" t="b">
        <v>0</v>
      </c>
      <c r="H42" s="69" t="b">
        <v>0</v>
      </c>
      <c r="I42" s="69" t="b">
        <v>0</v>
      </c>
      <c r="J42" s="69" t="b">
        <v>0</v>
      </c>
      <c r="K42" s="69" t="b">
        <v>0</v>
      </c>
      <c r="L42" s="69" t="b">
        <v>0</v>
      </c>
    </row>
    <row r="43" spans="1:12" ht="15">
      <c r="A43" s="69" t="s">
        <v>932</v>
      </c>
      <c r="B43" s="69" t="s">
        <v>933</v>
      </c>
      <c r="C43" s="69">
        <v>3</v>
      </c>
      <c r="D43" s="93">
        <v>0.006133315689411802</v>
      </c>
      <c r="E43" s="93">
        <v>2.1060775192489603</v>
      </c>
      <c r="F43" s="69" t="s">
        <v>278</v>
      </c>
      <c r="G43" s="69" t="b">
        <v>0</v>
      </c>
      <c r="H43" s="69" t="b">
        <v>0</v>
      </c>
      <c r="I43" s="69" t="b">
        <v>0</v>
      </c>
      <c r="J43" s="69" t="b">
        <v>0</v>
      </c>
      <c r="K43" s="69" t="b">
        <v>0</v>
      </c>
      <c r="L43" s="69" t="b">
        <v>0</v>
      </c>
    </row>
    <row r="44" spans="1:12" ht="15">
      <c r="A44" s="69" t="s">
        <v>933</v>
      </c>
      <c r="B44" s="69" t="s">
        <v>934</v>
      </c>
      <c r="C44" s="69">
        <v>3</v>
      </c>
      <c r="D44" s="93">
        <v>0.006133315689411802</v>
      </c>
      <c r="E44" s="93">
        <v>2.1060775192489603</v>
      </c>
      <c r="F44" s="69" t="s">
        <v>278</v>
      </c>
      <c r="G44" s="69" t="b">
        <v>0</v>
      </c>
      <c r="H44" s="69" t="b">
        <v>0</v>
      </c>
      <c r="I44" s="69" t="b">
        <v>0</v>
      </c>
      <c r="J44" s="69" t="b">
        <v>0</v>
      </c>
      <c r="K44" s="69" t="b">
        <v>0</v>
      </c>
      <c r="L44" s="69" t="b">
        <v>0</v>
      </c>
    </row>
    <row r="45" spans="1:12" ht="15">
      <c r="A45" s="69" t="s">
        <v>934</v>
      </c>
      <c r="B45" s="69" t="s">
        <v>798</v>
      </c>
      <c r="C45" s="69">
        <v>3</v>
      </c>
      <c r="D45" s="93">
        <v>0.006133315689411802</v>
      </c>
      <c r="E45" s="93">
        <v>1.504017527920998</v>
      </c>
      <c r="F45" s="69" t="s">
        <v>278</v>
      </c>
      <c r="G45" s="69" t="b">
        <v>0</v>
      </c>
      <c r="H45" s="69" t="b">
        <v>0</v>
      </c>
      <c r="I45" s="69" t="b">
        <v>0</v>
      </c>
      <c r="J45" s="69" t="b">
        <v>0</v>
      </c>
      <c r="K45" s="69" t="b">
        <v>0</v>
      </c>
      <c r="L45" s="69" t="b">
        <v>0</v>
      </c>
    </row>
    <row r="46" spans="1:12" ht="15">
      <c r="A46" s="69" t="s">
        <v>798</v>
      </c>
      <c r="B46" s="69" t="s">
        <v>918</v>
      </c>
      <c r="C46" s="69">
        <v>3</v>
      </c>
      <c r="D46" s="93">
        <v>0.006133315689411802</v>
      </c>
      <c r="E46" s="93">
        <v>1.2029875322570167</v>
      </c>
      <c r="F46" s="69" t="s">
        <v>278</v>
      </c>
      <c r="G46" s="69" t="b">
        <v>0</v>
      </c>
      <c r="H46" s="69" t="b">
        <v>0</v>
      </c>
      <c r="I46" s="69" t="b">
        <v>0</v>
      </c>
      <c r="J46" s="69" t="b">
        <v>0</v>
      </c>
      <c r="K46" s="69" t="b">
        <v>0</v>
      </c>
      <c r="L46" s="69" t="b">
        <v>0</v>
      </c>
    </row>
    <row r="47" spans="1:12" ht="15">
      <c r="A47" s="69" t="s">
        <v>918</v>
      </c>
      <c r="B47" s="69" t="s">
        <v>935</v>
      </c>
      <c r="C47" s="69">
        <v>3</v>
      </c>
      <c r="D47" s="93">
        <v>0.006133315689411802</v>
      </c>
      <c r="E47" s="93">
        <v>1.9811387826406603</v>
      </c>
      <c r="F47" s="69" t="s">
        <v>278</v>
      </c>
      <c r="G47" s="69" t="b">
        <v>0</v>
      </c>
      <c r="H47" s="69" t="b">
        <v>0</v>
      </c>
      <c r="I47" s="69" t="b">
        <v>0</v>
      </c>
      <c r="J47" s="69" t="b">
        <v>0</v>
      </c>
      <c r="K47" s="69" t="b">
        <v>0</v>
      </c>
      <c r="L47" s="69" t="b">
        <v>0</v>
      </c>
    </row>
    <row r="48" spans="1:12" ht="15">
      <c r="A48" s="69" t="s">
        <v>935</v>
      </c>
      <c r="B48" s="69" t="s">
        <v>936</v>
      </c>
      <c r="C48" s="69">
        <v>3</v>
      </c>
      <c r="D48" s="93">
        <v>0.006133315689411802</v>
      </c>
      <c r="E48" s="93">
        <v>2.1060775192489603</v>
      </c>
      <c r="F48" s="69" t="s">
        <v>278</v>
      </c>
      <c r="G48" s="69" t="b">
        <v>0</v>
      </c>
      <c r="H48" s="69" t="b">
        <v>0</v>
      </c>
      <c r="I48" s="69" t="b">
        <v>0</v>
      </c>
      <c r="J48" s="69" t="b">
        <v>0</v>
      </c>
      <c r="K48" s="69" t="b">
        <v>0</v>
      </c>
      <c r="L48" s="69" t="b">
        <v>0</v>
      </c>
    </row>
    <row r="49" spans="1:12" ht="15">
      <c r="A49" s="69" t="s">
        <v>936</v>
      </c>
      <c r="B49" s="69" t="s">
        <v>937</v>
      </c>
      <c r="C49" s="69">
        <v>3</v>
      </c>
      <c r="D49" s="93">
        <v>0.006133315689411802</v>
      </c>
      <c r="E49" s="93">
        <v>2.1060775192489603</v>
      </c>
      <c r="F49" s="69" t="s">
        <v>278</v>
      </c>
      <c r="G49" s="69" t="b">
        <v>0</v>
      </c>
      <c r="H49" s="69" t="b">
        <v>0</v>
      </c>
      <c r="I49" s="69" t="b">
        <v>0</v>
      </c>
      <c r="J49" s="69" t="b">
        <v>0</v>
      </c>
      <c r="K49" s="69" t="b">
        <v>0</v>
      </c>
      <c r="L49" s="69" t="b">
        <v>0</v>
      </c>
    </row>
    <row r="50" spans="1:12" ht="15">
      <c r="A50" s="69" t="s">
        <v>937</v>
      </c>
      <c r="B50" s="69" t="s">
        <v>799</v>
      </c>
      <c r="C50" s="69">
        <v>3</v>
      </c>
      <c r="D50" s="93">
        <v>0.006133315689411802</v>
      </c>
      <c r="E50" s="93">
        <v>1.4370707382903847</v>
      </c>
      <c r="F50" s="69" t="s">
        <v>278</v>
      </c>
      <c r="G50" s="69" t="b">
        <v>0</v>
      </c>
      <c r="H50" s="69" t="b">
        <v>0</v>
      </c>
      <c r="I50" s="69" t="b">
        <v>0</v>
      </c>
      <c r="J50" s="69" t="b">
        <v>0</v>
      </c>
      <c r="K50" s="69" t="b">
        <v>0</v>
      </c>
      <c r="L50" s="69" t="b">
        <v>0</v>
      </c>
    </row>
    <row r="51" spans="1:12" ht="15">
      <c r="A51" s="69" t="s">
        <v>799</v>
      </c>
      <c r="B51" s="69" t="s">
        <v>938</v>
      </c>
      <c r="C51" s="69">
        <v>3</v>
      </c>
      <c r="D51" s="93">
        <v>0.006133315689411802</v>
      </c>
      <c r="E51" s="93">
        <v>1.4370707382903847</v>
      </c>
      <c r="F51" s="69" t="s">
        <v>278</v>
      </c>
      <c r="G51" s="69" t="b">
        <v>0</v>
      </c>
      <c r="H51" s="69" t="b">
        <v>0</v>
      </c>
      <c r="I51" s="69" t="b">
        <v>0</v>
      </c>
      <c r="J51" s="69" t="b">
        <v>0</v>
      </c>
      <c r="K51" s="69" t="b">
        <v>0</v>
      </c>
      <c r="L51" s="69" t="b">
        <v>0</v>
      </c>
    </row>
    <row r="52" spans="1:12" ht="15">
      <c r="A52" s="69" t="s">
        <v>938</v>
      </c>
      <c r="B52" s="69" t="s">
        <v>939</v>
      </c>
      <c r="C52" s="69">
        <v>3</v>
      </c>
      <c r="D52" s="93">
        <v>0.006133315689411802</v>
      </c>
      <c r="E52" s="93">
        <v>2.1060775192489603</v>
      </c>
      <c r="F52" s="69" t="s">
        <v>278</v>
      </c>
      <c r="G52" s="69" t="b">
        <v>0</v>
      </c>
      <c r="H52" s="69" t="b">
        <v>0</v>
      </c>
      <c r="I52" s="69" t="b">
        <v>0</v>
      </c>
      <c r="J52" s="69" t="b">
        <v>0</v>
      </c>
      <c r="K52" s="69" t="b">
        <v>0</v>
      </c>
      <c r="L52" s="69" t="b">
        <v>0</v>
      </c>
    </row>
    <row r="53" spans="1:12" ht="15">
      <c r="A53" s="69" t="s">
        <v>939</v>
      </c>
      <c r="B53" s="69" t="s">
        <v>940</v>
      </c>
      <c r="C53" s="69">
        <v>3</v>
      </c>
      <c r="D53" s="93">
        <v>0.006133315689411802</v>
      </c>
      <c r="E53" s="93">
        <v>2.1060775192489603</v>
      </c>
      <c r="F53" s="69" t="s">
        <v>278</v>
      </c>
      <c r="G53" s="69" t="b">
        <v>0</v>
      </c>
      <c r="H53" s="69" t="b">
        <v>0</v>
      </c>
      <c r="I53" s="69" t="b">
        <v>0</v>
      </c>
      <c r="J53" s="69" t="b">
        <v>0</v>
      </c>
      <c r="K53" s="69" t="b">
        <v>0</v>
      </c>
      <c r="L53" s="69" t="b">
        <v>0</v>
      </c>
    </row>
    <row r="54" spans="1:12" ht="15">
      <c r="A54" s="69" t="s">
        <v>940</v>
      </c>
      <c r="B54" s="69" t="s">
        <v>941</v>
      </c>
      <c r="C54" s="69">
        <v>3</v>
      </c>
      <c r="D54" s="93">
        <v>0.006133315689411802</v>
      </c>
      <c r="E54" s="93">
        <v>2.1060775192489603</v>
      </c>
      <c r="F54" s="69" t="s">
        <v>278</v>
      </c>
      <c r="G54" s="69" t="b">
        <v>0</v>
      </c>
      <c r="H54" s="69" t="b">
        <v>0</v>
      </c>
      <c r="I54" s="69" t="b">
        <v>0</v>
      </c>
      <c r="J54" s="69" t="b">
        <v>0</v>
      </c>
      <c r="K54" s="69" t="b">
        <v>0</v>
      </c>
      <c r="L54" s="69" t="b">
        <v>0</v>
      </c>
    </row>
    <row r="55" spans="1:12" ht="15">
      <c r="A55" s="69" t="s">
        <v>941</v>
      </c>
      <c r="B55" s="69" t="s">
        <v>942</v>
      </c>
      <c r="C55" s="69">
        <v>3</v>
      </c>
      <c r="D55" s="93">
        <v>0.006133315689411802</v>
      </c>
      <c r="E55" s="93">
        <v>2.1060775192489603</v>
      </c>
      <c r="F55" s="69" t="s">
        <v>278</v>
      </c>
      <c r="G55" s="69" t="b">
        <v>0</v>
      </c>
      <c r="H55" s="69" t="b">
        <v>0</v>
      </c>
      <c r="I55" s="69" t="b">
        <v>0</v>
      </c>
      <c r="J55" s="69" t="b">
        <v>0</v>
      </c>
      <c r="K55" s="69" t="b">
        <v>0</v>
      </c>
      <c r="L55" s="69" t="b">
        <v>0</v>
      </c>
    </row>
    <row r="56" spans="1:12" ht="15">
      <c r="A56" s="69" t="s">
        <v>942</v>
      </c>
      <c r="B56" s="69" t="s">
        <v>800</v>
      </c>
      <c r="C56" s="69">
        <v>3</v>
      </c>
      <c r="D56" s="93">
        <v>0.006133315689411802</v>
      </c>
      <c r="E56" s="93">
        <v>1.5418060888103977</v>
      </c>
      <c r="F56" s="69" t="s">
        <v>278</v>
      </c>
      <c r="G56" s="69" t="b">
        <v>0</v>
      </c>
      <c r="H56" s="69" t="b">
        <v>0</v>
      </c>
      <c r="I56" s="69" t="b">
        <v>0</v>
      </c>
      <c r="J56" s="69" t="b">
        <v>0</v>
      </c>
      <c r="K56" s="69" t="b">
        <v>0</v>
      </c>
      <c r="L56" s="69" t="b">
        <v>0</v>
      </c>
    </row>
    <row r="57" spans="1:12" ht="15">
      <c r="A57" s="69" t="s">
        <v>804</v>
      </c>
      <c r="B57" s="69" t="s">
        <v>805</v>
      </c>
      <c r="C57" s="69">
        <v>3</v>
      </c>
      <c r="D57" s="93">
        <v>0.006133315689411802</v>
      </c>
      <c r="E57" s="93">
        <v>2.1060775192489603</v>
      </c>
      <c r="F57" s="69" t="s">
        <v>278</v>
      </c>
      <c r="G57" s="69" t="b">
        <v>0</v>
      </c>
      <c r="H57" s="69" t="b">
        <v>0</v>
      </c>
      <c r="I57" s="69" t="b">
        <v>0</v>
      </c>
      <c r="J57" s="69" t="b">
        <v>0</v>
      </c>
      <c r="K57" s="69" t="b">
        <v>0</v>
      </c>
      <c r="L57" s="69" t="b">
        <v>0</v>
      </c>
    </row>
    <row r="58" spans="1:12" ht="15">
      <c r="A58" s="69" t="s">
        <v>817</v>
      </c>
      <c r="B58" s="69" t="s">
        <v>818</v>
      </c>
      <c r="C58" s="69">
        <v>2</v>
      </c>
      <c r="D58" s="93">
        <v>0.004962779156327543</v>
      </c>
      <c r="E58" s="93">
        <v>1.9811387826406603</v>
      </c>
      <c r="F58" s="69" t="s">
        <v>278</v>
      </c>
      <c r="G58" s="69" t="b">
        <v>0</v>
      </c>
      <c r="H58" s="69" t="b">
        <v>0</v>
      </c>
      <c r="I58" s="69" t="b">
        <v>0</v>
      </c>
      <c r="J58" s="69" t="b">
        <v>0</v>
      </c>
      <c r="K58" s="69" t="b">
        <v>0</v>
      </c>
      <c r="L58" s="69" t="b">
        <v>0</v>
      </c>
    </row>
    <row r="59" spans="1:12" ht="15">
      <c r="A59" s="69" t="s">
        <v>818</v>
      </c>
      <c r="B59" s="69" t="s">
        <v>819</v>
      </c>
      <c r="C59" s="69">
        <v>2</v>
      </c>
      <c r="D59" s="93">
        <v>0.004962779156327543</v>
      </c>
      <c r="E59" s="93">
        <v>2.2821687783046416</v>
      </c>
      <c r="F59" s="69" t="s">
        <v>278</v>
      </c>
      <c r="G59" s="69" t="b">
        <v>0</v>
      </c>
      <c r="H59" s="69" t="b">
        <v>0</v>
      </c>
      <c r="I59" s="69" t="b">
        <v>0</v>
      </c>
      <c r="J59" s="69" t="b">
        <v>0</v>
      </c>
      <c r="K59" s="69" t="b">
        <v>0</v>
      </c>
      <c r="L59" s="69" t="b">
        <v>0</v>
      </c>
    </row>
    <row r="60" spans="1:12" ht="15">
      <c r="A60" s="69" t="s">
        <v>819</v>
      </c>
      <c r="B60" s="69" t="s">
        <v>813</v>
      </c>
      <c r="C60" s="69">
        <v>2</v>
      </c>
      <c r="D60" s="93">
        <v>0.004962779156327543</v>
      </c>
      <c r="E60" s="93">
        <v>1.8842287696326039</v>
      </c>
      <c r="F60" s="69" t="s">
        <v>278</v>
      </c>
      <c r="G60" s="69" t="b">
        <v>0</v>
      </c>
      <c r="H60" s="69" t="b">
        <v>0</v>
      </c>
      <c r="I60" s="69" t="b">
        <v>0</v>
      </c>
      <c r="J60" s="69" t="b">
        <v>0</v>
      </c>
      <c r="K60" s="69" t="b">
        <v>0</v>
      </c>
      <c r="L60" s="69" t="b">
        <v>0</v>
      </c>
    </row>
    <row r="61" spans="1:12" ht="15">
      <c r="A61" s="69" t="s">
        <v>813</v>
      </c>
      <c r="B61" s="69" t="s">
        <v>820</v>
      </c>
      <c r="C61" s="69">
        <v>2</v>
      </c>
      <c r="D61" s="93">
        <v>0.004962779156327543</v>
      </c>
      <c r="E61" s="93">
        <v>1.8842287696326039</v>
      </c>
      <c r="F61" s="69" t="s">
        <v>278</v>
      </c>
      <c r="G61" s="69" t="b">
        <v>0</v>
      </c>
      <c r="H61" s="69" t="b">
        <v>0</v>
      </c>
      <c r="I61" s="69" t="b">
        <v>0</v>
      </c>
      <c r="J61" s="69" t="b">
        <v>0</v>
      </c>
      <c r="K61" s="69" t="b">
        <v>0</v>
      </c>
      <c r="L61" s="69" t="b">
        <v>0</v>
      </c>
    </row>
    <row r="62" spans="1:12" ht="15">
      <c r="A62" s="69" t="s">
        <v>820</v>
      </c>
      <c r="B62" s="69" t="s">
        <v>821</v>
      </c>
      <c r="C62" s="69">
        <v>2</v>
      </c>
      <c r="D62" s="93">
        <v>0.004962779156327543</v>
      </c>
      <c r="E62" s="93">
        <v>2.2821687783046416</v>
      </c>
      <c r="F62" s="69" t="s">
        <v>278</v>
      </c>
      <c r="G62" s="69" t="b">
        <v>0</v>
      </c>
      <c r="H62" s="69" t="b">
        <v>0</v>
      </c>
      <c r="I62" s="69" t="b">
        <v>0</v>
      </c>
      <c r="J62" s="69" t="b">
        <v>0</v>
      </c>
      <c r="K62" s="69" t="b">
        <v>0</v>
      </c>
      <c r="L62" s="69" t="b">
        <v>0</v>
      </c>
    </row>
    <row r="63" spans="1:12" ht="15">
      <c r="A63" s="69" t="s">
        <v>821</v>
      </c>
      <c r="B63" s="69" t="s">
        <v>822</v>
      </c>
      <c r="C63" s="69">
        <v>2</v>
      </c>
      <c r="D63" s="93">
        <v>0.004962779156327543</v>
      </c>
      <c r="E63" s="93">
        <v>2.2821687783046416</v>
      </c>
      <c r="F63" s="69" t="s">
        <v>278</v>
      </c>
      <c r="G63" s="69" t="b">
        <v>0</v>
      </c>
      <c r="H63" s="69" t="b">
        <v>0</v>
      </c>
      <c r="I63" s="69" t="b">
        <v>0</v>
      </c>
      <c r="J63" s="69" t="b">
        <v>0</v>
      </c>
      <c r="K63" s="69" t="b">
        <v>0</v>
      </c>
      <c r="L63" s="69" t="b">
        <v>0</v>
      </c>
    </row>
    <row r="64" spans="1:12" ht="15">
      <c r="A64" s="69" t="s">
        <v>822</v>
      </c>
      <c r="B64" s="69" t="s">
        <v>823</v>
      </c>
      <c r="C64" s="69">
        <v>2</v>
      </c>
      <c r="D64" s="93">
        <v>0.004962779156327543</v>
      </c>
      <c r="E64" s="93">
        <v>2.2821687783046416</v>
      </c>
      <c r="F64" s="69" t="s">
        <v>278</v>
      </c>
      <c r="G64" s="69" t="b">
        <v>0</v>
      </c>
      <c r="H64" s="69" t="b">
        <v>0</v>
      </c>
      <c r="I64" s="69" t="b">
        <v>0</v>
      </c>
      <c r="J64" s="69" t="b">
        <v>0</v>
      </c>
      <c r="K64" s="69" t="b">
        <v>0</v>
      </c>
      <c r="L64" s="69" t="b">
        <v>0</v>
      </c>
    </row>
    <row r="65" spans="1:12" ht="15">
      <c r="A65" s="69" t="s">
        <v>823</v>
      </c>
      <c r="B65" s="69" t="s">
        <v>943</v>
      </c>
      <c r="C65" s="69">
        <v>2</v>
      </c>
      <c r="D65" s="93">
        <v>0.004962779156327543</v>
      </c>
      <c r="E65" s="93">
        <v>2.2821687783046416</v>
      </c>
      <c r="F65" s="69" t="s">
        <v>278</v>
      </c>
      <c r="G65" s="69" t="b">
        <v>0</v>
      </c>
      <c r="H65" s="69" t="b">
        <v>0</v>
      </c>
      <c r="I65" s="69" t="b">
        <v>0</v>
      </c>
      <c r="J65" s="69" t="b">
        <v>0</v>
      </c>
      <c r="K65" s="69" t="b">
        <v>0</v>
      </c>
      <c r="L65" s="69" t="b">
        <v>0</v>
      </c>
    </row>
    <row r="66" spans="1:12" ht="15">
      <c r="A66" s="69" t="s">
        <v>943</v>
      </c>
      <c r="B66" s="69" t="s">
        <v>800</v>
      </c>
      <c r="C66" s="69">
        <v>2</v>
      </c>
      <c r="D66" s="93">
        <v>0.004962779156327543</v>
      </c>
      <c r="E66" s="93">
        <v>1.5418060888103977</v>
      </c>
      <c r="F66" s="69" t="s">
        <v>278</v>
      </c>
      <c r="G66" s="69" t="b">
        <v>0</v>
      </c>
      <c r="H66" s="69" t="b">
        <v>0</v>
      </c>
      <c r="I66" s="69" t="b">
        <v>0</v>
      </c>
      <c r="J66" s="69" t="b">
        <v>0</v>
      </c>
      <c r="K66" s="69" t="b">
        <v>0</v>
      </c>
      <c r="L66" s="69" t="b">
        <v>0</v>
      </c>
    </row>
    <row r="67" spans="1:12" ht="15">
      <c r="A67" s="69" t="s">
        <v>801</v>
      </c>
      <c r="B67" s="69" t="s">
        <v>944</v>
      </c>
      <c r="C67" s="69">
        <v>2</v>
      </c>
      <c r="D67" s="93">
        <v>0.004962779156327543</v>
      </c>
      <c r="E67" s="93">
        <v>1.8842287696326039</v>
      </c>
      <c r="F67" s="69" t="s">
        <v>278</v>
      </c>
      <c r="G67" s="69" t="b">
        <v>0</v>
      </c>
      <c r="H67" s="69" t="b">
        <v>0</v>
      </c>
      <c r="I67" s="69" t="b">
        <v>0</v>
      </c>
      <c r="J67" s="69" t="b">
        <v>0</v>
      </c>
      <c r="K67" s="69" t="b">
        <v>0</v>
      </c>
      <c r="L67" s="69" t="b">
        <v>0</v>
      </c>
    </row>
    <row r="68" spans="1:12" ht="15">
      <c r="A68" s="69" t="s">
        <v>944</v>
      </c>
      <c r="B68" s="69" t="s">
        <v>945</v>
      </c>
      <c r="C68" s="69">
        <v>2</v>
      </c>
      <c r="D68" s="93">
        <v>0.004962779156327543</v>
      </c>
      <c r="E68" s="93">
        <v>2.2821687783046416</v>
      </c>
      <c r="F68" s="69" t="s">
        <v>278</v>
      </c>
      <c r="G68" s="69" t="b">
        <v>0</v>
      </c>
      <c r="H68" s="69" t="b">
        <v>0</v>
      </c>
      <c r="I68" s="69" t="b">
        <v>0</v>
      </c>
      <c r="J68" s="69" t="b">
        <v>0</v>
      </c>
      <c r="K68" s="69" t="b">
        <v>0</v>
      </c>
      <c r="L68" s="69" t="b">
        <v>0</v>
      </c>
    </row>
    <row r="69" spans="1:12" ht="15">
      <c r="A69" s="69" t="s">
        <v>945</v>
      </c>
      <c r="B69" s="69" t="s">
        <v>905</v>
      </c>
      <c r="C69" s="69">
        <v>2</v>
      </c>
      <c r="D69" s="93">
        <v>0.004962779156327543</v>
      </c>
      <c r="E69" s="93">
        <v>1.9811387826406603</v>
      </c>
      <c r="F69" s="69" t="s">
        <v>278</v>
      </c>
      <c r="G69" s="69" t="b">
        <v>0</v>
      </c>
      <c r="H69" s="69" t="b">
        <v>0</v>
      </c>
      <c r="I69" s="69" t="b">
        <v>0</v>
      </c>
      <c r="J69" s="69" t="b">
        <v>0</v>
      </c>
      <c r="K69" s="69" t="b">
        <v>0</v>
      </c>
      <c r="L69" s="69" t="b">
        <v>0</v>
      </c>
    </row>
    <row r="70" spans="1:12" ht="15">
      <c r="A70" s="69" t="s">
        <v>905</v>
      </c>
      <c r="B70" s="69" t="s">
        <v>919</v>
      </c>
      <c r="C70" s="69">
        <v>2</v>
      </c>
      <c r="D70" s="93">
        <v>0.004962779156327543</v>
      </c>
      <c r="E70" s="93">
        <v>1.8050475235849792</v>
      </c>
      <c r="F70" s="69" t="s">
        <v>278</v>
      </c>
      <c r="G70" s="69" t="b">
        <v>0</v>
      </c>
      <c r="H70" s="69" t="b">
        <v>0</v>
      </c>
      <c r="I70" s="69" t="b">
        <v>0</v>
      </c>
      <c r="J70" s="69" t="b">
        <v>0</v>
      </c>
      <c r="K70" s="69" t="b">
        <v>0</v>
      </c>
      <c r="L70" s="69" t="b">
        <v>0</v>
      </c>
    </row>
    <row r="71" spans="1:12" ht="15">
      <c r="A71" s="69" t="s">
        <v>800</v>
      </c>
      <c r="B71" s="69" t="s">
        <v>927</v>
      </c>
      <c r="C71" s="69">
        <v>2</v>
      </c>
      <c r="D71" s="93">
        <v>0.004962779156327543</v>
      </c>
      <c r="E71" s="93">
        <v>1.4528650054736167</v>
      </c>
      <c r="F71" s="69" t="s">
        <v>278</v>
      </c>
      <c r="G71" s="69" t="b">
        <v>0</v>
      </c>
      <c r="H71" s="69" t="b">
        <v>0</v>
      </c>
      <c r="I71" s="69" t="b">
        <v>0</v>
      </c>
      <c r="J71" s="69" t="b">
        <v>0</v>
      </c>
      <c r="K71" s="69" t="b">
        <v>0</v>
      </c>
      <c r="L71" s="69" t="b">
        <v>0</v>
      </c>
    </row>
    <row r="72" spans="1:12" ht="15">
      <c r="A72" s="69" t="s">
        <v>386</v>
      </c>
      <c r="B72" s="69" t="s">
        <v>948</v>
      </c>
      <c r="C72" s="69">
        <v>2</v>
      </c>
      <c r="D72" s="93">
        <v>0.004962779156327543</v>
      </c>
      <c r="E72" s="93">
        <v>1.738100733954366</v>
      </c>
      <c r="F72" s="69" t="s">
        <v>278</v>
      </c>
      <c r="G72" s="69" t="b">
        <v>0</v>
      </c>
      <c r="H72" s="69" t="b">
        <v>0</v>
      </c>
      <c r="I72" s="69" t="b">
        <v>0</v>
      </c>
      <c r="J72" s="69" t="b">
        <v>0</v>
      </c>
      <c r="K72" s="69" t="b">
        <v>0</v>
      </c>
      <c r="L72" s="69" t="b">
        <v>0</v>
      </c>
    </row>
    <row r="73" spans="1:12" ht="15">
      <c r="A73" s="69" t="s">
        <v>948</v>
      </c>
      <c r="B73" s="69" t="s">
        <v>949</v>
      </c>
      <c r="C73" s="69">
        <v>2</v>
      </c>
      <c r="D73" s="93">
        <v>0.004962779156327543</v>
      </c>
      <c r="E73" s="93">
        <v>2.2821687783046416</v>
      </c>
      <c r="F73" s="69" t="s">
        <v>278</v>
      </c>
      <c r="G73" s="69" t="b">
        <v>0</v>
      </c>
      <c r="H73" s="69" t="b">
        <v>0</v>
      </c>
      <c r="I73" s="69" t="b">
        <v>0</v>
      </c>
      <c r="J73" s="69" t="b">
        <v>0</v>
      </c>
      <c r="K73" s="69" t="b">
        <v>0</v>
      </c>
      <c r="L73" s="69" t="b">
        <v>0</v>
      </c>
    </row>
    <row r="74" spans="1:12" ht="15">
      <c r="A74" s="69" t="s">
        <v>949</v>
      </c>
      <c r="B74" s="69" t="s">
        <v>811</v>
      </c>
      <c r="C74" s="69">
        <v>2</v>
      </c>
      <c r="D74" s="93">
        <v>0.004962779156327543</v>
      </c>
      <c r="E74" s="93">
        <v>2.1060775192489603</v>
      </c>
      <c r="F74" s="69" t="s">
        <v>278</v>
      </c>
      <c r="G74" s="69" t="b">
        <v>0</v>
      </c>
      <c r="H74" s="69" t="b">
        <v>0</v>
      </c>
      <c r="I74" s="69" t="b">
        <v>0</v>
      </c>
      <c r="J74" s="69" t="b">
        <v>0</v>
      </c>
      <c r="K74" s="69" t="b">
        <v>0</v>
      </c>
      <c r="L74" s="69" t="b">
        <v>0</v>
      </c>
    </row>
    <row r="75" spans="1:12" ht="15">
      <c r="A75" s="69" t="s">
        <v>811</v>
      </c>
      <c r="B75" s="69" t="s">
        <v>950</v>
      </c>
      <c r="C75" s="69">
        <v>2</v>
      </c>
      <c r="D75" s="93">
        <v>0.004962779156327543</v>
      </c>
      <c r="E75" s="93">
        <v>2.1060775192489603</v>
      </c>
      <c r="F75" s="69" t="s">
        <v>278</v>
      </c>
      <c r="G75" s="69" t="b">
        <v>0</v>
      </c>
      <c r="H75" s="69" t="b">
        <v>0</v>
      </c>
      <c r="I75" s="69" t="b">
        <v>0</v>
      </c>
      <c r="J75" s="69" t="b">
        <v>0</v>
      </c>
      <c r="K75" s="69" t="b">
        <v>0</v>
      </c>
      <c r="L75" s="69" t="b">
        <v>0</v>
      </c>
    </row>
    <row r="76" spans="1:12" ht="15">
      <c r="A76" s="69" t="s">
        <v>950</v>
      </c>
      <c r="B76" s="69" t="s">
        <v>812</v>
      </c>
      <c r="C76" s="69">
        <v>2</v>
      </c>
      <c r="D76" s="93">
        <v>0.004962779156327543</v>
      </c>
      <c r="E76" s="93">
        <v>1.8842287696326039</v>
      </c>
      <c r="F76" s="69" t="s">
        <v>278</v>
      </c>
      <c r="G76" s="69" t="b">
        <v>0</v>
      </c>
      <c r="H76" s="69" t="b">
        <v>0</v>
      </c>
      <c r="I76" s="69" t="b">
        <v>0</v>
      </c>
      <c r="J76" s="69" t="b">
        <v>0</v>
      </c>
      <c r="K76" s="69" t="b">
        <v>0</v>
      </c>
      <c r="L76" s="69" t="b">
        <v>0</v>
      </c>
    </row>
    <row r="77" spans="1:12" ht="15">
      <c r="A77" s="69" t="s">
        <v>798</v>
      </c>
      <c r="B77" s="69" t="s">
        <v>951</v>
      </c>
      <c r="C77" s="69">
        <v>2</v>
      </c>
      <c r="D77" s="93">
        <v>0.004962779156327543</v>
      </c>
      <c r="E77" s="93">
        <v>1.3279262688653166</v>
      </c>
      <c r="F77" s="69" t="s">
        <v>278</v>
      </c>
      <c r="G77" s="69" t="b">
        <v>0</v>
      </c>
      <c r="H77" s="69" t="b">
        <v>0</v>
      </c>
      <c r="I77" s="69" t="b">
        <v>0</v>
      </c>
      <c r="J77" s="69" t="b">
        <v>0</v>
      </c>
      <c r="K77" s="69" t="b">
        <v>0</v>
      </c>
      <c r="L77" s="69" t="b">
        <v>0</v>
      </c>
    </row>
    <row r="78" spans="1:12" ht="15">
      <c r="A78" s="69" t="s">
        <v>952</v>
      </c>
      <c r="B78" s="69" t="s">
        <v>953</v>
      </c>
      <c r="C78" s="69">
        <v>2</v>
      </c>
      <c r="D78" s="93">
        <v>0.004962779156327543</v>
      </c>
      <c r="E78" s="93">
        <v>2.2821687783046416</v>
      </c>
      <c r="F78" s="69" t="s">
        <v>278</v>
      </c>
      <c r="G78" s="69" t="b">
        <v>0</v>
      </c>
      <c r="H78" s="69" t="b">
        <v>0</v>
      </c>
      <c r="I78" s="69" t="b">
        <v>0</v>
      </c>
      <c r="J78" s="69" t="b">
        <v>0</v>
      </c>
      <c r="K78" s="69" t="b">
        <v>0</v>
      </c>
      <c r="L78" s="69" t="b">
        <v>0</v>
      </c>
    </row>
    <row r="79" spans="1:12" ht="15">
      <c r="A79" s="69" t="s">
        <v>953</v>
      </c>
      <c r="B79" s="69" t="s">
        <v>954</v>
      </c>
      <c r="C79" s="69">
        <v>2</v>
      </c>
      <c r="D79" s="93">
        <v>0.004962779156327543</v>
      </c>
      <c r="E79" s="93">
        <v>2.2821687783046416</v>
      </c>
      <c r="F79" s="69" t="s">
        <v>278</v>
      </c>
      <c r="G79" s="69" t="b">
        <v>0</v>
      </c>
      <c r="H79" s="69" t="b">
        <v>0</v>
      </c>
      <c r="I79" s="69" t="b">
        <v>0</v>
      </c>
      <c r="J79" s="69" t="b">
        <v>0</v>
      </c>
      <c r="K79" s="69" t="b">
        <v>0</v>
      </c>
      <c r="L79" s="69" t="b">
        <v>0</v>
      </c>
    </row>
    <row r="80" spans="1:12" ht="15">
      <c r="A80" s="69" t="s">
        <v>954</v>
      </c>
      <c r="B80" s="69" t="s">
        <v>916</v>
      </c>
      <c r="C80" s="69">
        <v>2</v>
      </c>
      <c r="D80" s="93">
        <v>0.004962779156327543</v>
      </c>
      <c r="E80" s="93">
        <v>1.9811387826406603</v>
      </c>
      <c r="F80" s="69" t="s">
        <v>278</v>
      </c>
      <c r="G80" s="69" t="b">
        <v>0</v>
      </c>
      <c r="H80" s="69" t="b">
        <v>0</v>
      </c>
      <c r="I80" s="69" t="b">
        <v>0</v>
      </c>
      <c r="J80" s="69" t="b">
        <v>0</v>
      </c>
      <c r="K80" s="69" t="b">
        <v>0</v>
      </c>
      <c r="L80" s="69" t="b">
        <v>0</v>
      </c>
    </row>
    <row r="81" spans="1:12" ht="15">
      <c r="A81" s="69" t="s">
        <v>916</v>
      </c>
      <c r="B81" s="69" t="s">
        <v>917</v>
      </c>
      <c r="C81" s="69">
        <v>2</v>
      </c>
      <c r="D81" s="93">
        <v>0.004962779156327543</v>
      </c>
      <c r="E81" s="93">
        <v>1.680108786976679</v>
      </c>
      <c r="F81" s="69" t="s">
        <v>278</v>
      </c>
      <c r="G81" s="69" t="b">
        <v>0</v>
      </c>
      <c r="H81" s="69" t="b">
        <v>0</v>
      </c>
      <c r="I81" s="69" t="b">
        <v>0</v>
      </c>
      <c r="J81" s="69" t="b">
        <v>0</v>
      </c>
      <c r="K81" s="69" t="b">
        <v>0</v>
      </c>
      <c r="L81" s="69" t="b">
        <v>0</v>
      </c>
    </row>
    <row r="82" spans="1:12" ht="15">
      <c r="A82" s="69" t="s">
        <v>917</v>
      </c>
      <c r="B82" s="69" t="s">
        <v>955</v>
      </c>
      <c r="C82" s="69">
        <v>2</v>
      </c>
      <c r="D82" s="93">
        <v>0.004962779156327543</v>
      </c>
      <c r="E82" s="93">
        <v>1.9811387826406603</v>
      </c>
      <c r="F82" s="69" t="s">
        <v>278</v>
      </c>
      <c r="G82" s="69" t="b">
        <v>0</v>
      </c>
      <c r="H82" s="69" t="b">
        <v>0</v>
      </c>
      <c r="I82" s="69" t="b">
        <v>0</v>
      </c>
      <c r="J82" s="69" t="b">
        <v>0</v>
      </c>
      <c r="K82" s="69" t="b">
        <v>0</v>
      </c>
      <c r="L82" s="69" t="b">
        <v>0</v>
      </c>
    </row>
    <row r="83" spans="1:12" ht="15">
      <c r="A83" s="69" t="s">
        <v>955</v>
      </c>
      <c r="B83" s="69" t="s">
        <v>956</v>
      </c>
      <c r="C83" s="69">
        <v>2</v>
      </c>
      <c r="D83" s="93">
        <v>0.004962779156327543</v>
      </c>
      <c r="E83" s="93">
        <v>2.2821687783046416</v>
      </c>
      <c r="F83" s="69" t="s">
        <v>278</v>
      </c>
      <c r="G83" s="69" t="b">
        <v>0</v>
      </c>
      <c r="H83" s="69" t="b">
        <v>0</v>
      </c>
      <c r="I83" s="69" t="b">
        <v>0</v>
      </c>
      <c r="J83" s="69" t="b">
        <v>0</v>
      </c>
      <c r="K83" s="69" t="b">
        <v>0</v>
      </c>
      <c r="L83" s="69" t="b">
        <v>0</v>
      </c>
    </row>
    <row r="84" spans="1:12" ht="15">
      <c r="A84" s="69" t="s">
        <v>956</v>
      </c>
      <c r="B84" s="69" t="s">
        <v>957</v>
      </c>
      <c r="C84" s="69">
        <v>2</v>
      </c>
      <c r="D84" s="93">
        <v>0.004962779156327543</v>
      </c>
      <c r="E84" s="93">
        <v>2.2821687783046416</v>
      </c>
      <c r="F84" s="69" t="s">
        <v>278</v>
      </c>
      <c r="G84" s="69" t="b">
        <v>0</v>
      </c>
      <c r="H84" s="69" t="b">
        <v>0</v>
      </c>
      <c r="I84" s="69" t="b">
        <v>0</v>
      </c>
      <c r="J84" s="69" t="b">
        <v>0</v>
      </c>
      <c r="K84" s="69" t="b">
        <v>0</v>
      </c>
      <c r="L84" s="69" t="b">
        <v>0</v>
      </c>
    </row>
    <row r="85" spans="1:12" ht="15">
      <c r="A85" s="69" t="s">
        <v>957</v>
      </c>
      <c r="B85" s="69" t="s">
        <v>958</v>
      </c>
      <c r="C85" s="69">
        <v>2</v>
      </c>
      <c r="D85" s="93">
        <v>0.004962779156327543</v>
      </c>
      <c r="E85" s="93">
        <v>2.2821687783046416</v>
      </c>
      <c r="F85" s="69" t="s">
        <v>278</v>
      </c>
      <c r="G85" s="69" t="b">
        <v>0</v>
      </c>
      <c r="H85" s="69" t="b">
        <v>0</v>
      </c>
      <c r="I85" s="69" t="b">
        <v>0</v>
      </c>
      <c r="J85" s="69" t="b">
        <v>0</v>
      </c>
      <c r="K85" s="69" t="b">
        <v>0</v>
      </c>
      <c r="L85" s="69" t="b">
        <v>0</v>
      </c>
    </row>
    <row r="86" spans="1:12" ht="15">
      <c r="A86" s="69" t="s">
        <v>916</v>
      </c>
      <c r="B86" s="69" t="s">
        <v>959</v>
      </c>
      <c r="C86" s="69">
        <v>2</v>
      </c>
      <c r="D86" s="93">
        <v>0.004962779156327543</v>
      </c>
      <c r="E86" s="93">
        <v>1.9811387826406603</v>
      </c>
      <c r="F86" s="69" t="s">
        <v>278</v>
      </c>
      <c r="G86" s="69" t="b">
        <v>0</v>
      </c>
      <c r="H86" s="69" t="b">
        <v>0</v>
      </c>
      <c r="I86" s="69" t="b">
        <v>0</v>
      </c>
      <c r="J86" s="69" t="b">
        <v>0</v>
      </c>
      <c r="K86" s="69" t="b">
        <v>0</v>
      </c>
      <c r="L86" s="69" t="b">
        <v>0</v>
      </c>
    </row>
    <row r="87" spans="1:12" ht="15">
      <c r="A87" s="69" t="s">
        <v>959</v>
      </c>
      <c r="B87" s="69" t="s">
        <v>960</v>
      </c>
      <c r="C87" s="69">
        <v>2</v>
      </c>
      <c r="D87" s="93">
        <v>0.004962779156327543</v>
      </c>
      <c r="E87" s="93">
        <v>2.2821687783046416</v>
      </c>
      <c r="F87" s="69" t="s">
        <v>278</v>
      </c>
      <c r="G87" s="69" t="b">
        <v>0</v>
      </c>
      <c r="H87" s="69" t="b">
        <v>0</v>
      </c>
      <c r="I87" s="69" t="b">
        <v>0</v>
      </c>
      <c r="J87" s="69" t="b">
        <v>0</v>
      </c>
      <c r="K87" s="69" t="b">
        <v>0</v>
      </c>
      <c r="L87" s="69" t="b">
        <v>0</v>
      </c>
    </row>
    <row r="88" spans="1:12" ht="15">
      <c r="A88" s="69" t="s">
        <v>960</v>
      </c>
      <c r="B88" s="69" t="s">
        <v>905</v>
      </c>
      <c r="C88" s="69">
        <v>2</v>
      </c>
      <c r="D88" s="93">
        <v>0.004962779156327543</v>
      </c>
      <c r="E88" s="93">
        <v>1.9811387826406603</v>
      </c>
      <c r="F88" s="69" t="s">
        <v>278</v>
      </c>
      <c r="G88" s="69" t="b">
        <v>0</v>
      </c>
      <c r="H88" s="69" t="b">
        <v>0</v>
      </c>
      <c r="I88" s="69" t="b">
        <v>0</v>
      </c>
      <c r="J88" s="69" t="b">
        <v>0</v>
      </c>
      <c r="K88" s="69" t="b">
        <v>0</v>
      </c>
      <c r="L88" s="69" t="b">
        <v>0</v>
      </c>
    </row>
    <row r="89" spans="1:12" ht="15">
      <c r="A89" s="69" t="s">
        <v>905</v>
      </c>
      <c r="B89" s="69" t="s">
        <v>383</v>
      </c>
      <c r="C89" s="69">
        <v>2</v>
      </c>
      <c r="D89" s="93">
        <v>0.004962779156327543</v>
      </c>
      <c r="E89" s="93">
        <v>1.9811387826406603</v>
      </c>
      <c r="F89" s="69" t="s">
        <v>278</v>
      </c>
      <c r="G89" s="69" t="b">
        <v>0</v>
      </c>
      <c r="H89" s="69" t="b">
        <v>0</v>
      </c>
      <c r="I89" s="69" t="b">
        <v>0</v>
      </c>
      <c r="J89" s="69" t="b">
        <v>0</v>
      </c>
      <c r="K89" s="69" t="b">
        <v>0</v>
      </c>
      <c r="L89" s="69" t="b">
        <v>0</v>
      </c>
    </row>
    <row r="90" spans="1:12" ht="15">
      <c r="A90" s="69" t="s">
        <v>383</v>
      </c>
      <c r="B90" s="69" t="s">
        <v>961</v>
      </c>
      <c r="C90" s="69">
        <v>2</v>
      </c>
      <c r="D90" s="93">
        <v>0.004962779156327543</v>
      </c>
      <c r="E90" s="93">
        <v>2.2821687783046416</v>
      </c>
      <c r="F90" s="69" t="s">
        <v>278</v>
      </c>
      <c r="G90" s="69" t="b">
        <v>0</v>
      </c>
      <c r="H90" s="69" t="b">
        <v>0</v>
      </c>
      <c r="I90" s="69" t="b">
        <v>0</v>
      </c>
      <c r="J90" s="69" t="b">
        <v>0</v>
      </c>
      <c r="K90" s="69" t="b">
        <v>0</v>
      </c>
      <c r="L90" s="69" t="b">
        <v>0</v>
      </c>
    </row>
    <row r="91" spans="1:12" ht="15">
      <c r="A91" s="69" t="s">
        <v>961</v>
      </c>
      <c r="B91" s="69" t="s">
        <v>962</v>
      </c>
      <c r="C91" s="69">
        <v>2</v>
      </c>
      <c r="D91" s="93">
        <v>0.004962779156327543</v>
      </c>
      <c r="E91" s="93">
        <v>2.2821687783046416</v>
      </c>
      <c r="F91" s="69" t="s">
        <v>278</v>
      </c>
      <c r="G91" s="69" t="b">
        <v>0</v>
      </c>
      <c r="H91" s="69" t="b">
        <v>0</v>
      </c>
      <c r="I91" s="69" t="b">
        <v>0</v>
      </c>
      <c r="J91" s="69" t="b">
        <v>0</v>
      </c>
      <c r="K91" s="69" t="b">
        <v>0</v>
      </c>
      <c r="L91" s="69" t="b">
        <v>0</v>
      </c>
    </row>
    <row r="92" spans="1:12" ht="15">
      <c r="A92" s="69" t="s">
        <v>962</v>
      </c>
      <c r="B92" s="69" t="s">
        <v>963</v>
      </c>
      <c r="C92" s="69">
        <v>2</v>
      </c>
      <c r="D92" s="93">
        <v>0.004962779156327543</v>
      </c>
      <c r="E92" s="93">
        <v>2.2821687783046416</v>
      </c>
      <c r="F92" s="69" t="s">
        <v>278</v>
      </c>
      <c r="G92" s="69" t="b">
        <v>0</v>
      </c>
      <c r="H92" s="69" t="b">
        <v>0</v>
      </c>
      <c r="I92" s="69" t="b">
        <v>0</v>
      </c>
      <c r="J92" s="69" t="b">
        <v>0</v>
      </c>
      <c r="K92" s="69" t="b">
        <v>0</v>
      </c>
      <c r="L92" s="69" t="b">
        <v>0</v>
      </c>
    </row>
    <row r="93" spans="1:12" ht="15">
      <c r="A93" s="69" t="s">
        <v>963</v>
      </c>
      <c r="B93" s="69" t="s">
        <v>382</v>
      </c>
      <c r="C93" s="69">
        <v>2</v>
      </c>
      <c r="D93" s="93">
        <v>0.004962779156327543</v>
      </c>
      <c r="E93" s="93">
        <v>2.2821687783046416</v>
      </c>
      <c r="F93" s="69" t="s">
        <v>278</v>
      </c>
      <c r="G93" s="69" t="b">
        <v>0</v>
      </c>
      <c r="H93" s="69" t="b">
        <v>0</v>
      </c>
      <c r="I93" s="69" t="b">
        <v>0</v>
      </c>
      <c r="J93" s="69" t="b">
        <v>0</v>
      </c>
      <c r="K93" s="69" t="b">
        <v>0</v>
      </c>
      <c r="L93" s="69" t="b">
        <v>0</v>
      </c>
    </row>
    <row r="94" spans="1:12" ht="15">
      <c r="A94" s="69" t="s">
        <v>382</v>
      </c>
      <c r="B94" s="69" t="s">
        <v>800</v>
      </c>
      <c r="C94" s="69">
        <v>2</v>
      </c>
      <c r="D94" s="93">
        <v>0.004962779156327543</v>
      </c>
      <c r="E94" s="93">
        <v>1.5418060888103977</v>
      </c>
      <c r="F94" s="69" t="s">
        <v>278</v>
      </c>
      <c r="G94" s="69" t="b">
        <v>0</v>
      </c>
      <c r="H94" s="69" t="b">
        <v>0</v>
      </c>
      <c r="I94" s="69" t="b">
        <v>0</v>
      </c>
      <c r="J94" s="69" t="b">
        <v>0</v>
      </c>
      <c r="K94" s="69" t="b">
        <v>0</v>
      </c>
      <c r="L94" s="69" t="b">
        <v>0</v>
      </c>
    </row>
    <row r="95" spans="1:12" ht="15">
      <c r="A95" s="69" t="s">
        <v>798</v>
      </c>
      <c r="B95" s="69" t="s">
        <v>824</v>
      </c>
      <c r="C95" s="69">
        <v>2</v>
      </c>
      <c r="D95" s="93">
        <v>0.004962779156327543</v>
      </c>
      <c r="E95" s="93">
        <v>1.0268962732013356</v>
      </c>
      <c r="F95" s="69" t="s">
        <v>278</v>
      </c>
      <c r="G95" s="69" t="b">
        <v>0</v>
      </c>
      <c r="H95" s="69" t="b">
        <v>0</v>
      </c>
      <c r="I95" s="69" t="b">
        <v>0</v>
      </c>
      <c r="J95" s="69" t="b">
        <v>0</v>
      </c>
      <c r="K95" s="69" t="b">
        <v>0</v>
      </c>
      <c r="L95" s="69" t="b">
        <v>0</v>
      </c>
    </row>
    <row r="96" spans="1:12" ht="15">
      <c r="A96" s="69" t="s">
        <v>798</v>
      </c>
      <c r="B96" s="69" t="s">
        <v>803</v>
      </c>
      <c r="C96" s="69">
        <v>2</v>
      </c>
      <c r="D96" s="93">
        <v>0.004962779156327543</v>
      </c>
      <c r="E96" s="93">
        <v>1.1518350098096355</v>
      </c>
      <c r="F96" s="69" t="s">
        <v>278</v>
      </c>
      <c r="G96" s="69" t="b">
        <v>0</v>
      </c>
      <c r="H96" s="69" t="b">
        <v>0</v>
      </c>
      <c r="I96" s="69" t="b">
        <v>0</v>
      </c>
      <c r="J96" s="69" t="b">
        <v>0</v>
      </c>
      <c r="K96" s="69" t="b">
        <v>0</v>
      </c>
      <c r="L96" s="69" t="b">
        <v>0</v>
      </c>
    </row>
    <row r="97" spans="1:12" ht="15">
      <c r="A97" s="69" t="s">
        <v>803</v>
      </c>
      <c r="B97" s="69" t="s">
        <v>806</v>
      </c>
      <c r="C97" s="69">
        <v>2</v>
      </c>
      <c r="D97" s="93">
        <v>0.004962779156327543</v>
      </c>
      <c r="E97" s="93">
        <v>2.1060775192489603</v>
      </c>
      <c r="F97" s="69" t="s">
        <v>278</v>
      </c>
      <c r="G97" s="69" t="b">
        <v>0</v>
      </c>
      <c r="H97" s="69" t="b">
        <v>0</v>
      </c>
      <c r="I97" s="69" t="b">
        <v>0</v>
      </c>
      <c r="J97" s="69" t="b">
        <v>0</v>
      </c>
      <c r="K97" s="69" t="b">
        <v>0</v>
      </c>
      <c r="L97" s="69" t="b">
        <v>0</v>
      </c>
    </row>
    <row r="98" spans="1:12" ht="15">
      <c r="A98" s="69" t="s">
        <v>806</v>
      </c>
      <c r="B98" s="69" t="s">
        <v>807</v>
      </c>
      <c r="C98" s="69">
        <v>2</v>
      </c>
      <c r="D98" s="93">
        <v>0.004962779156327543</v>
      </c>
      <c r="E98" s="93">
        <v>2.2821687783046416</v>
      </c>
      <c r="F98" s="69" t="s">
        <v>278</v>
      </c>
      <c r="G98" s="69" t="b">
        <v>0</v>
      </c>
      <c r="H98" s="69" t="b">
        <v>0</v>
      </c>
      <c r="I98" s="69" t="b">
        <v>0</v>
      </c>
      <c r="J98" s="69" t="b">
        <v>0</v>
      </c>
      <c r="K98" s="69" t="b">
        <v>0</v>
      </c>
      <c r="L98" s="69" t="b">
        <v>0</v>
      </c>
    </row>
    <row r="99" spans="1:12" ht="15">
      <c r="A99" s="69" t="s">
        <v>807</v>
      </c>
      <c r="B99" s="69" t="s">
        <v>808</v>
      </c>
      <c r="C99" s="69">
        <v>2</v>
      </c>
      <c r="D99" s="93">
        <v>0.004962779156327543</v>
      </c>
      <c r="E99" s="93">
        <v>2.2821687783046416</v>
      </c>
      <c r="F99" s="69" t="s">
        <v>278</v>
      </c>
      <c r="G99" s="69" t="b">
        <v>0</v>
      </c>
      <c r="H99" s="69" t="b">
        <v>0</v>
      </c>
      <c r="I99" s="69" t="b">
        <v>0</v>
      </c>
      <c r="J99" s="69" t="b">
        <v>0</v>
      </c>
      <c r="K99" s="69" t="b">
        <v>0</v>
      </c>
      <c r="L99" s="69" t="b">
        <v>0</v>
      </c>
    </row>
    <row r="100" spans="1:12" ht="15">
      <c r="A100" s="69" t="s">
        <v>808</v>
      </c>
      <c r="B100" s="69" t="s">
        <v>809</v>
      </c>
      <c r="C100" s="69">
        <v>2</v>
      </c>
      <c r="D100" s="93">
        <v>0.004962779156327543</v>
      </c>
      <c r="E100" s="93">
        <v>2.2821687783046416</v>
      </c>
      <c r="F100" s="69" t="s">
        <v>278</v>
      </c>
      <c r="G100" s="69" t="b">
        <v>0</v>
      </c>
      <c r="H100" s="69" t="b">
        <v>0</v>
      </c>
      <c r="I100" s="69" t="b">
        <v>0</v>
      </c>
      <c r="J100" s="69" t="b">
        <v>0</v>
      </c>
      <c r="K100" s="69" t="b">
        <v>0</v>
      </c>
      <c r="L100" s="69" t="b">
        <v>0</v>
      </c>
    </row>
    <row r="101" spans="1:12" ht="15">
      <c r="A101" s="69" t="s">
        <v>809</v>
      </c>
      <c r="B101" s="69" t="s">
        <v>374</v>
      </c>
      <c r="C101" s="69">
        <v>2</v>
      </c>
      <c r="D101" s="93">
        <v>0.004962779156327543</v>
      </c>
      <c r="E101" s="93">
        <v>1.8050475235849792</v>
      </c>
      <c r="F101" s="69" t="s">
        <v>278</v>
      </c>
      <c r="G101" s="69" t="b">
        <v>0</v>
      </c>
      <c r="H101" s="69" t="b">
        <v>0</v>
      </c>
      <c r="I101" s="69" t="b">
        <v>0</v>
      </c>
      <c r="J101" s="69" t="b">
        <v>0</v>
      </c>
      <c r="K101" s="69" t="b">
        <v>0</v>
      </c>
      <c r="L101" s="69" t="b">
        <v>0</v>
      </c>
    </row>
    <row r="102" spans="1:12" ht="15">
      <c r="A102" s="69" t="s">
        <v>374</v>
      </c>
      <c r="B102" s="69" t="s">
        <v>810</v>
      </c>
      <c r="C102" s="69">
        <v>2</v>
      </c>
      <c r="D102" s="93">
        <v>0.004962779156327543</v>
      </c>
      <c r="E102" s="93">
        <v>1.8050475235849792</v>
      </c>
      <c r="F102" s="69" t="s">
        <v>278</v>
      </c>
      <c r="G102" s="69" t="b">
        <v>0</v>
      </c>
      <c r="H102" s="69" t="b">
        <v>0</v>
      </c>
      <c r="I102" s="69" t="b">
        <v>0</v>
      </c>
      <c r="J102" s="69" t="b">
        <v>0</v>
      </c>
      <c r="K102" s="69" t="b">
        <v>0</v>
      </c>
      <c r="L102" s="69" t="b">
        <v>0</v>
      </c>
    </row>
    <row r="103" spans="1:12" ht="15">
      <c r="A103" s="69" t="s">
        <v>810</v>
      </c>
      <c r="B103" s="69" t="s">
        <v>964</v>
      </c>
      <c r="C103" s="69">
        <v>2</v>
      </c>
      <c r="D103" s="93">
        <v>0.004962779156327543</v>
      </c>
      <c r="E103" s="93">
        <v>2.2821687783046416</v>
      </c>
      <c r="F103" s="69" t="s">
        <v>278</v>
      </c>
      <c r="G103" s="69" t="b">
        <v>0</v>
      </c>
      <c r="H103" s="69" t="b">
        <v>0</v>
      </c>
      <c r="I103" s="69" t="b">
        <v>0</v>
      </c>
      <c r="J103" s="69" t="b">
        <v>0</v>
      </c>
      <c r="K103" s="69" t="b">
        <v>0</v>
      </c>
      <c r="L103" s="69" t="b">
        <v>0</v>
      </c>
    </row>
    <row r="104" spans="1:12" ht="15">
      <c r="A104" s="69" t="s">
        <v>964</v>
      </c>
      <c r="B104" s="69" t="s">
        <v>965</v>
      </c>
      <c r="C104" s="69">
        <v>2</v>
      </c>
      <c r="D104" s="93">
        <v>0.004962779156327543</v>
      </c>
      <c r="E104" s="93">
        <v>2.2821687783046416</v>
      </c>
      <c r="F104" s="69" t="s">
        <v>278</v>
      </c>
      <c r="G104" s="69" t="b">
        <v>0</v>
      </c>
      <c r="H104" s="69" t="b">
        <v>0</v>
      </c>
      <c r="I104" s="69" t="b">
        <v>0</v>
      </c>
      <c r="J104" s="69" t="b">
        <v>0</v>
      </c>
      <c r="K104" s="69" t="b">
        <v>0</v>
      </c>
      <c r="L104" s="69" t="b">
        <v>0</v>
      </c>
    </row>
    <row r="105" spans="1:12" ht="15">
      <c r="A105" s="69" t="s">
        <v>965</v>
      </c>
      <c r="B105" s="69" t="s">
        <v>586</v>
      </c>
      <c r="C105" s="69">
        <v>2</v>
      </c>
      <c r="D105" s="93">
        <v>0.004962779156327543</v>
      </c>
      <c r="E105" s="93">
        <v>2.2821687783046416</v>
      </c>
      <c r="F105" s="69" t="s">
        <v>278</v>
      </c>
      <c r="G105" s="69" t="b">
        <v>0</v>
      </c>
      <c r="H105" s="69" t="b">
        <v>0</v>
      </c>
      <c r="I105" s="69" t="b">
        <v>0</v>
      </c>
      <c r="J105" s="69" t="b">
        <v>0</v>
      </c>
      <c r="K105" s="69" t="b">
        <v>0</v>
      </c>
      <c r="L105" s="69" t="b">
        <v>0</v>
      </c>
    </row>
    <row r="106" spans="1:12" ht="15">
      <c r="A106" s="69" t="s">
        <v>586</v>
      </c>
      <c r="B106" s="69" t="s">
        <v>595</v>
      </c>
      <c r="C106" s="69">
        <v>2</v>
      </c>
      <c r="D106" s="93">
        <v>0.004962779156327543</v>
      </c>
      <c r="E106" s="93">
        <v>2.2821687783046416</v>
      </c>
      <c r="F106" s="69" t="s">
        <v>278</v>
      </c>
      <c r="G106" s="69" t="b">
        <v>0</v>
      </c>
      <c r="H106" s="69" t="b">
        <v>0</v>
      </c>
      <c r="I106" s="69" t="b">
        <v>0</v>
      </c>
      <c r="J106" s="69" t="b">
        <v>0</v>
      </c>
      <c r="K106" s="69" t="b">
        <v>0</v>
      </c>
      <c r="L106" s="69" t="b">
        <v>0</v>
      </c>
    </row>
    <row r="107" spans="1:12" ht="15">
      <c r="A107" s="69" t="s">
        <v>595</v>
      </c>
      <c r="B107" s="69" t="s">
        <v>799</v>
      </c>
      <c r="C107" s="69">
        <v>2</v>
      </c>
      <c r="D107" s="93">
        <v>0.004962779156327543</v>
      </c>
      <c r="E107" s="93">
        <v>1.4370707382903847</v>
      </c>
      <c r="F107" s="69" t="s">
        <v>278</v>
      </c>
      <c r="G107" s="69" t="b">
        <v>0</v>
      </c>
      <c r="H107" s="69" t="b">
        <v>0</v>
      </c>
      <c r="I107" s="69" t="b">
        <v>0</v>
      </c>
      <c r="J107" s="69" t="b">
        <v>0</v>
      </c>
      <c r="K107" s="69" t="b">
        <v>0</v>
      </c>
      <c r="L107" s="69" t="b">
        <v>0</v>
      </c>
    </row>
    <row r="108" spans="1:12" ht="15">
      <c r="A108" s="69" t="s">
        <v>799</v>
      </c>
      <c r="B108" s="69" t="s">
        <v>966</v>
      </c>
      <c r="C108" s="69">
        <v>2</v>
      </c>
      <c r="D108" s="93">
        <v>0.004962779156327543</v>
      </c>
      <c r="E108" s="93">
        <v>1.4370707382903847</v>
      </c>
      <c r="F108" s="69" t="s">
        <v>278</v>
      </c>
      <c r="G108" s="69" t="b">
        <v>0</v>
      </c>
      <c r="H108" s="69" t="b">
        <v>0</v>
      </c>
      <c r="I108" s="69" t="b">
        <v>0</v>
      </c>
      <c r="J108" s="69" t="b">
        <v>0</v>
      </c>
      <c r="K108" s="69" t="b">
        <v>0</v>
      </c>
      <c r="L108" s="69" t="b">
        <v>0</v>
      </c>
    </row>
    <row r="109" spans="1:12" ht="15">
      <c r="A109" s="69" t="s">
        <v>966</v>
      </c>
      <c r="B109" s="69" t="s">
        <v>967</v>
      </c>
      <c r="C109" s="69">
        <v>2</v>
      </c>
      <c r="D109" s="93">
        <v>0.004962779156327543</v>
      </c>
      <c r="E109" s="93">
        <v>2.2821687783046416</v>
      </c>
      <c r="F109" s="69" t="s">
        <v>278</v>
      </c>
      <c r="G109" s="69" t="b">
        <v>0</v>
      </c>
      <c r="H109" s="69" t="b">
        <v>0</v>
      </c>
      <c r="I109" s="69" t="b">
        <v>0</v>
      </c>
      <c r="J109" s="69" t="b">
        <v>0</v>
      </c>
      <c r="K109" s="69" t="b">
        <v>0</v>
      </c>
      <c r="L109" s="69" t="b">
        <v>0</v>
      </c>
    </row>
    <row r="110" spans="1:12" ht="15">
      <c r="A110" s="69" t="s">
        <v>967</v>
      </c>
      <c r="B110" s="69" t="s">
        <v>380</v>
      </c>
      <c r="C110" s="69">
        <v>2</v>
      </c>
      <c r="D110" s="93">
        <v>0.004962779156327543</v>
      </c>
      <c r="E110" s="93">
        <v>2.2821687783046416</v>
      </c>
      <c r="F110" s="69" t="s">
        <v>278</v>
      </c>
      <c r="G110" s="69" t="b">
        <v>0</v>
      </c>
      <c r="H110" s="69" t="b">
        <v>0</v>
      </c>
      <c r="I110" s="69" t="b">
        <v>0</v>
      </c>
      <c r="J110" s="69" t="b">
        <v>0</v>
      </c>
      <c r="K110" s="69" t="b">
        <v>0</v>
      </c>
      <c r="L110" s="69" t="b">
        <v>0</v>
      </c>
    </row>
    <row r="111" spans="1:12" ht="15">
      <c r="A111" s="69" t="s">
        <v>380</v>
      </c>
      <c r="B111" s="69" t="s">
        <v>968</v>
      </c>
      <c r="C111" s="69">
        <v>2</v>
      </c>
      <c r="D111" s="93">
        <v>0.004962779156327543</v>
      </c>
      <c r="E111" s="93">
        <v>2.2821687783046416</v>
      </c>
      <c r="F111" s="69" t="s">
        <v>278</v>
      </c>
      <c r="G111" s="69" t="b">
        <v>0</v>
      </c>
      <c r="H111" s="69" t="b">
        <v>0</v>
      </c>
      <c r="I111" s="69" t="b">
        <v>0</v>
      </c>
      <c r="J111" s="69" t="b">
        <v>0</v>
      </c>
      <c r="K111" s="69" t="b">
        <v>0</v>
      </c>
      <c r="L111" s="69" t="b">
        <v>0</v>
      </c>
    </row>
    <row r="112" spans="1:12" ht="15">
      <c r="A112" s="69" t="s">
        <v>968</v>
      </c>
      <c r="B112" s="69" t="s">
        <v>969</v>
      </c>
      <c r="C112" s="69">
        <v>2</v>
      </c>
      <c r="D112" s="93">
        <v>0.004962779156327543</v>
      </c>
      <c r="E112" s="93">
        <v>2.2821687783046416</v>
      </c>
      <c r="F112" s="69" t="s">
        <v>278</v>
      </c>
      <c r="G112" s="69" t="b">
        <v>0</v>
      </c>
      <c r="H112" s="69" t="b">
        <v>0</v>
      </c>
      <c r="I112" s="69" t="b">
        <v>0</v>
      </c>
      <c r="J112" s="69" t="b">
        <v>0</v>
      </c>
      <c r="K112" s="69" t="b">
        <v>0</v>
      </c>
      <c r="L112" s="69" t="b">
        <v>0</v>
      </c>
    </row>
    <row r="113" spans="1:12" ht="15">
      <c r="A113" s="69" t="s">
        <v>969</v>
      </c>
      <c r="B113" s="69" t="s">
        <v>970</v>
      </c>
      <c r="C113" s="69">
        <v>2</v>
      </c>
      <c r="D113" s="93">
        <v>0.004962779156327543</v>
      </c>
      <c r="E113" s="93">
        <v>2.2821687783046416</v>
      </c>
      <c r="F113" s="69" t="s">
        <v>278</v>
      </c>
      <c r="G113" s="69" t="b">
        <v>0</v>
      </c>
      <c r="H113" s="69" t="b">
        <v>0</v>
      </c>
      <c r="I113" s="69" t="b">
        <v>0</v>
      </c>
      <c r="J113" s="69" t="b">
        <v>0</v>
      </c>
      <c r="K113" s="69" t="b">
        <v>0</v>
      </c>
      <c r="L113" s="69" t="b">
        <v>0</v>
      </c>
    </row>
    <row r="114" spans="1:12" ht="15">
      <c r="A114" s="69" t="s">
        <v>970</v>
      </c>
      <c r="B114" s="69" t="s">
        <v>971</v>
      </c>
      <c r="C114" s="69">
        <v>2</v>
      </c>
      <c r="D114" s="93">
        <v>0.004962779156327543</v>
      </c>
      <c r="E114" s="93">
        <v>2.2821687783046416</v>
      </c>
      <c r="F114" s="69" t="s">
        <v>278</v>
      </c>
      <c r="G114" s="69" t="b">
        <v>0</v>
      </c>
      <c r="H114" s="69" t="b">
        <v>0</v>
      </c>
      <c r="I114" s="69" t="b">
        <v>0</v>
      </c>
      <c r="J114" s="69" t="b">
        <v>0</v>
      </c>
      <c r="K114" s="69" t="b">
        <v>0</v>
      </c>
      <c r="L114" s="69" t="b">
        <v>0</v>
      </c>
    </row>
    <row r="115" spans="1:12" ht="15">
      <c r="A115" s="69" t="s">
        <v>971</v>
      </c>
      <c r="B115" s="69" t="s">
        <v>804</v>
      </c>
      <c r="C115" s="69">
        <v>2</v>
      </c>
      <c r="D115" s="93">
        <v>0.004962779156327543</v>
      </c>
      <c r="E115" s="93">
        <v>2.1060775192489603</v>
      </c>
      <c r="F115" s="69" t="s">
        <v>278</v>
      </c>
      <c r="G115" s="69" t="b">
        <v>0</v>
      </c>
      <c r="H115" s="69" t="b">
        <v>0</v>
      </c>
      <c r="I115" s="69" t="b">
        <v>0</v>
      </c>
      <c r="J115" s="69" t="b">
        <v>0</v>
      </c>
      <c r="K115" s="69" t="b">
        <v>0</v>
      </c>
      <c r="L115" s="69" t="b">
        <v>0</v>
      </c>
    </row>
    <row r="116" spans="1:12" ht="15">
      <c r="A116" s="69" t="s">
        <v>805</v>
      </c>
      <c r="B116" s="69" t="s">
        <v>972</v>
      </c>
      <c r="C116" s="69">
        <v>2</v>
      </c>
      <c r="D116" s="93">
        <v>0.004962779156327543</v>
      </c>
      <c r="E116" s="93">
        <v>2.1060775192489603</v>
      </c>
      <c r="F116" s="69" t="s">
        <v>278</v>
      </c>
      <c r="G116" s="69" t="b">
        <v>0</v>
      </c>
      <c r="H116" s="69" t="b">
        <v>0</v>
      </c>
      <c r="I116" s="69" t="b">
        <v>0</v>
      </c>
      <c r="J116" s="69" t="b">
        <v>0</v>
      </c>
      <c r="K116" s="69" t="b">
        <v>0</v>
      </c>
      <c r="L116" s="69" t="b">
        <v>0</v>
      </c>
    </row>
    <row r="117" spans="1:12" ht="15">
      <c r="A117" s="69" t="s">
        <v>972</v>
      </c>
      <c r="B117" s="69" t="s">
        <v>973</v>
      </c>
      <c r="C117" s="69">
        <v>2</v>
      </c>
      <c r="D117" s="93">
        <v>0.004962779156327543</v>
      </c>
      <c r="E117" s="93">
        <v>2.2821687783046416</v>
      </c>
      <c r="F117" s="69" t="s">
        <v>278</v>
      </c>
      <c r="G117" s="69" t="b">
        <v>0</v>
      </c>
      <c r="H117" s="69" t="b">
        <v>0</v>
      </c>
      <c r="I117" s="69" t="b">
        <v>0</v>
      </c>
      <c r="J117" s="69" t="b">
        <v>0</v>
      </c>
      <c r="K117" s="69" t="b">
        <v>0</v>
      </c>
      <c r="L117" s="69" t="b">
        <v>0</v>
      </c>
    </row>
    <row r="118" spans="1:12" ht="15">
      <c r="A118" s="69" t="s">
        <v>974</v>
      </c>
      <c r="B118" s="69" t="s">
        <v>975</v>
      </c>
      <c r="C118" s="69">
        <v>2</v>
      </c>
      <c r="D118" s="93">
        <v>0.004962779156327543</v>
      </c>
      <c r="E118" s="93">
        <v>2.2821687783046416</v>
      </c>
      <c r="F118" s="69" t="s">
        <v>278</v>
      </c>
      <c r="G118" s="69" t="b">
        <v>0</v>
      </c>
      <c r="H118" s="69" t="b">
        <v>0</v>
      </c>
      <c r="I118" s="69" t="b">
        <v>0</v>
      </c>
      <c r="J118" s="69" t="b">
        <v>0</v>
      </c>
      <c r="K118" s="69" t="b">
        <v>0</v>
      </c>
      <c r="L118" s="69" t="b">
        <v>0</v>
      </c>
    </row>
    <row r="119" spans="1:12" ht="15">
      <c r="A119" s="69" t="s">
        <v>975</v>
      </c>
      <c r="B119" s="69" t="s">
        <v>976</v>
      </c>
      <c r="C119" s="69">
        <v>2</v>
      </c>
      <c r="D119" s="93">
        <v>0.004962779156327543</v>
      </c>
      <c r="E119" s="93">
        <v>2.2821687783046416</v>
      </c>
      <c r="F119" s="69" t="s">
        <v>278</v>
      </c>
      <c r="G119" s="69" t="b">
        <v>0</v>
      </c>
      <c r="H119" s="69" t="b">
        <v>0</v>
      </c>
      <c r="I119" s="69" t="b">
        <v>0</v>
      </c>
      <c r="J119" s="69" t="b">
        <v>0</v>
      </c>
      <c r="K119" s="69" t="b">
        <v>0</v>
      </c>
      <c r="L119" s="69" t="b">
        <v>0</v>
      </c>
    </row>
    <row r="120" spans="1:12" ht="15">
      <c r="A120" s="69" t="s">
        <v>976</v>
      </c>
      <c r="B120" s="69" t="s">
        <v>977</v>
      </c>
      <c r="C120" s="69">
        <v>2</v>
      </c>
      <c r="D120" s="93">
        <v>0.004962779156327543</v>
      </c>
      <c r="E120" s="93">
        <v>2.2821687783046416</v>
      </c>
      <c r="F120" s="69" t="s">
        <v>278</v>
      </c>
      <c r="G120" s="69" t="b">
        <v>0</v>
      </c>
      <c r="H120" s="69" t="b">
        <v>0</v>
      </c>
      <c r="I120" s="69" t="b">
        <v>0</v>
      </c>
      <c r="J120" s="69" t="b">
        <v>0</v>
      </c>
      <c r="K120" s="69" t="b">
        <v>0</v>
      </c>
      <c r="L120" s="69" t="b">
        <v>0</v>
      </c>
    </row>
    <row r="121" spans="1:12" ht="15">
      <c r="A121" s="69" t="s">
        <v>977</v>
      </c>
      <c r="B121" s="69" t="s">
        <v>978</v>
      </c>
      <c r="C121" s="69">
        <v>2</v>
      </c>
      <c r="D121" s="93">
        <v>0.004962779156327543</v>
      </c>
      <c r="E121" s="93">
        <v>2.2821687783046416</v>
      </c>
      <c r="F121" s="69" t="s">
        <v>278</v>
      </c>
      <c r="G121" s="69" t="b">
        <v>0</v>
      </c>
      <c r="H121" s="69" t="b">
        <v>0</v>
      </c>
      <c r="I121" s="69" t="b">
        <v>0</v>
      </c>
      <c r="J121" s="69" t="b">
        <v>0</v>
      </c>
      <c r="K121" s="69" t="b">
        <v>0</v>
      </c>
      <c r="L121" s="69" t="b">
        <v>0</v>
      </c>
    </row>
    <row r="122" spans="1:12" ht="15">
      <c r="A122" s="69" t="s">
        <v>978</v>
      </c>
      <c r="B122" s="69" t="s">
        <v>979</v>
      </c>
      <c r="C122" s="69">
        <v>2</v>
      </c>
      <c r="D122" s="93">
        <v>0.004962779156327543</v>
      </c>
      <c r="E122" s="93">
        <v>2.2821687783046416</v>
      </c>
      <c r="F122" s="69" t="s">
        <v>278</v>
      </c>
      <c r="G122" s="69" t="b">
        <v>0</v>
      </c>
      <c r="H122" s="69" t="b">
        <v>0</v>
      </c>
      <c r="I122" s="69" t="b">
        <v>0</v>
      </c>
      <c r="J122" s="69" t="b">
        <v>0</v>
      </c>
      <c r="K122" s="69" t="b">
        <v>0</v>
      </c>
      <c r="L122" s="69" t="b">
        <v>0</v>
      </c>
    </row>
    <row r="123" spans="1:12" ht="15">
      <c r="A123" s="69" t="s">
        <v>979</v>
      </c>
      <c r="B123" s="69" t="s">
        <v>928</v>
      </c>
      <c r="C123" s="69">
        <v>2</v>
      </c>
      <c r="D123" s="93">
        <v>0.004962779156327543</v>
      </c>
      <c r="E123" s="93">
        <v>2.1060775192489603</v>
      </c>
      <c r="F123" s="69" t="s">
        <v>278</v>
      </c>
      <c r="G123" s="69" t="b">
        <v>0</v>
      </c>
      <c r="H123" s="69" t="b">
        <v>0</v>
      </c>
      <c r="I123" s="69" t="b">
        <v>0</v>
      </c>
      <c r="J123" s="69" t="b">
        <v>0</v>
      </c>
      <c r="K123" s="69" t="b">
        <v>0</v>
      </c>
      <c r="L123" s="69" t="b">
        <v>0</v>
      </c>
    </row>
    <row r="124" spans="1:12" ht="15">
      <c r="A124" s="69" t="s">
        <v>928</v>
      </c>
      <c r="B124" s="69" t="s">
        <v>980</v>
      </c>
      <c r="C124" s="69">
        <v>2</v>
      </c>
      <c r="D124" s="93">
        <v>0.004962779156327543</v>
      </c>
      <c r="E124" s="93">
        <v>2.1060775192489603</v>
      </c>
      <c r="F124" s="69" t="s">
        <v>278</v>
      </c>
      <c r="G124" s="69" t="b">
        <v>0</v>
      </c>
      <c r="H124" s="69" t="b">
        <v>0</v>
      </c>
      <c r="I124" s="69" t="b">
        <v>0</v>
      </c>
      <c r="J124" s="69" t="b">
        <v>0</v>
      </c>
      <c r="K124" s="69" t="b">
        <v>0</v>
      </c>
      <c r="L124" s="69" t="b">
        <v>0</v>
      </c>
    </row>
    <row r="125" spans="1:12" ht="15">
      <c r="A125" s="69" t="s">
        <v>980</v>
      </c>
      <c r="B125" s="69" t="s">
        <v>981</v>
      </c>
      <c r="C125" s="69">
        <v>2</v>
      </c>
      <c r="D125" s="93">
        <v>0.004962779156327543</v>
      </c>
      <c r="E125" s="93">
        <v>2.2821687783046416</v>
      </c>
      <c r="F125" s="69" t="s">
        <v>278</v>
      </c>
      <c r="G125" s="69" t="b">
        <v>0</v>
      </c>
      <c r="H125" s="69" t="b">
        <v>0</v>
      </c>
      <c r="I125" s="69" t="b">
        <v>0</v>
      </c>
      <c r="J125" s="69" t="b">
        <v>0</v>
      </c>
      <c r="K125" s="69" t="b">
        <v>0</v>
      </c>
      <c r="L125" s="69" t="b">
        <v>0</v>
      </c>
    </row>
    <row r="126" spans="1:12" ht="15">
      <c r="A126" s="69" t="s">
        <v>981</v>
      </c>
      <c r="B126" s="69" t="s">
        <v>982</v>
      </c>
      <c r="C126" s="69">
        <v>2</v>
      </c>
      <c r="D126" s="93">
        <v>0.004962779156327543</v>
      </c>
      <c r="E126" s="93">
        <v>2.2821687783046416</v>
      </c>
      <c r="F126" s="69" t="s">
        <v>278</v>
      </c>
      <c r="G126" s="69" t="b">
        <v>0</v>
      </c>
      <c r="H126" s="69" t="b">
        <v>0</v>
      </c>
      <c r="I126" s="69" t="b">
        <v>0</v>
      </c>
      <c r="J126" s="69" t="b">
        <v>0</v>
      </c>
      <c r="K126" s="69" t="b">
        <v>0</v>
      </c>
      <c r="L126" s="69" t="b">
        <v>0</v>
      </c>
    </row>
    <row r="127" spans="1:12" ht="15">
      <c r="A127" s="69" t="s">
        <v>982</v>
      </c>
      <c r="B127" s="69" t="s">
        <v>983</v>
      </c>
      <c r="C127" s="69">
        <v>2</v>
      </c>
      <c r="D127" s="93">
        <v>0.004962779156327543</v>
      </c>
      <c r="E127" s="93">
        <v>2.2821687783046416</v>
      </c>
      <c r="F127" s="69" t="s">
        <v>278</v>
      </c>
      <c r="G127" s="69" t="b">
        <v>0</v>
      </c>
      <c r="H127" s="69" t="b">
        <v>0</v>
      </c>
      <c r="I127" s="69" t="b">
        <v>0</v>
      </c>
      <c r="J127" s="69" t="b">
        <v>0</v>
      </c>
      <c r="K127" s="69" t="b">
        <v>0</v>
      </c>
      <c r="L127" s="69" t="b">
        <v>0</v>
      </c>
    </row>
    <row r="128" spans="1:12" ht="15">
      <c r="A128" s="69" t="s">
        <v>983</v>
      </c>
      <c r="B128" s="69" t="s">
        <v>984</v>
      </c>
      <c r="C128" s="69">
        <v>2</v>
      </c>
      <c r="D128" s="93">
        <v>0.004962779156327543</v>
      </c>
      <c r="E128" s="93">
        <v>2.2821687783046416</v>
      </c>
      <c r="F128" s="69" t="s">
        <v>278</v>
      </c>
      <c r="G128" s="69" t="b">
        <v>0</v>
      </c>
      <c r="H128" s="69" t="b">
        <v>0</v>
      </c>
      <c r="I128" s="69" t="b">
        <v>0</v>
      </c>
      <c r="J128" s="69" t="b">
        <v>0</v>
      </c>
      <c r="K128" s="69" t="b">
        <v>0</v>
      </c>
      <c r="L128" s="69" t="b">
        <v>0</v>
      </c>
    </row>
    <row r="129" spans="1:12" ht="15">
      <c r="A129" s="69" t="s">
        <v>984</v>
      </c>
      <c r="B129" s="69" t="s">
        <v>917</v>
      </c>
      <c r="C129" s="69">
        <v>2</v>
      </c>
      <c r="D129" s="93">
        <v>0.004962779156327543</v>
      </c>
      <c r="E129" s="93">
        <v>1.9811387826406603</v>
      </c>
      <c r="F129" s="69" t="s">
        <v>278</v>
      </c>
      <c r="G129" s="69" t="b">
        <v>0</v>
      </c>
      <c r="H129" s="69" t="b">
        <v>0</v>
      </c>
      <c r="I129" s="69" t="b">
        <v>0</v>
      </c>
      <c r="J129" s="69" t="b">
        <v>0</v>
      </c>
      <c r="K129" s="69" t="b">
        <v>0</v>
      </c>
      <c r="L129" s="69" t="b">
        <v>0</v>
      </c>
    </row>
    <row r="130" spans="1:12" ht="15">
      <c r="A130" s="69" t="s">
        <v>917</v>
      </c>
      <c r="B130" s="69" t="s">
        <v>594</v>
      </c>
      <c r="C130" s="69">
        <v>2</v>
      </c>
      <c r="D130" s="93">
        <v>0.004962779156327543</v>
      </c>
      <c r="E130" s="93">
        <v>1.9811387826406603</v>
      </c>
      <c r="F130" s="69" t="s">
        <v>278</v>
      </c>
      <c r="G130" s="69" t="b">
        <v>0</v>
      </c>
      <c r="H130" s="69" t="b">
        <v>0</v>
      </c>
      <c r="I130" s="69" t="b">
        <v>0</v>
      </c>
      <c r="J130" s="69" t="b">
        <v>0</v>
      </c>
      <c r="K130" s="69" t="b">
        <v>0</v>
      </c>
      <c r="L130" s="69" t="b">
        <v>0</v>
      </c>
    </row>
    <row r="131" spans="1:12" ht="15">
      <c r="A131" s="69" t="s">
        <v>594</v>
      </c>
      <c r="B131" s="69" t="s">
        <v>812</v>
      </c>
      <c r="C131" s="69">
        <v>2</v>
      </c>
      <c r="D131" s="93">
        <v>0.004962779156327543</v>
      </c>
      <c r="E131" s="93">
        <v>1.8842287696326039</v>
      </c>
      <c r="F131" s="69" t="s">
        <v>278</v>
      </c>
      <c r="G131" s="69" t="b">
        <v>0</v>
      </c>
      <c r="H131" s="69" t="b">
        <v>0</v>
      </c>
      <c r="I131" s="69" t="b">
        <v>0</v>
      </c>
      <c r="J131" s="69" t="b">
        <v>0</v>
      </c>
      <c r="K131" s="69" t="b">
        <v>0</v>
      </c>
      <c r="L131" s="69" t="b">
        <v>0</v>
      </c>
    </row>
    <row r="132" spans="1:12" ht="15">
      <c r="A132" s="69" t="s">
        <v>812</v>
      </c>
      <c r="B132" s="69" t="s">
        <v>904</v>
      </c>
      <c r="C132" s="69">
        <v>2</v>
      </c>
      <c r="D132" s="93">
        <v>0.004962779156327543</v>
      </c>
      <c r="E132" s="93">
        <v>1.4071075149129415</v>
      </c>
      <c r="F132" s="69" t="s">
        <v>278</v>
      </c>
      <c r="G132" s="69" t="b">
        <v>0</v>
      </c>
      <c r="H132" s="69" t="b">
        <v>0</v>
      </c>
      <c r="I132" s="69" t="b">
        <v>0</v>
      </c>
      <c r="J132" s="69" t="b">
        <v>0</v>
      </c>
      <c r="K132" s="69" t="b">
        <v>0</v>
      </c>
      <c r="L132" s="69" t="b">
        <v>0</v>
      </c>
    </row>
    <row r="133" spans="1:12" ht="15">
      <c r="A133" s="69" t="s">
        <v>904</v>
      </c>
      <c r="B133" s="69" t="s">
        <v>798</v>
      </c>
      <c r="C133" s="69">
        <v>2</v>
      </c>
      <c r="D133" s="93">
        <v>0.004962779156327543</v>
      </c>
      <c r="E133" s="93">
        <v>1.0268962732013356</v>
      </c>
      <c r="F133" s="69" t="s">
        <v>278</v>
      </c>
      <c r="G133" s="69" t="b">
        <v>0</v>
      </c>
      <c r="H133" s="69" t="b">
        <v>0</v>
      </c>
      <c r="I133" s="69" t="b">
        <v>0</v>
      </c>
      <c r="J133" s="69" t="b">
        <v>0</v>
      </c>
      <c r="K133" s="69" t="b">
        <v>0</v>
      </c>
      <c r="L133" s="69" t="b">
        <v>0</v>
      </c>
    </row>
    <row r="134" spans="1:12" ht="15">
      <c r="A134" s="69" t="s">
        <v>804</v>
      </c>
      <c r="B134" s="69" t="s">
        <v>805</v>
      </c>
      <c r="C134" s="69">
        <v>3</v>
      </c>
      <c r="D134" s="93">
        <v>0.006861301534526487</v>
      </c>
      <c r="E134" s="93">
        <v>1.4866665726258927</v>
      </c>
      <c r="F134" s="69" t="s">
        <v>220</v>
      </c>
      <c r="G134" s="69" t="b">
        <v>0</v>
      </c>
      <c r="H134" s="69" t="b">
        <v>0</v>
      </c>
      <c r="I134" s="69" t="b">
        <v>0</v>
      </c>
      <c r="J134" s="69" t="b">
        <v>0</v>
      </c>
      <c r="K134" s="69" t="b">
        <v>0</v>
      </c>
      <c r="L134" s="69" t="b">
        <v>0</v>
      </c>
    </row>
    <row r="135" spans="1:12" ht="15">
      <c r="A135" s="69" t="s">
        <v>798</v>
      </c>
      <c r="B135" s="69" t="s">
        <v>803</v>
      </c>
      <c r="C135" s="69">
        <v>2</v>
      </c>
      <c r="D135" s="93">
        <v>0.008204948632413146</v>
      </c>
      <c r="E135" s="93">
        <v>1.3105753135702116</v>
      </c>
      <c r="F135" s="69" t="s">
        <v>220</v>
      </c>
      <c r="G135" s="69" t="b">
        <v>0</v>
      </c>
      <c r="H135" s="69" t="b">
        <v>0</v>
      </c>
      <c r="I135" s="69" t="b">
        <v>0</v>
      </c>
      <c r="J135" s="69" t="b">
        <v>0</v>
      </c>
      <c r="K135" s="69" t="b">
        <v>0</v>
      </c>
      <c r="L135" s="69" t="b">
        <v>0</v>
      </c>
    </row>
    <row r="136" spans="1:12" ht="15">
      <c r="A136" s="69" t="s">
        <v>803</v>
      </c>
      <c r="B136" s="69" t="s">
        <v>806</v>
      </c>
      <c r="C136" s="69">
        <v>2</v>
      </c>
      <c r="D136" s="93">
        <v>0.008204948632413146</v>
      </c>
      <c r="E136" s="93">
        <v>1.4866665726258927</v>
      </c>
      <c r="F136" s="69" t="s">
        <v>220</v>
      </c>
      <c r="G136" s="69" t="b">
        <v>0</v>
      </c>
      <c r="H136" s="69" t="b">
        <v>0</v>
      </c>
      <c r="I136" s="69" t="b">
        <v>0</v>
      </c>
      <c r="J136" s="69" t="b">
        <v>0</v>
      </c>
      <c r="K136" s="69" t="b">
        <v>0</v>
      </c>
      <c r="L136" s="69" t="b">
        <v>0</v>
      </c>
    </row>
    <row r="137" spans="1:12" ht="15">
      <c r="A137" s="69" t="s">
        <v>806</v>
      </c>
      <c r="B137" s="69" t="s">
        <v>807</v>
      </c>
      <c r="C137" s="69">
        <v>2</v>
      </c>
      <c r="D137" s="93">
        <v>0.008204948632413146</v>
      </c>
      <c r="E137" s="93">
        <v>1.662757831681574</v>
      </c>
      <c r="F137" s="69" t="s">
        <v>220</v>
      </c>
      <c r="G137" s="69" t="b">
        <v>0</v>
      </c>
      <c r="H137" s="69" t="b">
        <v>0</v>
      </c>
      <c r="I137" s="69" t="b">
        <v>0</v>
      </c>
      <c r="J137" s="69" t="b">
        <v>0</v>
      </c>
      <c r="K137" s="69" t="b">
        <v>0</v>
      </c>
      <c r="L137" s="69" t="b">
        <v>0</v>
      </c>
    </row>
    <row r="138" spans="1:12" ht="15">
      <c r="A138" s="69" t="s">
        <v>807</v>
      </c>
      <c r="B138" s="69" t="s">
        <v>808</v>
      </c>
      <c r="C138" s="69">
        <v>2</v>
      </c>
      <c r="D138" s="93">
        <v>0.008204948632413146</v>
      </c>
      <c r="E138" s="93">
        <v>1.662757831681574</v>
      </c>
      <c r="F138" s="69" t="s">
        <v>220</v>
      </c>
      <c r="G138" s="69" t="b">
        <v>0</v>
      </c>
      <c r="H138" s="69" t="b">
        <v>0</v>
      </c>
      <c r="I138" s="69" t="b">
        <v>0</v>
      </c>
      <c r="J138" s="69" t="b">
        <v>0</v>
      </c>
      <c r="K138" s="69" t="b">
        <v>0</v>
      </c>
      <c r="L138" s="69" t="b">
        <v>0</v>
      </c>
    </row>
    <row r="139" spans="1:12" ht="15">
      <c r="A139" s="69" t="s">
        <v>808</v>
      </c>
      <c r="B139" s="69" t="s">
        <v>809</v>
      </c>
      <c r="C139" s="69">
        <v>2</v>
      </c>
      <c r="D139" s="93">
        <v>0.008204948632413146</v>
      </c>
      <c r="E139" s="93">
        <v>1.662757831681574</v>
      </c>
      <c r="F139" s="69" t="s">
        <v>220</v>
      </c>
      <c r="G139" s="69" t="b">
        <v>0</v>
      </c>
      <c r="H139" s="69" t="b">
        <v>0</v>
      </c>
      <c r="I139" s="69" t="b">
        <v>0</v>
      </c>
      <c r="J139" s="69" t="b">
        <v>0</v>
      </c>
      <c r="K139" s="69" t="b">
        <v>0</v>
      </c>
      <c r="L139" s="69" t="b">
        <v>0</v>
      </c>
    </row>
    <row r="140" spans="1:12" ht="15">
      <c r="A140" s="69" t="s">
        <v>809</v>
      </c>
      <c r="B140" s="69" t="s">
        <v>374</v>
      </c>
      <c r="C140" s="69">
        <v>2</v>
      </c>
      <c r="D140" s="93">
        <v>0.008204948632413146</v>
      </c>
      <c r="E140" s="93">
        <v>1.662757831681574</v>
      </c>
      <c r="F140" s="69" t="s">
        <v>220</v>
      </c>
      <c r="G140" s="69" t="b">
        <v>0</v>
      </c>
      <c r="H140" s="69" t="b">
        <v>0</v>
      </c>
      <c r="I140" s="69" t="b">
        <v>0</v>
      </c>
      <c r="J140" s="69" t="b">
        <v>0</v>
      </c>
      <c r="K140" s="69" t="b">
        <v>0</v>
      </c>
      <c r="L140" s="69" t="b">
        <v>0</v>
      </c>
    </row>
    <row r="141" spans="1:12" ht="15">
      <c r="A141" s="69" t="s">
        <v>374</v>
      </c>
      <c r="B141" s="69" t="s">
        <v>810</v>
      </c>
      <c r="C141" s="69">
        <v>2</v>
      </c>
      <c r="D141" s="93">
        <v>0.008204948632413146</v>
      </c>
      <c r="E141" s="93">
        <v>1.662757831681574</v>
      </c>
      <c r="F141" s="69" t="s">
        <v>220</v>
      </c>
      <c r="G141" s="69" t="b">
        <v>0</v>
      </c>
      <c r="H141" s="69" t="b">
        <v>0</v>
      </c>
      <c r="I141" s="69" t="b">
        <v>0</v>
      </c>
      <c r="J141" s="69" t="b">
        <v>0</v>
      </c>
      <c r="K141" s="69" t="b">
        <v>0</v>
      </c>
      <c r="L141" s="69" t="b">
        <v>0</v>
      </c>
    </row>
    <row r="142" spans="1:12" ht="15">
      <c r="A142" s="69" t="s">
        <v>810</v>
      </c>
      <c r="B142" s="69" t="s">
        <v>964</v>
      </c>
      <c r="C142" s="69">
        <v>2</v>
      </c>
      <c r="D142" s="93">
        <v>0.008204948632413146</v>
      </c>
      <c r="E142" s="93">
        <v>1.662757831681574</v>
      </c>
      <c r="F142" s="69" t="s">
        <v>220</v>
      </c>
      <c r="G142" s="69" t="b">
        <v>0</v>
      </c>
      <c r="H142" s="69" t="b">
        <v>0</v>
      </c>
      <c r="I142" s="69" t="b">
        <v>0</v>
      </c>
      <c r="J142" s="69" t="b">
        <v>0</v>
      </c>
      <c r="K142" s="69" t="b">
        <v>0</v>
      </c>
      <c r="L142" s="69" t="b">
        <v>0</v>
      </c>
    </row>
    <row r="143" spans="1:12" ht="15">
      <c r="A143" s="69" t="s">
        <v>964</v>
      </c>
      <c r="B143" s="69" t="s">
        <v>965</v>
      </c>
      <c r="C143" s="69">
        <v>2</v>
      </c>
      <c r="D143" s="93">
        <v>0.008204948632413146</v>
      </c>
      <c r="E143" s="93">
        <v>1.662757831681574</v>
      </c>
      <c r="F143" s="69" t="s">
        <v>220</v>
      </c>
      <c r="G143" s="69" t="b">
        <v>0</v>
      </c>
      <c r="H143" s="69" t="b">
        <v>0</v>
      </c>
      <c r="I143" s="69" t="b">
        <v>0</v>
      </c>
      <c r="J143" s="69" t="b">
        <v>0</v>
      </c>
      <c r="K143" s="69" t="b">
        <v>0</v>
      </c>
      <c r="L143" s="69" t="b">
        <v>0</v>
      </c>
    </row>
    <row r="144" spans="1:12" ht="15">
      <c r="A144" s="69" t="s">
        <v>965</v>
      </c>
      <c r="B144" s="69" t="s">
        <v>586</v>
      </c>
      <c r="C144" s="69">
        <v>2</v>
      </c>
      <c r="D144" s="93">
        <v>0.008204948632413146</v>
      </c>
      <c r="E144" s="93">
        <v>1.662757831681574</v>
      </c>
      <c r="F144" s="69" t="s">
        <v>220</v>
      </c>
      <c r="G144" s="69" t="b">
        <v>0</v>
      </c>
      <c r="H144" s="69" t="b">
        <v>0</v>
      </c>
      <c r="I144" s="69" t="b">
        <v>0</v>
      </c>
      <c r="J144" s="69" t="b">
        <v>0</v>
      </c>
      <c r="K144" s="69" t="b">
        <v>0</v>
      </c>
      <c r="L144" s="69" t="b">
        <v>0</v>
      </c>
    </row>
    <row r="145" spans="1:12" ht="15">
      <c r="A145" s="69" t="s">
        <v>586</v>
      </c>
      <c r="B145" s="69" t="s">
        <v>595</v>
      </c>
      <c r="C145" s="69">
        <v>2</v>
      </c>
      <c r="D145" s="93">
        <v>0.008204948632413146</v>
      </c>
      <c r="E145" s="93">
        <v>1.662757831681574</v>
      </c>
      <c r="F145" s="69" t="s">
        <v>220</v>
      </c>
      <c r="G145" s="69" t="b">
        <v>0</v>
      </c>
      <c r="H145" s="69" t="b">
        <v>0</v>
      </c>
      <c r="I145" s="69" t="b">
        <v>0</v>
      </c>
      <c r="J145" s="69" t="b">
        <v>0</v>
      </c>
      <c r="K145" s="69" t="b">
        <v>0</v>
      </c>
      <c r="L145" s="69" t="b">
        <v>0</v>
      </c>
    </row>
    <row r="146" spans="1:12" ht="15">
      <c r="A146" s="69" t="s">
        <v>595</v>
      </c>
      <c r="B146" s="69" t="s">
        <v>799</v>
      </c>
      <c r="C146" s="69">
        <v>2</v>
      </c>
      <c r="D146" s="93">
        <v>0.008204948632413146</v>
      </c>
      <c r="E146" s="93">
        <v>1.662757831681574</v>
      </c>
      <c r="F146" s="69" t="s">
        <v>220</v>
      </c>
      <c r="G146" s="69" t="b">
        <v>0</v>
      </c>
      <c r="H146" s="69" t="b">
        <v>0</v>
      </c>
      <c r="I146" s="69" t="b">
        <v>0</v>
      </c>
      <c r="J146" s="69" t="b">
        <v>0</v>
      </c>
      <c r="K146" s="69" t="b">
        <v>0</v>
      </c>
      <c r="L146" s="69" t="b">
        <v>0</v>
      </c>
    </row>
    <row r="147" spans="1:12" ht="15">
      <c r="A147" s="69" t="s">
        <v>799</v>
      </c>
      <c r="B147" s="69" t="s">
        <v>966</v>
      </c>
      <c r="C147" s="69">
        <v>2</v>
      </c>
      <c r="D147" s="93">
        <v>0.008204948632413146</v>
      </c>
      <c r="E147" s="93">
        <v>1.662757831681574</v>
      </c>
      <c r="F147" s="69" t="s">
        <v>220</v>
      </c>
      <c r="G147" s="69" t="b">
        <v>0</v>
      </c>
      <c r="H147" s="69" t="b">
        <v>0</v>
      </c>
      <c r="I147" s="69" t="b">
        <v>0</v>
      </c>
      <c r="J147" s="69" t="b">
        <v>0</v>
      </c>
      <c r="K147" s="69" t="b">
        <v>0</v>
      </c>
      <c r="L147" s="69" t="b">
        <v>0</v>
      </c>
    </row>
    <row r="148" spans="1:12" ht="15">
      <c r="A148" s="69" t="s">
        <v>966</v>
      </c>
      <c r="B148" s="69" t="s">
        <v>967</v>
      </c>
      <c r="C148" s="69">
        <v>2</v>
      </c>
      <c r="D148" s="93">
        <v>0.008204948632413146</v>
      </c>
      <c r="E148" s="93">
        <v>1.662757831681574</v>
      </c>
      <c r="F148" s="69" t="s">
        <v>220</v>
      </c>
      <c r="G148" s="69" t="b">
        <v>0</v>
      </c>
      <c r="H148" s="69" t="b">
        <v>0</v>
      </c>
      <c r="I148" s="69" t="b">
        <v>0</v>
      </c>
      <c r="J148" s="69" t="b">
        <v>0</v>
      </c>
      <c r="K148" s="69" t="b">
        <v>0</v>
      </c>
      <c r="L148" s="69" t="b">
        <v>0</v>
      </c>
    </row>
    <row r="149" spans="1:12" ht="15">
      <c r="A149" s="69" t="s">
        <v>967</v>
      </c>
      <c r="B149" s="69" t="s">
        <v>380</v>
      </c>
      <c r="C149" s="69">
        <v>2</v>
      </c>
      <c r="D149" s="93">
        <v>0.008204948632413146</v>
      </c>
      <c r="E149" s="93">
        <v>1.662757831681574</v>
      </c>
      <c r="F149" s="69" t="s">
        <v>220</v>
      </c>
      <c r="G149" s="69" t="b">
        <v>0</v>
      </c>
      <c r="H149" s="69" t="b">
        <v>0</v>
      </c>
      <c r="I149" s="69" t="b">
        <v>0</v>
      </c>
      <c r="J149" s="69" t="b">
        <v>0</v>
      </c>
      <c r="K149" s="69" t="b">
        <v>0</v>
      </c>
      <c r="L149" s="69" t="b">
        <v>0</v>
      </c>
    </row>
    <row r="150" spans="1:12" ht="15">
      <c r="A150" s="69" t="s">
        <v>380</v>
      </c>
      <c r="B150" s="69" t="s">
        <v>968</v>
      </c>
      <c r="C150" s="69">
        <v>2</v>
      </c>
      <c r="D150" s="93">
        <v>0.008204948632413146</v>
      </c>
      <c r="E150" s="93">
        <v>1.662757831681574</v>
      </c>
      <c r="F150" s="69" t="s">
        <v>220</v>
      </c>
      <c r="G150" s="69" t="b">
        <v>0</v>
      </c>
      <c r="H150" s="69" t="b">
        <v>0</v>
      </c>
      <c r="I150" s="69" t="b">
        <v>0</v>
      </c>
      <c r="J150" s="69" t="b">
        <v>0</v>
      </c>
      <c r="K150" s="69" t="b">
        <v>0</v>
      </c>
      <c r="L150" s="69" t="b">
        <v>0</v>
      </c>
    </row>
    <row r="151" spans="1:12" ht="15">
      <c r="A151" s="69" t="s">
        <v>968</v>
      </c>
      <c r="B151" s="69" t="s">
        <v>969</v>
      </c>
      <c r="C151" s="69">
        <v>2</v>
      </c>
      <c r="D151" s="93">
        <v>0.008204948632413146</v>
      </c>
      <c r="E151" s="93">
        <v>1.662757831681574</v>
      </c>
      <c r="F151" s="69" t="s">
        <v>220</v>
      </c>
      <c r="G151" s="69" t="b">
        <v>0</v>
      </c>
      <c r="H151" s="69" t="b">
        <v>0</v>
      </c>
      <c r="I151" s="69" t="b">
        <v>0</v>
      </c>
      <c r="J151" s="69" t="b">
        <v>0</v>
      </c>
      <c r="K151" s="69" t="b">
        <v>0</v>
      </c>
      <c r="L151" s="69" t="b">
        <v>0</v>
      </c>
    </row>
    <row r="152" spans="1:12" ht="15">
      <c r="A152" s="69" t="s">
        <v>969</v>
      </c>
      <c r="B152" s="69" t="s">
        <v>970</v>
      </c>
      <c r="C152" s="69">
        <v>2</v>
      </c>
      <c r="D152" s="93">
        <v>0.008204948632413146</v>
      </c>
      <c r="E152" s="93">
        <v>1.662757831681574</v>
      </c>
      <c r="F152" s="69" t="s">
        <v>220</v>
      </c>
      <c r="G152" s="69" t="b">
        <v>0</v>
      </c>
      <c r="H152" s="69" t="b">
        <v>0</v>
      </c>
      <c r="I152" s="69" t="b">
        <v>0</v>
      </c>
      <c r="J152" s="69" t="b">
        <v>0</v>
      </c>
      <c r="K152" s="69" t="b">
        <v>0</v>
      </c>
      <c r="L152" s="69" t="b">
        <v>0</v>
      </c>
    </row>
    <row r="153" spans="1:12" ht="15">
      <c r="A153" s="69" t="s">
        <v>970</v>
      </c>
      <c r="B153" s="69" t="s">
        <v>971</v>
      </c>
      <c r="C153" s="69">
        <v>2</v>
      </c>
      <c r="D153" s="93">
        <v>0.008204948632413146</v>
      </c>
      <c r="E153" s="93">
        <v>1.662757831681574</v>
      </c>
      <c r="F153" s="69" t="s">
        <v>220</v>
      </c>
      <c r="G153" s="69" t="b">
        <v>0</v>
      </c>
      <c r="H153" s="69" t="b">
        <v>0</v>
      </c>
      <c r="I153" s="69" t="b">
        <v>0</v>
      </c>
      <c r="J153" s="69" t="b">
        <v>0</v>
      </c>
      <c r="K153" s="69" t="b">
        <v>0</v>
      </c>
      <c r="L153" s="69" t="b">
        <v>0</v>
      </c>
    </row>
    <row r="154" spans="1:12" ht="15">
      <c r="A154" s="69" t="s">
        <v>971</v>
      </c>
      <c r="B154" s="69" t="s">
        <v>804</v>
      </c>
      <c r="C154" s="69">
        <v>2</v>
      </c>
      <c r="D154" s="93">
        <v>0.008204948632413146</v>
      </c>
      <c r="E154" s="93">
        <v>1.4866665726258927</v>
      </c>
      <c r="F154" s="69" t="s">
        <v>220</v>
      </c>
      <c r="G154" s="69" t="b">
        <v>0</v>
      </c>
      <c r="H154" s="69" t="b">
        <v>0</v>
      </c>
      <c r="I154" s="69" t="b">
        <v>0</v>
      </c>
      <c r="J154" s="69" t="b">
        <v>0</v>
      </c>
      <c r="K154" s="69" t="b">
        <v>0</v>
      </c>
      <c r="L154" s="69" t="b">
        <v>0</v>
      </c>
    </row>
    <row r="155" spans="1:12" ht="15">
      <c r="A155" s="69" t="s">
        <v>805</v>
      </c>
      <c r="B155" s="69" t="s">
        <v>972</v>
      </c>
      <c r="C155" s="69">
        <v>2</v>
      </c>
      <c r="D155" s="93">
        <v>0.008204948632413146</v>
      </c>
      <c r="E155" s="93">
        <v>1.4866665726258927</v>
      </c>
      <c r="F155" s="69" t="s">
        <v>220</v>
      </c>
      <c r="G155" s="69" t="b">
        <v>0</v>
      </c>
      <c r="H155" s="69" t="b">
        <v>0</v>
      </c>
      <c r="I155" s="69" t="b">
        <v>0</v>
      </c>
      <c r="J155" s="69" t="b">
        <v>0</v>
      </c>
      <c r="K155" s="69" t="b">
        <v>0</v>
      </c>
      <c r="L155" s="69" t="b">
        <v>0</v>
      </c>
    </row>
    <row r="156" spans="1:12" ht="15">
      <c r="A156" s="69" t="s">
        <v>972</v>
      </c>
      <c r="B156" s="69" t="s">
        <v>973</v>
      </c>
      <c r="C156" s="69">
        <v>2</v>
      </c>
      <c r="D156" s="93">
        <v>0.008204948632413146</v>
      </c>
      <c r="E156" s="93">
        <v>1.662757831681574</v>
      </c>
      <c r="F156" s="69" t="s">
        <v>220</v>
      </c>
      <c r="G156" s="69" t="b">
        <v>0</v>
      </c>
      <c r="H156" s="69" t="b">
        <v>0</v>
      </c>
      <c r="I156" s="69" t="b">
        <v>0</v>
      </c>
      <c r="J156" s="69" t="b">
        <v>0</v>
      </c>
      <c r="K156" s="69" t="b">
        <v>0</v>
      </c>
      <c r="L156" s="69" t="b">
        <v>0</v>
      </c>
    </row>
    <row r="157" spans="1:12" ht="15">
      <c r="A157" s="69" t="s">
        <v>974</v>
      </c>
      <c r="B157" s="69" t="s">
        <v>975</v>
      </c>
      <c r="C157" s="69">
        <v>2</v>
      </c>
      <c r="D157" s="93">
        <v>0.008204948632413146</v>
      </c>
      <c r="E157" s="93">
        <v>1.662757831681574</v>
      </c>
      <c r="F157" s="69" t="s">
        <v>220</v>
      </c>
      <c r="G157" s="69" t="b">
        <v>0</v>
      </c>
      <c r="H157" s="69" t="b">
        <v>0</v>
      </c>
      <c r="I157" s="69" t="b">
        <v>0</v>
      </c>
      <c r="J157" s="69" t="b">
        <v>0</v>
      </c>
      <c r="K157" s="69" t="b">
        <v>0</v>
      </c>
      <c r="L157" s="69" t="b">
        <v>0</v>
      </c>
    </row>
    <row r="158" spans="1:12" ht="15">
      <c r="A158" s="69" t="s">
        <v>975</v>
      </c>
      <c r="B158" s="69" t="s">
        <v>976</v>
      </c>
      <c r="C158" s="69">
        <v>2</v>
      </c>
      <c r="D158" s="93">
        <v>0.008204948632413146</v>
      </c>
      <c r="E158" s="93">
        <v>1.662757831681574</v>
      </c>
      <c r="F158" s="69" t="s">
        <v>220</v>
      </c>
      <c r="G158" s="69" t="b">
        <v>0</v>
      </c>
      <c r="H158" s="69" t="b">
        <v>0</v>
      </c>
      <c r="I158" s="69" t="b">
        <v>0</v>
      </c>
      <c r="J158" s="69" t="b">
        <v>0</v>
      </c>
      <c r="K158" s="69" t="b">
        <v>0</v>
      </c>
      <c r="L158" s="69" t="b">
        <v>0</v>
      </c>
    </row>
    <row r="159" spans="1:12" ht="15">
      <c r="A159" s="69" t="s">
        <v>976</v>
      </c>
      <c r="B159" s="69" t="s">
        <v>977</v>
      </c>
      <c r="C159" s="69">
        <v>2</v>
      </c>
      <c r="D159" s="93">
        <v>0.008204948632413146</v>
      </c>
      <c r="E159" s="93">
        <v>1.662757831681574</v>
      </c>
      <c r="F159" s="69" t="s">
        <v>220</v>
      </c>
      <c r="G159" s="69" t="b">
        <v>0</v>
      </c>
      <c r="H159" s="69" t="b">
        <v>0</v>
      </c>
      <c r="I159" s="69" t="b">
        <v>0</v>
      </c>
      <c r="J159" s="69" t="b">
        <v>0</v>
      </c>
      <c r="K159" s="69" t="b">
        <v>0</v>
      </c>
      <c r="L159" s="69" t="b">
        <v>0</v>
      </c>
    </row>
    <row r="160" spans="1:12" ht="15">
      <c r="A160" s="69" t="s">
        <v>977</v>
      </c>
      <c r="B160" s="69" t="s">
        <v>978</v>
      </c>
      <c r="C160" s="69">
        <v>2</v>
      </c>
      <c r="D160" s="93">
        <v>0.008204948632413146</v>
      </c>
      <c r="E160" s="93">
        <v>1.662757831681574</v>
      </c>
      <c r="F160" s="69" t="s">
        <v>220</v>
      </c>
      <c r="G160" s="69" t="b">
        <v>0</v>
      </c>
      <c r="H160" s="69" t="b">
        <v>0</v>
      </c>
      <c r="I160" s="69" t="b">
        <v>0</v>
      </c>
      <c r="J160" s="69" t="b">
        <v>0</v>
      </c>
      <c r="K160" s="69" t="b">
        <v>0</v>
      </c>
      <c r="L160" s="69" t="b">
        <v>0</v>
      </c>
    </row>
    <row r="161" spans="1:12" ht="15">
      <c r="A161" s="69" t="s">
        <v>978</v>
      </c>
      <c r="B161" s="69" t="s">
        <v>979</v>
      </c>
      <c r="C161" s="69">
        <v>2</v>
      </c>
      <c r="D161" s="93">
        <v>0.008204948632413146</v>
      </c>
      <c r="E161" s="93">
        <v>1.662757831681574</v>
      </c>
      <c r="F161" s="69" t="s">
        <v>220</v>
      </c>
      <c r="G161" s="69" t="b">
        <v>0</v>
      </c>
      <c r="H161" s="69" t="b">
        <v>0</v>
      </c>
      <c r="I161" s="69" t="b">
        <v>0</v>
      </c>
      <c r="J161" s="69" t="b">
        <v>0</v>
      </c>
      <c r="K161" s="69" t="b">
        <v>0</v>
      </c>
      <c r="L161" s="69" t="b">
        <v>0</v>
      </c>
    </row>
    <row r="162" spans="1:12" ht="15">
      <c r="A162" s="69" t="s">
        <v>979</v>
      </c>
      <c r="B162" s="69" t="s">
        <v>928</v>
      </c>
      <c r="C162" s="69">
        <v>2</v>
      </c>
      <c r="D162" s="93">
        <v>0.008204948632413146</v>
      </c>
      <c r="E162" s="93">
        <v>1.662757831681574</v>
      </c>
      <c r="F162" s="69" t="s">
        <v>220</v>
      </c>
      <c r="G162" s="69" t="b">
        <v>0</v>
      </c>
      <c r="H162" s="69" t="b">
        <v>0</v>
      </c>
      <c r="I162" s="69" t="b">
        <v>0</v>
      </c>
      <c r="J162" s="69" t="b">
        <v>0</v>
      </c>
      <c r="K162" s="69" t="b">
        <v>0</v>
      </c>
      <c r="L162" s="69" t="b">
        <v>0</v>
      </c>
    </row>
    <row r="163" spans="1:12" ht="15">
      <c r="A163" s="69" t="s">
        <v>928</v>
      </c>
      <c r="B163" s="69" t="s">
        <v>980</v>
      </c>
      <c r="C163" s="69">
        <v>2</v>
      </c>
      <c r="D163" s="93">
        <v>0.008204948632413146</v>
      </c>
      <c r="E163" s="93">
        <v>1.662757831681574</v>
      </c>
      <c r="F163" s="69" t="s">
        <v>220</v>
      </c>
      <c r="G163" s="69" t="b">
        <v>0</v>
      </c>
      <c r="H163" s="69" t="b">
        <v>0</v>
      </c>
      <c r="I163" s="69" t="b">
        <v>0</v>
      </c>
      <c r="J163" s="69" t="b">
        <v>0</v>
      </c>
      <c r="K163" s="69" t="b">
        <v>0</v>
      </c>
      <c r="L163" s="69" t="b">
        <v>0</v>
      </c>
    </row>
    <row r="164" spans="1:12" ht="15">
      <c r="A164" s="69" t="s">
        <v>980</v>
      </c>
      <c r="B164" s="69" t="s">
        <v>981</v>
      </c>
      <c r="C164" s="69">
        <v>2</v>
      </c>
      <c r="D164" s="93">
        <v>0.008204948632413146</v>
      </c>
      <c r="E164" s="93">
        <v>1.662757831681574</v>
      </c>
      <c r="F164" s="69" t="s">
        <v>220</v>
      </c>
      <c r="G164" s="69" t="b">
        <v>0</v>
      </c>
      <c r="H164" s="69" t="b">
        <v>0</v>
      </c>
      <c r="I164" s="69" t="b">
        <v>0</v>
      </c>
      <c r="J164" s="69" t="b">
        <v>0</v>
      </c>
      <c r="K164" s="69" t="b">
        <v>0</v>
      </c>
      <c r="L164" s="69" t="b">
        <v>0</v>
      </c>
    </row>
    <row r="165" spans="1:12" ht="15">
      <c r="A165" s="69" t="s">
        <v>981</v>
      </c>
      <c r="B165" s="69" t="s">
        <v>982</v>
      </c>
      <c r="C165" s="69">
        <v>2</v>
      </c>
      <c r="D165" s="93">
        <v>0.008204948632413146</v>
      </c>
      <c r="E165" s="93">
        <v>1.662757831681574</v>
      </c>
      <c r="F165" s="69" t="s">
        <v>220</v>
      </c>
      <c r="G165" s="69" t="b">
        <v>0</v>
      </c>
      <c r="H165" s="69" t="b">
        <v>0</v>
      </c>
      <c r="I165" s="69" t="b">
        <v>0</v>
      </c>
      <c r="J165" s="69" t="b">
        <v>0</v>
      </c>
      <c r="K165" s="69" t="b">
        <v>0</v>
      </c>
      <c r="L165" s="69" t="b">
        <v>0</v>
      </c>
    </row>
    <row r="166" spans="1:12" ht="15">
      <c r="A166" s="69" t="s">
        <v>982</v>
      </c>
      <c r="B166" s="69" t="s">
        <v>983</v>
      </c>
      <c r="C166" s="69">
        <v>2</v>
      </c>
      <c r="D166" s="93">
        <v>0.008204948632413146</v>
      </c>
      <c r="E166" s="93">
        <v>1.662757831681574</v>
      </c>
      <c r="F166" s="69" t="s">
        <v>220</v>
      </c>
      <c r="G166" s="69" t="b">
        <v>0</v>
      </c>
      <c r="H166" s="69" t="b">
        <v>0</v>
      </c>
      <c r="I166" s="69" t="b">
        <v>0</v>
      </c>
      <c r="J166" s="69" t="b">
        <v>0</v>
      </c>
      <c r="K166" s="69" t="b">
        <v>0</v>
      </c>
      <c r="L166" s="69" t="b">
        <v>0</v>
      </c>
    </row>
    <row r="167" spans="1:12" ht="15">
      <c r="A167" s="69" t="s">
        <v>983</v>
      </c>
      <c r="B167" s="69" t="s">
        <v>984</v>
      </c>
      <c r="C167" s="69">
        <v>2</v>
      </c>
      <c r="D167" s="93">
        <v>0.008204948632413146</v>
      </c>
      <c r="E167" s="93">
        <v>1.662757831681574</v>
      </c>
      <c r="F167" s="69" t="s">
        <v>220</v>
      </c>
      <c r="G167" s="69" t="b">
        <v>0</v>
      </c>
      <c r="H167" s="69" t="b">
        <v>0</v>
      </c>
      <c r="I167" s="69" t="b">
        <v>0</v>
      </c>
      <c r="J167" s="69" t="b">
        <v>0</v>
      </c>
      <c r="K167" s="69" t="b">
        <v>0</v>
      </c>
      <c r="L167" s="69" t="b">
        <v>0</v>
      </c>
    </row>
    <row r="168" spans="1:12" ht="15">
      <c r="A168" s="69" t="s">
        <v>984</v>
      </c>
      <c r="B168" s="69" t="s">
        <v>917</v>
      </c>
      <c r="C168" s="69">
        <v>2</v>
      </c>
      <c r="D168" s="93">
        <v>0.008204948632413146</v>
      </c>
      <c r="E168" s="93">
        <v>1.662757831681574</v>
      </c>
      <c r="F168" s="69" t="s">
        <v>220</v>
      </c>
      <c r="G168" s="69" t="b">
        <v>0</v>
      </c>
      <c r="H168" s="69" t="b">
        <v>0</v>
      </c>
      <c r="I168" s="69" t="b">
        <v>0</v>
      </c>
      <c r="J168" s="69" t="b">
        <v>0</v>
      </c>
      <c r="K168" s="69" t="b">
        <v>0</v>
      </c>
      <c r="L168" s="69" t="b">
        <v>0</v>
      </c>
    </row>
    <row r="169" spans="1:12" ht="15">
      <c r="A169" s="69" t="s">
        <v>917</v>
      </c>
      <c r="B169" s="69" t="s">
        <v>594</v>
      </c>
      <c r="C169" s="69">
        <v>2</v>
      </c>
      <c r="D169" s="93">
        <v>0.008204948632413146</v>
      </c>
      <c r="E169" s="93">
        <v>1.662757831681574</v>
      </c>
      <c r="F169" s="69" t="s">
        <v>220</v>
      </c>
      <c r="G169" s="69" t="b">
        <v>0</v>
      </c>
      <c r="H169" s="69" t="b">
        <v>0</v>
      </c>
      <c r="I169" s="69" t="b">
        <v>0</v>
      </c>
      <c r="J169" s="69" t="b">
        <v>0</v>
      </c>
      <c r="K169" s="69" t="b">
        <v>0</v>
      </c>
      <c r="L169" s="69" t="b">
        <v>0</v>
      </c>
    </row>
    <row r="170" spans="1:12" ht="15">
      <c r="A170" s="69" t="s">
        <v>594</v>
      </c>
      <c r="B170" s="69" t="s">
        <v>812</v>
      </c>
      <c r="C170" s="69">
        <v>2</v>
      </c>
      <c r="D170" s="93">
        <v>0.008204948632413146</v>
      </c>
      <c r="E170" s="93">
        <v>1.662757831681574</v>
      </c>
      <c r="F170" s="69" t="s">
        <v>220</v>
      </c>
      <c r="G170" s="69" t="b">
        <v>0</v>
      </c>
      <c r="H170" s="69" t="b">
        <v>0</v>
      </c>
      <c r="I170" s="69" t="b">
        <v>0</v>
      </c>
      <c r="J170" s="69" t="b">
        <v>0</v>
      </c>
      <c r="K170" s="69" t="b">
        <v>0</v>
      </c>
      <c r="L170" s="69" t="b">
        <v>0</v>
      </c>
    </row>
    <row r="171" spans="1:12" ht="15">
      <c r="A171" s="69" t="s">
        <v>812</v>
      </c>
      <c r="B171" s="69" t="s">
        <v>904</v>
      </c>
      <c r="C171" s="69">
        <v>2</v>
      </c>
      <c r="D171" s="93">
        <v>0.008204948632413146</v>
      </c>
      <c r="E171" s="93">
        <v>1.662757831681574</v>
      </c>
      <c r="F171" s="69" t="s">
        <v>220</v>
      </c>
      <c r="G171" s="69" t="b">
        <v>0</v>
      </c>
      <c r="H171" s="69" t="b">
        <v>0</v>
      </c>
      <c r="I171" s="69" t="b">
        <v>0</v>
      </c>
      <c r="J171" s="69" t="b">
        <v>0</v>
      </c>
      <c r="K171" s="69" t="b">
        <v>0</v>
      </c>
      <c r="L171" s="69" t="b">
        <v>0</v>
      </c>
    </row>
    <row r="172" spans="1:12" ht="15">
      <c r="A172" s="69" t="s">
        <v>904</v>
      </c>
      <c r="B172" s="69" t="s">
        <v>798</v>
      </c>
      <c r="C172" s="69">
        <v>2</v>
      </c>
      <c r="D172" s="93">
        <v>0.008204948632413146</v>
      </c>
      <c r="E172" s="93">
        <v>1.4866665726258927</v>
      </c>
      <c r="F172" s="69" t="s">
        <v>220</v>
      </c>
      <c r="G172" s="69" t="b">
        <v>0</v>
      </c>
      <c r="H172" s="69" t="b">
        <v>0</v>
      </c>
      <c r="I172" s="69" t="b">
        <v>0</v>
      </c>
      <c r="J172" s="69" t="b">
        <v>0</v>
      </c>
      <c r="K172" s="69" t="b">
        <v>0</v>
      </c>
      <c r="L172" s="69" t="b">
        <v>0</v>
      </c>
    </row>
    <row r="173" spans="1:12" ht="15">
      <c r="A173" s="69" t="s">
        <v>812</v>
      </c>
      <c r="B173" s="69" t="s">
        <v>813</v>
      </c>
      <c r="C173" s="69">
        <v>3</v>
      </c>
      <c r="D173" s="93">
        <v>0.007839915317894745</v>
      </c>
      <c r="E173" s="93">
        <v>1.713210443450629</v>
      </c>
      <c r="F173" s="69" t="s">
        <v>221</v>
      </c>
      <c r="G173" s="69" t="b">
        <v>0</v>
      </c>
      <c r="H173" s="69" t="b">
        <v>0</v>
      </c>
      <c r="I173" s="69" t="b">
        <v>0</v>
      </c>
      <c r="J173" s="69" t="b">
        <v>0</v>
      </c>
      <c r="K173" s="69" t="b">
        <v>0</v>
      </c>
      <c r="L173" s="69" t="b">
        <v>0</v>
      </c>
    </row>
    <row r="174" spans="1:12" ht="15">
      <c r="A174" s="69" t="s">
        <v>813</v>
      </c>
      <c r="B174" s="69" t="s">
        <v>814</v>
      </c>
      <c r="C174" s="69">
        <v>3</v>
      </c>
      <c r="D174" s="93">
        <v>0.007839915317894745</v>
      </c>
      <c r="E174" s="93">
        <v>1.713210443450629</v>
      </c>
      <c r="F174" s="69" t="s">
        <v>221</v>
      </c>
      <c r="G174" s="69" t="b">
        <v>0</v>
      </c>
      <c r="H174" s="69" t="b">
        <v>0</v>
      </c>
      <c r="I174" s="69" t="b">
        <v>0</v>
      </c>
      <c r="J174" s="69" t="b">
        <v>0</v>
      </c>
      <c r="K174" s="69" t="b">
        <v>0</v>
      </c>
      <c r="L174" s="69" t="b">
        <v>0</v>
      </c>
    </row>
    <row r="175" spans="1:12" ht="15">
      <c r="A175" s="69" t="s">
        <v>814</v>
      </c>
      <c r="B175" s="69" t="s">
        <v>815</v>
      </c>
      <c r="C175" s="69">
        <v>3</v>
      </c>
      <c r="D175" s="93">
        <v>0.007839915317894745</v>
      </c>
      <c r="E175" s="93">
        <v>1.713210443450629</v>
      </c>
      <c r="F175" s="69" t="s">
        <v>221</v>
      </c>
      <c r="G175" s="69" t="b">
        <v>0</v>
      </c>
      <c r="H175" s="69" t="b">
        <v>0</v>
      </c>
      <c r="I175" s="69" t="b">
        <v>0</v>
      </c>
      <c r="J175" s="69" t="b">
        <v>0</v>
      </c>
      <c r="K175" s="69" t="b">
        <v>0</v>
      </c>
      <c r="L175" s="69" t="b">
        <v>0</v>
      </c>
    </row>
    <row r="176" spans="1:12" ht="15">
      <c r="A176" s="69" t="s">
        <v>815</v>
      </c>
      <c r="B176" s="69" t="s">
        <v>920</v>
      </c>
      <c r="C176" s="69">
        <v>3</v>
      </c>
      <c r="D176" s="93">
        <v>0.007839915317894745</v>
      </c>
      <c r="E176" s="93">
        <v>1.713210443450629</v>
      </c>
      <c r="F176" s="69" t="s">
        <v>221</v>
      </c>
      <c r="G176" s="69" t="b">
        <v>0</v>
      </c>
      <c r="H176" s="69" t="b">
        <v>0</v>
      </c>
      <c r="I176" s="69" t="b">
        <v>0</v>
      </c>
      <c r="J176" s="69" t="b">
        <v>0</v>
      </c>
      <c r="K176" s="69" t="b">
        <v>0</v>
      </c>
      <c r="L176" s="69" t="b">
        <v>0</v>
      </c>
    </row>
    <row r="177" spans="1:12" ht="15">
      <c r="A177" s="69" t="s">
        <v>920</v>
      </c>
      <c r="B177" s="69" t="s">
        <v>384</v>
      </c>
      <c r="C177" s="69">
        <v>3</v>
      </c>
      <c r="D177" s="93">
        <v>0.007839915317894745</v>
      </c>
      <c r="E177" s="93">
        <v>1.713210443450629</v>
      </c>
      <c r="F177" s="69" t="s">
        <v>221</v>
      </c>
      <c r="G177" s="69" t="b">
        <v>0</v>
      </c>
      <c r="H177" s="69" t="b">
        <v>0</v>
      </c>
      <c r="I177" s="69" t="b">
        <v>0</v>
      </c>
      <c r="J177" s="69" t="b">
        <v>0</v>
      </c>
      <c r="K177" s="69" t="b">
        <v>0</v>
      </c>
      <c r="L177" s="69" t="b">
        <v>0</v>
      </c>
    </row>
    <row r="178" spans="1:12" ht="15">
      <c r="A178" s="69" t="s">
        <v>384</v>
      </c>
      <c r="B178" s="69" t="s">
        <v>799</v>
      </c>
      <c r="C178" s="69">
        <v>3</v>
      </c>
      <c r="D178" s="93">
        <v>0.007839915317894745</v>
      </c>
      <c r="E178" s="93">
        <v>1.2872417111783478</v>
      </c>
      <c r="F178" s="69" t="s">
        <v>221</v>
      </c>
      <c r="G178" s="69" t="b">
        <v>0</v>
      </c>
      <c r="H178" s="69" t="b">
        <v>0</v>
      </c>
      <c r="I178" s="69" t="b">
        <v>0</v>
      </c>
      <c r="J178" s="69" t="b">
        <v>0</v>
      </c>
      <c r="K178" s="69" t="b">
        <v>0</v>
      </c>
      <c r="L178" s="69" t="b">
        <v>0</v>
      </c>
    </row>
    <row r="179" spans="1:12" ht="15">
      <c r="A179" s="69" t="s">
        <v>799</v>
      </c>
      <c r="B179" s="69" t="s">
        <v>798</v>
      </c>
      <c r="C179" s="69">
        <v>3</v>
      </c>
      <c r="D179" s="93">
        <v>0.007839915317894745</v>
      </c>
      <c r="E179" s="93">
        <v>0.9862117155143667</v>
      </c>
      <c r="F179" s="69" t="s">
        <v>221</v>
      </c>
      <c r="G179" s="69" t="b">
        <v>0</v>
      </c>
      <c r="H179" s="69" t="b">
        <v>0</v>
      </c>
      <c r="I179" s="69" t="b">
        <v>0</v>
      </c>
      <c r="J179" s="69" t="b">
        <v>0</v>
      </c>
      <c r="K179" s="69" t="b">
        <v>0</v>
      </c>
      <c r="L179" s="69" t="b">
        <v>0</v>
      </c>
    </row>
    <row r="180" spans="1:12" ht="15">
      <c r="A180" s="69" t="s">
        <v>798</v>
      </c>
      <c r="B180" s="69" t="s">
        <v>921</v>
      </c>
      <c r="C180" s="69">
        <v>3</v>
      </c>
      <c r="D180" s="93">
        <v>0.007839915317894745</v>
      </c>
      <c r="E180" s="93">
        <v>1.2872417111783478</v>
      </c>
      <c r="F180" s="69" t="s">
        <v>221</v>
      </c>
      <c r="G180" s="69" t="b">
        <v>0</v>
      </c>
      <c r="H180" s="69" t="b">
        <v>0</v>
      </c>
      <c r="I180" s="69" t="b">
        <v>0</v>
      </c>
      <c r="J180" s="69" t="b">
        <v>0</v>
      </c>
      <c r="K180" s="69" t="b">
        <v>0</v>
      </c>
      <c r="L180" s="69" t="b">
        <v>0</v>
      </c>
    </row>
    <row r="181" spans="1:12" ht="15">
      <c r="A181" s="69" t="s">
        <v>921</v>
      </c>
      <c r="B181" s="69" t="s">
        <v>922</v>
      </c>
      <c r="C181" s="69">
        <v>3</v>
      </c>
      <c r="D181" s="93">
        <v>0.007839915317894745</v>
      </c>
      <c r="E181" s="93">
        <v>1.713210443450629</v>
      </c>
      <c r="F181" s="69" t="s">
        <v>221</v>
      </c>
      <c r="G181" s="69" t="b">
        <v>0</v>
      </c>
      <c r="H181" s="69" t="b">
        <v>0</v>
      </c>
      <c r="I181" s="69" t="b">
        <v>0</v>
      </c>
      <c r="J181" s="69" t="b">
        <v>0</v>
      </c>
      <c r="K181" s="69" t="b">
        <v>0</v>
      </c>
      <c r="L181" s="69" t="b">
        <v>0</v>
      </c>
    </row>
    <row r="182" spans="1:12" ht="15">
      <c r="A182" s="69" t="s">
        <v>922</v>
      </c>
      <c r="B182" s="69" t="s">
        <v>923</v>
      </c>
      <c r="C182" s="69">
        <v>3</v>
      </c>
      <c r="D182" s="93">
        <v>0.007839915317894745</v>
      </c>
      <c r="E182" s="93">
        <v>1.713210443450629</v>
      </c>
      <c r="F182" s="69" t="s">
        <v>221</v>
      </c>
      <c r="G182" s="69" t="b">
        <v>0</v>
      </c>
      <c r="H182" s="69" t="b">
        <v>0</v>
      </c>
      <c r="I182" s="69" t="b">
        <v>0</v>
      </c>
      <c r="J182" s="69" t="b">
        <v>0</v>
      </c>
      <c r="K182" s="69" t="b">
        <v>0</v>
      </c>
      <c r="L182" s="69" t="b">
        <v>0</v>
      </c>
    </row>
    <row r="183" spans="1:12" ht="15">
      <c r="A183" s="69" t="s">
        <v>923</v>
      </c>
      <c r="B183" s="69" t="s">
        <v>924</v>
      </c>
      <c r="C183" s="69">
        <v>3</v>
      </c>
      <c r="D183" s="93">
        <v>0.007839915317894745</v>
      </c>
      <c r="E183" s="93">
        <v>1.713210443450629</v>
      </c>
      <c r="F183" s="69" t="s">
        <v>221</v>
      </c>
      <c r="G183" s="69" t="b">
        <v>0</v>
      </c>
      <c r="H183" s="69" t="b">
        <v>0</v>
      </c>
      <c r="I183" s="69" t="b">
        <v>0</v>
      </c>
      <c r="J183" s="69" t="b">
        <v>0</v>
      </c>
      <c r="K183" s="69" t="b">
        <v>0</v>
      </c>
      <c r="L183" s="69" t="b">
        <v>0</v>
      </c>
    </row>
    <row r="184" spans="1:12" ht="15">
      <c r="A184" s="69" t="s">
        <v>924</v>
      </c>
      <c r="B184" s="69" t="s">
        <v>925</v>
      </c>
      <c r="C184" s="69">
        <v>3</v>
      </c>
      <c r="D184" s="93">
        <v>0.007839915317894745</v>
      </c>
      <c r="E184" s="93">
        <v>1.713210443450629</v>
      </c>
      <c r="F184" s="69" t="s">
        <v>221</v>
      </c>
      <c r="G184" s="69" t="b">
        <v>0</v>
      </c>
      <c r="H184" s="69" t="b">
        <v>0</v>
      </c>
      <c r="I184" s="69" t="b">
        <v>0</v>
      </c>
      <c r="J184" s="69" t="b">
        <v>0</v>
      </c>
      <c r="K184" s="69" t="b">
        <v>0</v>
      </c>
      <c r="L184" s="69" t="b">
        <v>0</v>
      </c>
    </row>
    <row r="185" spans="1:12" ht="15">
      <c r="A185" s="69" t="s">
        <v>925</v>
      </c>
      <c r="B185" s="69" t="s">
        <v>799</v>
      </c>
      <c r="C185" s="69">
        <v>3</v>
      </c>
      <c r="D185" s="93">
        <v>0.007839915317894745</v>
      </c>
      <c r="E185" s="93">
        <v>1.2872417111783478</v>
      </c>
      <c r="F185" s="69" t="s">
        <v>221</v>
      </c>
      <c r="G185" s="69" t="b">
        <v>0</v>
      </c>
      <c r="H185" s="69" t="b">
        <v>0</v>
      </c>
      <c r="I185" s="69" t="b">
        <v>0</v>
      </c>
      <c r="J185" s="69" t="b">
        <v>0</v>
      </c>
      <c r="K185" s="69" t="b">
        <v>0</v>
      </c>
      <c r="L185" s="69" t="b">
        <v>0</v>
      </c>
    </row>
    <row r="186" spans="1:12" ht="15">
      <c r="A186" s="69" t="s">
        <v>799</v>
      </c>
      <c r="B186" s="69" t="s">
        <v>926</v>
      </c>
      <c r="C186" s="69">
        <v>3</v>
      </c>
      <c r="D186" s="93">
        <v>0.007839915317894745</v>
      </c>
      <c r="E186" s="93">
        <v>1.2872417111783478</v>
      </c>
      <c r="F186" s="69" t="s">
        <v>221</v>
      </c>
      <c r="G186" s="69" t="b">
        <v>0</v>
      </c>
      <c r="H186" s="69" t="b">
        <v>0</v>
      </c>
      <c r="I186" s="69" t="b">
        <v>0</v>
      </c>
      <c r="J186" s="69" t="b">
        <v>0</v>
      </c>
      <c r="K186" s="69" t="b">
        <v>0</v>
      </c>
      <c r="L186" s="69" t="b">
        <v>0</v>
      </c>
    </row>
    <row r="187" spans="1:12" ht="15">
      <c r="A187" s="69" t="s">
        <v>800</v>
      </c>
      <c r="B187" s="69" t="s">
        <v>801</v>
      </c>
      <c r="C187" s="69">
        <v>2</v>
      </c>
      <c r="D187" s="93">
        <v>0.007387239157398312</v>
      </c>
      <c r="E187" s="93">
        <v>1.588271706842329</v>
      </c>
      <c r="F187" s="69" t="s">
        <v>221</v>
      </c>
      <c r="G187" s="69" t="b">
        <v>0</v>
      </c>
      <c r="H187" s="69" t="b">
        <v>0</v>
      </c>
      <c r="I187" s="69" t="b">
        <v>0</v>
      </c>
      <c r="J187" s="69" t="b">
        <v>0</v>
      </c>
      <c r="K187" s="69" t="b">
        <v>0</v>
      </c>
      <c r="L187" s="69" t="b">
        <v>0</v>
      </c>
    </row>
    <row r="188" spans="1:12" ht="15">
      <c r="A188" s="69" t="s">
        <v>386</v>
      </c>
      <c r="B188" s="69" t="s">
        <v>948</v>
      </c>
      <c r="C188" s="69">
        <v>2</v>
      </c>
      <c r="D188" s="93">
        <v>0.007387239157398312</v>
      </c>
      <c r="E188" s="93">
        <v>1.4913616938342726</v>
      </c>
      <c r="F188" s="69" t="s">
        <v>221</v>
      </c>
      <c r="G188" s="69" t="b">
        <v>0</v>
      </c>
      <c r="H188" s="69" t="b">
        <v>0</v>
      </c>
      <c r="I188" s="69" t="b">
        <v>0</v>
      </c>
      <c r="J188" s="69" t="b">
        <v>0</v>
      </c>
      <c r="K188" s="69" t="b">
        <v>0</v>
      </c>
      <c r="L188" s="69" t="b">
        <v>0</v>
      </c>
    </row>
    <row r="189" spans="1:12" ht="15">
      <c r="A189" s="69" t="s">
        <v>948</v>
      </c>
      <c r="B189" s="69" t="s">
        <v>949</v>
      </c>
      <c r="C189" s="69">
        <v>2</v>
      </c>
      <c r="D189" s="93">
        <v>0.007387239157398312</v>
      </c>
      <c r="E189" s="93">
        <v>1.8893017025063104</v>
      </c>
      <c r="F189" s="69" t="s">
        <v>221</v>
      </c>
      <c r="G189" s="69" t="b">
        <v>0</v>
      </c>
      <c r="H189" s="69" t="b">
        <v>0</v>
      </c>
      <c r="I189" s="69" t="b">
        <v>0</v>
      </c>
      <c r="J189" s="69" t="b">
        <v>0</v>
      </c>
      <c r="K189" s="69" t="b">
        <v>0</v>
      </c>
      <c r="L189" s="69" t="b">
        <v>0</v>
      </c>
    </row>
    <row r="190" spans="1:12" ht="15">
      <c r="A190" s="69" t="s">
        <v>949</v>
      </c>
      <c r="B190" s="69" t="s">
        <v>811</v>
      </c>
      <c r="C190" s="69">
        <v>2</v>
      </c>
      <c r="D190" s="93">
        <v>0.007387239157398312</v>
      </c>
      <c r="E190" s="93">
        <v>1.713210443450629</v>
      </c>
      <c r="F190" s="69" t="s">
        <v>221</v>
      </c>
      <c r="G190" s="69" t="b">
        <v>0</v>
      </c>
      <c r="H190" s="69" t="b">
        <v>0</v>
      </c>
      <c r="I190" s="69" t="b">
        <v>0</v>
      </c>
      <c r="J190" s="69" t="b">
        <v>0</v>
      </c>
      <c r="K190" s="69" t="b">
        <v>0</v>
      </c>
      <c r="L190" s="69" t="b">
        <v>0</v>
      </c>
    </row>
    <row r="191" spans="1:12" ht="15">
      <c r="A191" s="69" t="s">
        <v>811</v>
      </c>
      <c r="B191" s="69" t="s">
        <v>950</v>
      </c>
      <c r="C191" s="69">
        <v>2</v>
      </c>
      <c r="D191" s="93">
        <v>0.007387239157398312</v>
      </c>
      <c r="E191" s="93">
        <v>1.713210443450629</v>
      </c>
      <c r="F191" s="69" t="s">
        <v>221</v>
      </c>
      <c r="G191" s="69" t="b">
        <v>0</v>
      </c>
      <c r="H191" s="69" t="b">
        <v>0</v>
      </c>
      <c r="I191" s="69" t="b">
        <v>0</v>
      </c>
      <c r="J191" s="69" t="b">
        <v>0</v>
      </c>
      <c r="K191" s="69" t="b">
        <v>0</v>
      </c>
      <c r="L191" s="69" t="b">
        <v>0</v>
      </c>
    </row>
    <row r="192" spans="1:12" ht="15">
      <c r="A192" s="69" t="s">
        <v>950</v>
      </c>
      <c r="B192" s="69" t="s">
        <v>812</v>
      </c>
      <c r="C192" s="69">
        <v>2</v>
      </c>
      <c r="D192" s="93">
        <v>0.007387239157398312</v>
      </c>
      <c r="E192" s="93">
        <v>1.713210443450629</v>
      </c>
      <c r="F192" s="69" t="s">
        <v>221</v>
      </c>
      <c r="G192" s="69" t="b">
        <v>0</v>
      </c>
      <c r="H192" s="69" t="b">
        <v>0</v>
      </c>
      <c r="I192" s="69" t="b">
        <v>0</v>
      </c>
      <c r="J192" s="69" t="b">
        <v>0</v>
      </c>
      <c r="K192" s="69" t="b">
        <v>0</v>
      </c>
      <c r="L192" s="69" t="b">
        <v>0</v>
      </c>
    </row>
    <row r="193" spans="1:12" ht="15">
      <c r="A193" s="69" t="s">
        <v>798</v>
      </c>
      <c r="B193" s="69" t="s">
        <v>816</v>
      </c>
      <c r="C193" s="69">
        <v>2</v>
      </c>
      <c r="D193" s="93">
        <v>0.007387239157398312</v>
      </c>
      <c r="E193" s="93">
        <v>1.2872417111783478</v>
      </c>
      <c r="F193" s="69" t="s">
        <v>221</v>
      </c>
      <c r="G193" s="69" t="b">
        <v>0</v>
      </c>
      <c r="H193" s="69" t="b">
        <v>0</v>
      </c>
      <c r="I193" s="69" t="b">
        <v>0</v>
      </c>
      <c r="J193" s="69" t="b">
        <v>0</v>
      </c>
      <c r="K193" s="69" t="b">
        <v>0</v>
      </c>
      <c r="L193" s="69" t="b">
        <v>0</v>
      </c>
    </row>
    <row r="194" spans="1:12" ht="15">
      <c r="A194" s="69" t="s">
        <v>824</v>
      </c>
      <c r="B194" s="69" t="s">
        <v>386</v>
      </c>
      <c r="C194" s="69">
        <v>2</v>
      </c>
      <c r="D194" s="93">
        <v>0.007387239157398312</v>
      </c>
      <c r="E194" s="93">
        <v>1.713210443450629</v>
      </c>
      <c r="F194" s="69" t="s">
        <v>221</v>
      </c>
      <c r="G194" s="69" t="b">
        <v>0</v>
      </c>
      <c r="H194" s="69" t="b">
        <v>0</v>
      </c>
      <c r="I194" s="69" t="b">
        <v>0</v>
      </c>
      <c r="J194" s="69" t="b">
        <v>0</v>
      </c>
      <c r="K194" s="69" t="b">
        <v>0</v>
      </c>
      <c r="L194" s="69" t="b">
        <v>0</v>
      </c>
    </row>
    <row r="195" spans="1:12" ht="15">
      <c r="A195" s="69" t="s">
        <v>386</v>
      </c>
      <c r="B195" s="69" t="s">
        <v>825</v>
      </c>
      <c r="C195" s="69">
        <v>2</v>
      </c>
      <c r="D195" s="93">
        <v>0.007387239157398312</v>
      </c>
      <c r="E195" s="93">
        <v>1.4913616938342726</v>
      </c>
      <c r="F195" s="69" t="s">
        <v>221</v>
      </c>
      <c r="G195" s="69" t="b">
        <v>0</v>
      </c>
      <c r="H195" s="69" t="b">
        <v>0</v>
      </c>
      <c r="I195" s="69" t="b">
        <v>0</v>
      </c>
      <c r="J195" s="69" t="b">
        <v>0</v>
      </c>
      <c r="K195" s="69" t="b">
        <v>0</v>
      </c>
      <c r="L195" s="69" t="b">
        <v>0</v>
      </c>
    </row>
    <row r="196" spans="1:12" ht="15">
      <c r="A196" s="69" t="s">
        <v>825</v>
      </c>
      <c r="B196" s="69" t="s">
        <v>381</v>
      </c>
      <c r="C196" s="69">
        <v>2</v>
      </c>
      <c r="D196" s="93">
        <v>0.007387239157398312</v>
      </c>
      <c r="E196" s="93">
        <v>1.8893017025063104</v>
      </c>
      <c r="F196" s="69" t="s">
        <v>221</v>
      </c>
      <c r="G196" s="69" t="b">
        <v>0</v>
      </c>
      <c r="H196" s="69" t="b">
        <v>0</v>
      </c>
      <c r="I196" s="69" t="b">
        <v>0</v>
      </c>
      <c r="J196" s="69" t="b">
        <v>0</v>
      </c>
      <c r="K196" s="69" t="b">
        <v>0</v>
      </c>
      <c r="L196" s="69" t="b">
        <v>0</v>
      </c>
    </row>
    <row r="197" spans="1:12" ht="15">
      <c r="A197" s="69" t="s">
        <v>381</v>
      </c>
      <c r="B197" s="69" t="s">
        <v>826</v>
      </c>
      <c r="C197" s="69">
        <v>2</v>
      </c>
      <c r="D197" s="93">
        <v>0.007387239157398312</v>
      </c>
      <c r="E197" s="93">
        <v>1.8893017025063104</v>
      </c>
      <c r="F197" s="69" t="s">
        <v>221</v>
      </c>
      <c r="G197" s="69" t="b">
        <v>0</v>
      </c>
      <c r="H197" s="69" t="b">
        <v>0</v>
      </c>
      <c r="I197" s="69" t="b">
        <v>0</v>
      </c>
      <c r="J197" s="69" t="b">
        <v>0</v>
      </c>
      <c r="K197" s="69" t="b">
        <v>0</v>
      </c>
      <c r="L197" s="69" t="b">
        <v>0</v>
      </c>
    </row>
    <row r="198" spans="1:12" ht="15">
      <c r="A198" s="69" t="s">
        <v>826</v>
      </c>
      <c r="B198" s="69" t="s">
        <v>906</v>
      </c>
      <c r="C198" s="69">
        <v>2</v>
      </c>
      <c r="D198" s="93">
        <v>0.007387239157398312</v>
      </c>
      <c r="E198" s="93">
        <v>1.8893017025063104</v>
      </c>
      <c r="F198" s="69" t="s">
        <v>221</v>
      </c>
      <c r="G198" s="69" t="b">
        <v>0</v>
      </c>
      <c r="H198" s="69" t="b">
        <v>0</v>
      </c>
      <c r="I198" s="69" t="b">
        <v>0</v>
      </c>
      <c r="J198" s="69" t="b">
        <v>0</v>
      </c>
      <c r="K198" s="69" t="b">
        <v>0</v>
      </c>
      <c r="L198" s="69" t="b">
        <v>0</v>
      </c>
    </row>
    <row r="199" spans="1:12" ht="15">
      <c r="A199" s="69" t="s">
        <v>906</v>
      </c>
      <c r="B199" s="69" t="s">
        <v>907</v>
      </c>
      <c r="C199" s="69">
        <v>2</v>
      </c>
      <c r="D199" s="93">
        <v>0.007387239157398312</v>
      </c>
      <c r="E199" s="93">
        <v>1.8893017025063104</v>
      </c>
      <c r="F199" s="69" t="s">
        <v>221</v>
      </c>
      <c r="G199" s="69" t="b">
        <v>0</v>
      </c>
      <c r="H199" s="69" t="b">
        <v>0</v>
      </c>
      <c r="I199" s="69" t="b">
        <v>0</v>
      </c>
      <c r="J199" s="69" t="b">
        <v>0</v>
      </c>
      <c r="K199" s="69" t="b">
        <v>0</v>
      </c>
      <c r="L199" s="69" t="b">
        <v>0</v>
      </c>
    </row>
    <row r="200" spans="1:12" ht="15">
      <c r="A200" s="69" t="s">
        <v>907</v>
      </c>
      <c r="B200" s="69" t="s">
        <v>908</v>
      </c>
      <c r="C200" s="69">
        <v>2</v>
      </c>
      <c r="D200" s="93">
        <v>0.007387239157398312</v>
      </c>
      <c r="E200" s="93">
        <v>1.8893017025063104</v>
      </c>
      <c r="F200" s="69" t="s">
        <v>221</v>
      </c>
      <c r="G200" s="69" t="b">
        <v>0</v>
      </c>
      <c r="H200" s="69" t="b">
        <v>0</v>
      </c>
      <c r="I200" s="69" t="b">
        <v>0</v>
      </c>
      <c r="J200" s="69" t="b">
        <v>0</v>
      </c>
      <c r="K200" s="69" t="b">
        <v>0</v>
      </c>
      <c r="L200" s="69" t="b">
        <v>0</v>
      </c>
    </row>
    <row r="201" spans="1:12" ht="15">
      <c r="A201" s="69" t="s">
        <v>908</v>
      </c>
      <c r="B201" s="69" t="s">
        <v>802</v>
      </c>
      <c r="C201" s="69">
        <v>2</v>
      </c>
      <c r="D201" s="93">
        <v>0.007387239157398312</v>
      </c>
      <c r="E201" s="93">
        <v>1.588271706842329</v>
      </c>
      <c r="F201" s="69" t="s">
        <v>221</v>
      </c>
      <c r="G201" s="69" t="b">
        <v>0</v>
      </c>
      <c r="H201" s="69" t="b">
        <v>0</v>
      </c>
      <c r="I201" s="69" t="b">
        <v>0</v>
      </c>
      <c r="J201" s="69" t="b">
        <v>0</v>
      </c>
      <c r="K201" s="69" t="b">
        <v>0</v>
      </c>
      <c r="L201" s="69" t="b">
        <v>0</v>
      </c>
    </row>
    <row r="202" spans="1:12" ht="15">
      <c r="A202" s="69" t="s">
        <v>802</v>
      </c>
      <c r="B202" s="69" t="s">
        <v>374</v>
      </c>
      <c r="C202" s="69">
        <v>2</v>
      </c>
      <c r="D202" s="93">
        <v>0.007387239157398312</v>
      </c>
      <c r="E202" s="93">
        <v>1.588271706842329</v>
      </c>
      <c r="F202" s="69" t="s">
        <v>221</v>
      </c>
      <c r="G202" s="69" t="b">
        <v>0</v>
      </c>
      <c r="H202" s="69" t="b">
        <v>0</v>
      </c>
      <c r="I202" s="69" t="b">
        <v>0</v>
      </c>
      <c r="J202" s="69" t="b">
        <v>0</v>
      </c>
      <c r="K202" s="69" t="b">
        <v>0</v>
      </c>
      <c r="L202" s="69" t="b">
        <v>0</v>
      </c>
    </row>
    <row r="203" spans="1:12" ht="15">
      <c r="A203" s="69" t="s">
        <v>374</v>
      </c>
      <c r="B203" s="69" t="s">
        <v>909</v>
      </c>
      <c r="C203" s="69">
        <v>2</v>
      </c>
      <c r="D203" s="93">
        <v>0.007387239157398312</v>
      </c>
      <c r="E203" s="93">
        <v>1.8893017025063104</v>
      </c>
      <c r="F203" s="69" t="s">
        <v>221</v>
      </c>
      <c r="G203" s="69" t="b">
        <v>0</v>
      </c>
      <c r="H203" s="69" t="b">
        <v>0</v>
      </c>
      <c r="I203" s="69" t="b">
        <v>0</v>
      </c>
      <c r="J203" s="69" t="b">
        <v>0</v>
      </c>
      <c r="K203" s="69" t="b">
        <v>0</v>
      </c>
      <c r="L203" s="69" t="b">
        <v>0</v>
      </c>
    </row>
    <row r="204" spans="1:12" ht="15">
      <c r="A204" s="69" t="s">
        <v>909</v>
      </c>
      <c r="B204" s="69" t="s">
        <v>910</v>
      </c>
      <c r="C204" s="69">
        <v>2</v>
      </c>
      <c r="D204" s="93">
        <v>0.007387239157398312</v>
      </c>
      <c r="E204" s="93">
        <v>1.8893017025063104</v>
      </c>
      <c r="F204" s="69" t="s">
        <v>221</v>
      </c>
      <c r="G204" s="69" t="b">
        <v>0</v>
      </c>
      <c r="H204" s="69" t="b">
        <v>0</v>
      </c>
      <c r="I204" s="69" t="b">
        <v>0</v>
      </c>
      <c r="J204" s="69" t="b">
        <v>0</v>
      </c>
      <c r="K204" s="69" t="b">
        <v>0</v>
      </c>
      <c r="L204" s="69" t="b">
        <v>0</v>
      </c>
    </row>
    <row r="205" spans="1:12" ht="15">
      <c r="A205" s="69" t="s">
        <v>910</v>
      </c>
      <c r="B205" s="69" t="s">
        <v>911</v>
      </c>
      <c r="C205" s="69">
        <v>2</v>
      </c>
      <c r="D205" s="93">
        <v>0.007387239157398312</v>
      </c>
      <c r="E205" s="93">
        <v>1.8893017025063104</v>
      </c>
      <c r="F205" s="69" t="s">
        <v>221</v>
      </c>
      <c r="G205" s="69" t="b">
        <v>0</v>
      </c>
      <c r="H205" s="69" t="b">
        <v>0</v>
      </c>
      <c r="I205" s="69" t="b">
        <v>0</v>
      </c>
      <c r="J205" s="69" t="b">
        <v>0</v>
      </c>
      <c r="K205" s="69" t="b">
        <v>0</v>
      </c>
      <c r="L205" s="69" t="b">
        <v>0</v>
      </c>
    </row>
    <row r="206" spans="1:12" ht="15">
      <c r="A206" s="69" t="s">
        <v>911</v>
      </c>
      <c r="B206" s="69" t="s">
        <v>912</v>
      </c>
      <c r="C206" s="69">
        <v>2</v>
      </c>
      <c r="D206" s="93">
        <v>0.007387239157398312</v>
      </c>
      <c r="E206" s="93">
        <v>1.8893017025063104</v>
      </c>
      <c r="F206" s="69" t="s">
        <v>221</v>
      </c>
      <c r="G206" s="69" t="b">
        <v>0</v>
      </c>
      <c r="H206" s="69" t="b">
        <v>0</v>
      </c>
      <c r="I206" s="69" t="b">
        <v>0</v>
      </c>
      <c r="J206" s="69" t="b">
        <v>0</v>
      </c>
      <c r="K206" s="69" t="b">
        <v>0</v>
      </c>
      <c r="L206" s="69" t="b">
        <v>0</v>
      </c>
    </row>
    <row r="207" spans="1:12" ht="15">
      <c r="A207" s="69" t="s">
        <v>912</v>
      </c>
      <c r="B207" s="69" t="s">
        <v>913</v>
      </c>
      <c r="C207" s="69">
        <v>2</v>
      </c>
      <c r="D207" s="93">
        <v>0.007387239157398312</v>
      </c>
      <c r="E207" s="93">
        <v>1.8893017025063104</v>
      </c>
      <c r="F207" s="69" t="s">
        <v>221</v>
      </c>
      <c r="G207" s="69" t="b">
        <v>0</v>
      </c>
      <c r="H207" s="69" t="b">
        <v>0</v>
      </c>
      <c r="I207" s="69" t="b">
        <v>0</v>
      </c>
      <c r="J207" s="69" t="b">
        <v>0</v>
      </c>
      <c r="K207" s="69" t="b">
        <v>0</v>
      </c>
      <c r="L207" s="69" t="b">
        <v>0</v>
      </c>
    </row>
    <row r="208" spans="1:12" ht="15">
      <c r="A208" s="69" t="s">
        <v>913</v>
      </c>
      <c r="B208" s="69" t="s">
        <v>914</v>
      </c>
      <c r="C208" s="69">
        <v>2</v>
      </c>
      <c r="D208" s="93">
        <v>0.007387239157398312</v>
      </c>
      <c r="E208" s="93">
        <v>1.8893017025063104</v>
      </c>
      <c r="F208" s="69" t="s">
        <v>221</v>
      </c>
      <c r="G208" s="69" t="b">
        <v>0</v>
      </c>
      <c r="H208" s="69" t="b">
        <v>0</v>
      </c>
      <c r="I208" s="69" t="b">
        <v>0</v>
      </c>
      <c r="J208" s="69" t="b">
        <v>0</v>
      </c>
      <c r="K208" s="69" t="b">
        <v>0</v>
      </c>
      <c r="L208" s="69" t="b">
        <v>0</v>
      </c>
    </row>
    <row r="209" spans="1:12" ht="15">
      <c r="A209" s="69" t="s">
        <v>914</v>
      </c>
      <c r="B209" s="69" t="s">
        <v>904</v>
      </c>
      <c r="C209" s="69">
        <v>2</v>
      </c>
      <c r="D209" s="93">
        <v>0.007387239157398312</v>
      </c>
      <c r="E209" s="93">
        <v>1.8893017025063104</v>
      </c>
      <c r="F209" s="69" t="s">
        <v>221</v>
      </c>
      <c r="G209" s="69" t="b">
        <v>0</v>
      </c>
      <c r="H209" s="69" t="b">
        <v>0</v>
      </c>
      <c r="I209" s="69" t="b">
        <v>0</v>
      </c>
      <c r="J209" s="69" t="b">
        <v>0</v>
      </c>
      <c r="K209" s="69" t="b">
        <v>0</v>
      </c>
      <c r="L209" s="69" t="b">
        <v>0</v>
      </c>
    </row>
    <row r="210" spans="1:12" ht="15">
      <c r="A210" s="69" t="s">
        <v>904</v>
      </c>
      <c r="B210" s="69" t="s">
        <v>915</v>
      </c>
      <c r="C210" s="69">
        <v>2</v>
      </c>
      <c r="D210" s="93">
        <v>0.007387239157398312</v>
      </c>
      <c r="E210" s="93">
        <v>1.8893017025063104</v>
      </c>
      <c r="F210" s="69" t="s">
        <v>221</v>
      </c>
      <c r="G210" s="69" t="b">
        <v>0</v>
      </c>
      <c r="H210" s="69" t="b">
        <v>0</v>
      </c>
      <c r="I210" s="69" t="b">
        <v>0</v>
      </c>
      <c r="J210" s="69" t="b">
        <v>0</v>
      </c>
      <c r="K210" s="69" t="b">
        <v>0</v>
      </c>
      <c r="L210" s="69" t="b">
        <v>0</v>
      </c>
    </row>
    <row r="211" spans="1:12" ht="15">
      <c r="A211" s="69" t="s">
        <v>915</v>
      </c>
      <c r="B211" s="69" t="s">
        <v>802</v>
      </c>
      <c r="C211" s="69">
        <v>2</v>
      </c>
      <c r="D211" s="93">
        <v>0.007387239157398312</v>
      </c>
      <c r="E211" s="93">
        <v>1.588271706842329</v>
      </c>
      <c r="F211" s="69" t="s">
        <v>221</v>
      </c>
      <c r="G211" s="69" t="b">
        <v>0</v>
      </c>
      <c r="H211" s="69" t="b">
        <v>0</v>
      </c>
      <c r="I211" s="69" t="b">
        <v>0</v>
      </c>
      <c r="J211" s="69" t="b">
        <v>0</v>
      </c>
      <c r="K211" s="69" t="b">
        <v>0</v>
      </c>
      <c r="L211" s="69" t="b">
        <v>0</v>
      </c>
    </row>
    <row r="212" spans="1:12" ht="15">
      <c r="A212" s="69" t="s">
        <v>802</v>
      </c>
      <c r="B212" s="69" t="s">
        <v>800</v>
      </c>
      <c r="C212" s="69">
        <v>2</v>
      </c>
      <c r="D212" s="93">
        <v>0.007387239157398312</v>
      </c>
      <c r="E212" s="93">
        <v>1.2872417111783478</v>
      </c>
      <c r="F212" s="69" t="s">
        <v>221</v>
      </c>
      <c r="G212" s="69" t="b">
        <v>0</v>
      </c>
      <c r="H212" s="69" t="b">
        <v>0</v>
      </c>
      <c r="I212" s="69" t="b">
        <v>0</v>
      </c>
      <c r="J212" s="69" t="b">
        <v>0</v>
      </c>
      <c r="K212" s="69" t="b">
        <v>0</v>
      </c>
      <c r="L212" s="69" t="b">
        <v>0</v>
      </c>
    </row>
    <row r="213" spans="1:12" ht="15">
      <c r="A213" s="69" t="s">
        <v>800</v>
      </c>
      <c r="B213" s="69" t="s">
        <v>927</v>
      </c>
      <c r="C213" s="69">
        <v>2</v>
      </c>
      <c r="D213" s="93">
        <v>0.007387239157398312</v>
      </c>
      <c r="E213" s="93">
        <v>1.4121804477866478</v>
      </c>
      <c r="F213" s="69" t="s">
        <v>221</v>
      </c>
      <c r="G213" s="69" t="b">
        <v>0</v>
      </c>
      <c r="H213" s="69" t="b">
        <v>0</v>
      </c>
      <c r="I213" s="69" t="b">
        <v>0</v>
      </c>
      <c r="J213" s="69" t="b">
        <v>0</v>
      </c>
      <c r="K213" s="69" t="b">
        <v>0</v>
      </c>
      <c r="L213" s="69" t="b">
        <v>0</v>
      </c>
    </row>
    <row r="214" spans="1:12" ht="15">
      <c r="A214" s="69" t="s">
        <v>798</v>
      </c>
      <c r="B214" s="69" t="s">
        <v>816</v>
      </c>
      <c r="C214" s="69">
        <v>2</v>
      </c>
      <c r="D214" s="93">
        <v>0</v>
      </c>
      <c r="E214" s="93">
        <v>1.2041199826559248</v>
      </c>
      <c r="F214" s="69" t="s">
        <v>353</v>
      </c>
      <c r="G214" s="69" t="b">
        <v>0</v>
      </c>
      <c r="H214" s="69" t="b">
        <v>0</v>
      </c>
      <c r="I214" s="69" t="b">
        <v>0</v>
      </c>
      <c r="J214" s="69" t="b">
        <v>0</v>
      </c>
      <c r="K214" s="69" t="b">
        <v>0</v>
      </c>
      <c r="L214" s="69" t="b">
        <v>0</v>
      </c>
    </row>
    <row r="215" spans="1:12" ht="15">
      <c r="A215" s="69" t="s">
        <v>816</v>
      </c>
      <c r="B215" s="69" t="s">
        <v>817</v>
      </c>
      <c r="C215" s="69">
        <v>2</v>
      </c>
      <c r="D215" s="93">
        <v>0</v>
      </c>
      <c r="E215" s="93">
        <v>1.2041199826559248</v>
      </c>
      <c r="F215" s="69" t="s">
        <v>353</v>
      </c>
      <c r="G215" s="69" t="b">
        <v>0</v>
      </c>
      <c r="H215" s="69" t="b">
        <v>0</v>
      </c>
      <c r="I215" s="69" t="b">
        <v>0</v>
      </c>
      <c r="J215" s="69" t="b">
        <v>0</v>
      </c>
      <c r="K215" s="69" t="b">
        <v>0</v>
      </c>
      <c r="L215" s="69" t="b">
        <v>0</v>
      </c>
    </row>
    <row r="216" spans="1:12" ht="15">
      <c r="A216" s="69" t="s">
        <v>817</v>
      </c>
      <c r="B216" s="69" t="s">
        <v>818</v>
      </c>
      <c r="C216" s="69">
        <v>2</v>
      </c>
      <c r="D216" s="93">
        <v>0</v>
      </c>
      <c r="E216" s="93">
        <v>1.2041199826559248</v>
      </c>
      <c r="F216" s="69" t="s">
        <v>353</v>
      </c>
      <c r="G216" s="69" t="b">
        <v>0</v>
      </c>
      <c r="H216" s="69" t="b">
        <v>0</v>
      </c>
      <c r="I216" s="69" t="b">
        <v>0</v>
      </c>
      <c r="J216" s="69" t="b">
        <v>0</v>
      </c>
      <c r="K216" s="69" t="b">
        <v>0</v>
      </c>
      <c r="L216" s="69" t="b">
        <v>0</v>
      </c>
    </row>
    <row r="217" spans="1:12" ht="15">
      <c r="A217" s="69" t="s">
        <v>818</v>
      </c>
      <c r="B217" s="69" t="s">
        <v>819</v>
      </c>
      <c r="C217" s="69">
        <v>2</v>
      </c>
      <c r="D217" s="93">
        <v>0</v>
      </c>
      <c r="E217" s="93">
        <v>1.2041199826559248</v>
      </c>
      <c r="F217" s="69" t="s">
        <v>353</v>
      </c>
      <c r="G217" s="69" t="b">
        <v>0</v>
      </c>
      <c r="H217" s="69" t="b">
        <v>0</v>
      </c>
      <c r="I217" s="69" t="b">
        <v>0</v>
      </c>
      <c r="J217" s="69" t="b">
        <v>0</v>
      </c>
      <c r="K217" s="69" t="b">
        <v>0</v>
      </c>
      <c r="L217" s="69" t="b">
        <v>0</v>
      </c>
    </row>
    <row r="218" spans="1:12" ht="15">
      <c r="A218" s="69" t="s">
        <v>819</v>
      </c>
      <c r="B218" s="69" t="s">
        <v>813</v>
      </c>
      <c r="C218" s="69">
        <v>2</v>
      </c>
      <c r="D218" s="93">
        <v>0</v>
      </c>
      <c r="E218" s="93">
        <v>1.2041199826559248</v>
      </c>
      <c r="F218" s="69" t="s">
        <v>353</v>
      </c>
      <c r="G218" s="69" t="b">
        <v>0</v>
      </c>
      <c r="H218" s="69" t="b">
        <v>0</v>
      </c>
      <c r="I218" s="69" t="b">
        <v>0</v>
      </c>
      <c r="J218" s="69" t="b">
        <v>0</v>
      </c>
      <c r="K218" s="69" t="b">
        <v>0</v>
      </c>
      <c r="L218" s="69" t="b">
        <v>0</v>
      </c>
    </row>
    <row r="219" spans="1:12" ht="15">
      <c r="A219" s="69" t="s">
        <v>813</v>
      </c>
      <c r="B219" s="69" t="s">
        <v>820</v>
      </c>
      <c r="C219" s="69">
        <v>2</v>
      </c>
      <c r="D219" s="93">
        <v>0</v>
      </c>
      <c r="E219" s="93">
        <v>1.2041199826559248</v>
      </c>
      <c r="F219" s="69" t="s">
        <v>353</v>
      </c>
      <c r="G219" s="69" t="b">
        <v>0</v>
      </c>
      <c r="H219" s="69" t="b">
        <v>0</v>
      </c>
      <c r="I219" s="69" t="b">
        <v>0</v>
      </c>
      <c r="J219" s="69" t="b">
        <v>0</v>
      </c>
      <c r="K219" s="69" t="b">
        <v>0</v>
      </c>
      <c r="L219" s="69" t="b">
        <v>0</v>
      </c>
    </row>
    <row r="220" spans="1:12" ht="15">
      <c r="A220" s="69" t="s">
        <v>820</v>
      </c>
      <c r="B220" s="69" t="s">
        <v>821</v>
      </c>
      <c r="C220" s="69">
        <v>2</v>
      </c>
      <c r="D220" s="93">
        <v>0</v>
      </c>
      <c r="E220" s="93">
        <v>1.2041199826559248</v>
      </c>
      <c r="F220" s="69" t="s">
        <v>353</v>
      </c>
      <c r="G220" s="69" t="b">
        <v>0</v>
      </c>
      <c r="H220" s="69" t="b">
        <v>0</v>
      </c>
      <c r="I220" s="69" t="b">
        <v>0</v>
      </c>
      <c r="J220" s="69" t="b">
        <v>0</v>
      </c>
      <c r="K220" s="69" t="b">
        <v>0</v>
      </c>
      <c r="L220" s="69" t="b">
        <v>0</v>
      </c>
    </row>
    <row r="221" spans="1:12" ht="15">
      <c r="A221" s="69" t="s">
        <v>821</v>
      </c>
      <c r="B221" s="69" t="s">
        <v>822</v>
      </c>
      <c r="C221" s="69">
        <v>2</v>
      </c>
      <c r="D221" s="93">
        <v>0</v>
      </c>
      <c r="E221" s="93">
        <v>1.2041199826559248</v>
      </c>
      <c r="F221" s="69" t="s">
        <v>353</v>
      </c>
      <c r="G221" s="69" t="b">
        <v>0</v>
      </c>
      <c r="H221" s="69" t="b">
        <v>0</v>
      </c>
      <c r="I221" s="69" t="b">
        <v>0</v>
      </c>
      <c r="J221" s="69" t="b">
        <v>0</v>
      </c>
      <c r="K221" s="69" t="b">
        <v>0</v>
      </c>
      <c r="L221" s="69" t="b">
        <v>0</v>
      </c>
    </row>
    <row r="222" spans="1:12" ht="15">
      <c r="A222" s="69" t="s">
        <v>822</v>
      </c>
      <c r="B222" s="69" t="s">
        <v>823</v>
      </c>
      <c r="C222" s="69">
        <v>2</v>
      </c>
      <c r="D222" s="93">
        <v>0</v>
      </c>
      <c r="E222" s="93">
        <v>1.2041199826559248</v>
      </c>
      <c r="F222" s="69" t="s">
        <v>353</v>
      </c>
      <c r="G222" s="69" t="b">
        <v>0</v>
      </c>
      <c r="H222" s="69" t="b">
        <v>0</v>
      </c>
      <c r="I222" s="69" t="b">
        <v>0</v>
      </c>
      <c r="J222" s="69" t="b">
        <v>0</v>
      </c>
      <c r="K222" s="69" t="b">
        <v>0</v>
      </c>
      <c r="L222" s="69" t="b">
        <v>0</v>
      </c>
    </row>
    <row r="223" spans="1:12" ht="15">
      <c r="A223" s="69" t="s">
        <v>823</v>
      </c>
      <c r="B223" s="69" t="s">
        <v>943</v>
      </c>
      <c r="C223" s="69">
        <v>2</v>
      </c>
      <c r="D223" s="93">
        <v>0</v>
      </c>
      <c r="E223" s="93">
        <v>1.2041199826559248</v>
      </c>
      <c r="F223" s="69" t="s">
        <v>353</v>
      </c>
      <c r="G223" s="69" t="b">
        <v>0</v>
      </c>
      <c r="H223" s="69" t="b">
        <v>0</v>
      </c>
      <c r="I223" s="69" t="b">
        <v>0</v>
      </c>
      <c r="J223" s="69" t="b">
        <v>0</v>
      </c>
      <c r="K223" s="69" t="b">
        <v>0</v>
      </c>
      <c r="L223" s="69" t="b">
        <v>0</v>
      </c>
    </row>
    <row r="224" spans="1:12" ht="15">
      <c r="A224" s="69" t="s">
        <v>943</v>
      </c>
      <c r="B224" s="69" t="s">
        <v>800</v>
      </c>
      <c r="C224" s="69">
        <v>2</v>
      </c>
      <c r="D224" s="93">
        <v>0</v>
      </c>
      <c r="E224" s="93">
        <v>1.2041199826559248</v>
      </c>
      <c r="F224" s="69" t="s">
        <v>353</v>
      </c>
      <c r="G224" s="69" t="b">
        <v>0</v>
      </c>
      <c r="H224" s="69" t="b">
        <v>0</v>
      </c>
      <c r="I224" s="69" t="b">
        <v>0</v>
      </c>
      <c r="J224" s="69" t="b">
        <v>0</v>
      </c>
      <c r="K224" s="69" t="b">
        <v>0</v>
      </c>
      <c r="L224" s="69" t="b">
        <v>0</v>
      </c>
    </row>
    <row r="225" spans="1:12" ht="15">
      <c r="A225" s="69" t="s">
        <v>800</v>
      </c>
      <c r="B225" s="69" t="s">
        <v>801</v>
      </c>
      <c r="C225" s="69">
        <v>2</v>
      </c>
      <c r="D225" s="93">
        <v>0</v>
      </c>
      <c r="E225" s="93">
        <v>1.2041199826559248</v>
      </c>
      <c r="F225" s="69" t="s">
        <v>353</v>
      </c>
      <c r="G225" s="69" t="b">
        <v>0</v>
      </c>
      <c r="H225" s="69" t="b">
        <v>0</v>
      </c>
      <c r="I225" s="69" t="b">
        <v>0</v>
      </c>
      <c r="J225" s="69" t="b">
        <v>0</v>
      </c>
      <c r="K225" s="69" t="b">
        <v>0</v>
      </c>
      <c r="L225" s="69" t="b">
        <v>0</v>
      </c>
    </row>
    <row r="226" spans="1:12" ht="15">
      <c r="A226" s="69" t="s">
        <v>801</v>
      </c>
      <c r="B226" s="69" t="s">
        <v>944</v>
      </c>
      <c r="C226" s="69">
        <v>2</v>
      </c>
      <c r="D226" s="93">
        <v>0</v>
      </c>
      <c r="E226" s="93">
        <v>1.2041199826559248</v>
      </c>
      <c r="F226" s="69" t="s">
        <v>353</v>
      </c>
      <c r="G226" s="69" t="b">
        <v>0</v>
      </c>
      <c r="H226" s="69" t="b">
        <v>0</v>
      </c>
      <c r="I226" s="69" t="b">
        <v>0</v>
      </c>
      <c r="J226" s="69" t="b">
        <v>0</v>
      </c>
      <c r="K226" s="69" t="b">
        <v>0</v>
      </c>
      <c r="L226" s="69" t="b">
        <v>0</v>
      </c>
    </row>
    <row r="227" spans="1:12" ht="15">
      <c r="A227" s="69" t="s">
        <v>944</v>
      </c>
      <c r="B227" s="69" t="s">
        <v>945</v>
      </c>
      <c r="C227" s="69">
        <v>2</v>
      </c>
      <c r="D227" s="93">
        <v>0</v>
      </c>
      <c r="E227" s="93">
        <v>1.2041199826559248</v>
      </c>
      <c r="F227" s="69" t="s">
        <v>353</v>
      </c>
      <c r="G227" s="69" t="b">
        <v>0</v>
      </c>
      <c r="H227" s="69" t="b">
        <v>0</v>
      </c>
      <c r="I227" s="69" t="b">
        <v>0</v>
      </c>
      <c r="J227" s="69" t="b">
        <v>0</v>
      </c>
      <c r="K227" s="69" t="b">
        <v>0</v>
      </c>
      <c r="L227" s="69" t="b">
        <v>0</v>
      </c>
    </row>
    <row r="228" spans="1:12" ht="15">
      <c r="A228" s="69" t="s">
        <v>945</v>
      </c>
      <c r="B228" s="69" t="s">
        <v>905</v>
      </c>
      <c r="C228" s="69">
        <v>2</v>
      </c>
      <c r="D228" s="93">
        <v>0</v>
      </c>
      <c r="E228" s="93">
        <v>1.2041199826559248</v>
      </c>
      <c r="F228" s="69" t="s">
        <v>353</v>
      </c>
      <c r="G228" s="69" t="b">
        <v>0</v>
      </c>
      <c r="H228" s="69" t="b">
        <v>0</v>
      </c>
      <c r="I228" s="69" t="b">
        <v>0</v>
      </c>
      <c r="J228" s="69" t="b">
        <v>0</v>
      </c>
      <c r="K228" s="69" t="b">
        <v>0</v>
      </c>
      <c r="L228" s="69" t="b">
        <v>0</v>
      </c>
    </row>
    <row r="229" spans="1:12" ht="15">
      <c r="A229" s="69" t="s">
        <v>905</v>
      </c>
      <c r="B229" s="69" t="s">
        <v>919</v>
      </c>
      <c r="C229" s="69">
        <v>2</v>
      </c>
      <c r="D229" s="93">
        <v>0</v>
      </c>
      <c r="E229" s="93">
        <v>1.2041199826559248</v>
      </c>
      <c r="F229" s="69" t="s">
        <v>353</v>
      </c>
      <c r="G229" s="69" t="b">
        <v>0</v>
      </c>
      <c r="H229" s="69" t="b">
        <v>0</v>
      </c>
      <c r="I229" s="69" t="b">
        <v>0</v>
      </c>
      <c r="J229" s="69" t="b">
        <v>0</v>
      </c>
      <c r="K229" s="69" t="b">
        <v>0</v>
      </c>
      <c r="L229" s="69" t="b">
        <v>0</v>
      </c>
    </row>
    <row r="230" spans="1:12" ht="15">
      <c r="A230" s="69" t="s">
        <v>800</v>
      </c>
      <c r="B230" s="69" t="s">
        <v>801</v>
      </c>
      <c r="C230" s="69">
        <v>3</v>
      </c>
      <c r="D230" s="93">
        <v>0.006105928888523571</v>
      </c>
      <c r="E230" s="93">
        <v>1.5399120845791179</v>
      </c>
      <c r="F230" s="69" t="s">
        <v>368</v>
      </c>
      <c r="G230" s="69" t="b">
        <v>0</v>
      </c>
      <c r="H230" s="69" t="b">
        <v>0</v>
      </c>
      <c r="I230" s="69" t="b">
        <v>0</v>
      </c>
      <c r="J230" s="69" t="b">
        <v>0</v>
      </c>
      <c r="K230" s="69" t="b">
        <v>0</v>
      </c>
      <c r="L230" s="69" t="b">
        <v>0</v>
      </c>
    </row>
    <row r="231" spans="1:12" ht="15">
      <c r="A231" s="69" t="s">
        <v>798</v>
      </c>
      <c r="B231" s="69" t="s">
        <v>824</v>
      </c>
      <c r="C231" s="69">
        <v>2</v>
      </c>
      <c r="D231" s="93">
        <v>0.007301651535266745</v>
      </c>
      <c r="E231" s="93">
        <v>1.3180633349627615</v>
      </c>
      <c r="F231" s="69" t="s">
        <v>368</v>
      </c>
      <c r="G231" s="69" t="b">
        <v>0</v>
      </c>
      <c r="H231" s="69" t="b">
        <v>0</v>
      </c>
      <c r="I231" s="69" t="b">
        <v>0</v>
      </c>
      <c r="J231" s="69" t="b">
        <v>0</v>
      </c>
      <c r="K231" s="69" t="b">
        <v>0</v>
      </c>
      <c r="L231" s="69" t="b">
        <v>0</v>
      </c>
    </row>
    <row r="232" spans="1:12" ht="15">
      <c r="A232" s="69" t="s">
        <v>824</v>
      </c>
      <c r="B232" s="69" t="s">
        <v>386</v>
      </c>
      <c r="C232" s="69">
        <v>2</v>
      </c>
      <c r="D232" s="93">
        <v>0.007301651535266745</v>
      </c>
      <c r="E232" s="93">
        <v>1.7160033436347992</v>
      </c>
      <c r="F232" s="69" t="s">
        <v>368</v>
      </c>
      <c r="G232" s="69" t="b">
        <v>0</v>
      </c>
      <c r="H232" s="69" t="b">
        <v>0</v>
      </c>
      <c r="I232" s="69" t="b">
        <v>0</v>
      </c>
      <c r="J232" s="69" t="b">
        <v>0</v>
      </c>
      <c r="K232" s="69" t="b">
        <v>0</v>
      </c>
      <c r="L232" s="69" t="b">
        <v>0</v>
      </c>
    </row>
    <row r="233" spans="1:12" ht="15">
      <c r="A233" s="69" t="s">
        <v>386</v>
      </c>
      <c r="B233" s="69" t="s">
        <v>825</v>
      </c>
      <c r="C233" s="69">
        <v>2</v>
      </c>
      <c r="D233" s="93">
        <v>0.007301651535266745</v>
      </c>
      <c r="E233" s="93">
        <v>1.7160033436347992</v>
      </c>
      <c r="F233" s="69" t="s">
        <v>368</v>
      </c>
      <c r="G233" s="69" t="b">
        <v>0</v>
      </c>
      <c r="H233" s="69" t="b">
        <v>0</v>
      </c>
      <c r="I233" s="69" t="b">
        <v>0</v>
      </c>
      <c r="J233" s="69" t="b">
        <v>0</v>
      </c>
      <c r="K233" s="69" t="b">
        <v>0</v>
      </c>
      <c r="L233" s="69" t="b">
        <v>0</v>
      </c>
    </row>
    <row r="234" spans="1:12" ht="15">
      <c r="A234" s="69" t="s">
        <v>825</v>
      </c>
      <c r="B234" s="69" t="s">
        <v>381</v>
      </c>
      <c r="C234" s="69">
        <v>2</v>
      </c>
      <c r="D234" s="93">
        <v>0.007301651535266745</v>
      </c>
      <c r="E234" s="93">
        <v>1.7160033436347992</v>
      </c>
      <c r="F234" s="69" t="s">
        <v>368</v>
      </c>
      <c r="G234" s="69" t="b">
        <v>0</v>
      </c>
      <c r="H234" s="69" t="b">
        <v>0</v>
      </c>
      <c r="I234" s="69" t="b">
        <v>0</v>
      </c>
      <c r="J234" s="69" t="b">
        <v>0</v>
      </c>
      <c r="K234" s="69" t="b">
        <v>0</v>
      </c>
      <c r="L234" s="69" t="b">
        <v>0</v>
      </c>
    </row>
    <row r="235" spans="1:12" ht="15">
      <c r="A235" s="69" t="s">
        <v>381</v>
      </c>
      <c r="B235" s="69" t="s">
        <v>826</v>
      </c>
      <c r="C235" s="69">
        <v>2</v>
      </c>
      <c r="D235" s="93">
        <v>0.007301651535266745</v>
      </c>
      <c r="E235" s="93">
        <v>1.7160033436347992</v>
      </c>
      <c r="F235" s="69" t="s">
        <v>368</v>
      </c>
      <c r="G235" s="69" t="b">
        <v>0</v>
      </c>
      <c r="H235" s="69" t="b">
        <v>0</v>
      </c>
      <c r="I235" s="69" t="b">
        <v>0</v>
      </c>
      <c r="J235" s="69" t="b">
        <v>0</v>
      </c>
      <c r="K235" s="69" t="b">
        <v>0</v>
      </c>
      <c r="L235" s="69" t="b">
        <v>0</v>
      </c>
    </row>
    <row r="236" spans="1:12" ht="15">
      <c r="A236" s="69" t="s">
        <v>826</v>
      </c>
      <c r="B236" s="69" t="s">
        <v>906</v>
      </c>
      <c r="C236" s="69">
        <v>2</v>
      </c>
      <c r="D236" s="93">
        <v>0.007301651535266745</v>
      </c>
      <c r="E236" s="93">
        <v>1.7160033436347992</v>
      </c>
      <c r="F236" s="69" t="s">
        <v>368</v>
      </c>
      <c r="G236" s="69" t="b">
        <v>0</v>
      </c>
      <c r="H236" s="69" t="b">
        <v>0</v>
      </c>
      <c r="I236" s="69" t="b">
        <v>0</v>
      </c>
      <c r="J236" s="69" t="b">
        <v>0</v>
      </c>
      <c r="K236" s="69" t="b">
        <v>0</v>
      </c>
      <c r="L236" s="69" t="b">
        <v>0</v>
      </c>
    </row>
    <row r="237" spans="1:12" ht="15">
      <c r="A237" s="69" t="s">
        <v>906</v>
      </c>
      <c r="B237" s="69" t="s">
        <v>907</v>
      </c>
      <c r="C237" s="69">
        <v>2</v>
      </c>
      <c r="D237" s="93">
        <v>0.007301651535266745</v>
      </c>
      <c r="E237" s="93">
        <v>1.7160033436347992</v>
      </c>
      <c r="F237" s="69" t="s">
        <v>368</v>
      </c>
      <c r="G237" s="69" t="b">
        <v>0</v>
      </c>
      <c r="H237" s="69" t="b">
        <v>0</v>
      </c>
      <c r="I237" s="69" t="b">
        <v>0</v>
      </c>
      <c r="J237" s="69" t="b">
        <v>0</v>
      </c>
      <c r="K237" s="69" t="b">
        <v>0</v>
      </c>
      <c r="L237" s="69" t="b">
        <v>0</v>
      </c>
    </row>
    <row r="238" spans="1:12" ht="15">
      <c r="A238" s="69" t="s">
        <v>907</v>
      </c>
      <c r="B238" s="69" t="s">
        <v>908</v>
      </c>
      <c r="C238" s="69">
        <v>2</v>
      </c>
      <c r="D238" s="93">
        <v>0.007301651535266745</v>
      </c>
      <c r="E238" s="93">
        <v>1.7160033436347992</v>
      </c>
      <c r="F238" s="69" t="s">
        <v>368</v>
      </c>
      <c r="G238" s="69" t="b">
        <v>0</v>
      </c>
      <c r="H238" s="69" t="b">
        <v>0</v>
      </c>
      <c r="I238" s="69" t="b">
        <v>0</v>
      </c>
      <c r="J238" s="69" t="b">
        <v>0</v>
      </c>
      <c r="K238" s="69" t="b">
        <v>0</v>
      </c>
      <c r="L238" s="69" t="b">
        <v>0</v>
      </c>
    </row>
    <row r="239" spans="1:12" ht="15">
      <c r="A239" s="69" t="s">
        <v>908</v>
      </c>
      <c r="B239" s="69" t="s">
        <v>802</v>
      </c>
      <c r="C239" s="69">
        <v>2</v>
      </c>
      <c r="D239" s="93">
        <v>0.007301651535266745</v>
      </c>
      <c r="E239" s="93">
        <v>1.3180633349627615</v>
      </c>
      <c r="F239" s="69" t="s">
        <v>368</v>
      </c>
      <c r="G239" s="69" t="b">
        <v>0</v>
      </c>
      <c r="H239" s="69" t="b">
        <v>0</v>
      </c>
      <c r="I239" s="69" t="b">
        <v>0</v>
      </c>
      <c r="J239" s="69" t="b">
        <v>0</v>
      </c>
      <c r="K239" s="69" t="b">
        <v>0</v>
      </c>
      <c r="L239" s="69" t="b">
        <v>0</v>
      </c>
    </row>
    <row r="240" spans="1:12" ht="15">
      <c r="A240" s="69" t="s">
        <v>802</v>
      </c>
      <c r="B240" s="69" t="s">
        <v>374</v>
      </c>
      <c r="C240" s="69">
        <v>2</v>
      </c>
      <c r="D240" s="93">
        <v>0.007301651535266745</v>
      </c>
      <c r="E240" s="93">
        <v>1.3180633349627615</v>
      </c>
      <c r="F240" s="69" t="s">
        <v>368</v>
      </c>
      <c r="G240" s="69" t="b">
        <v>0</v>
      </c>
      <c r="H240" s="69" t="b">
        <v>0</v>
      </c>
      <c r="I240" s="69" t="b">
        <v>0</v>
      </c>
      <c r="J240" s="69" t="b">
        <v>0</v>
      </c>
      <c r="K240" s="69" t="b">
        <v>0</v>
      </c>
      <c r="L240" s="69" t="b">
        <v>0</v>
      </c>
    </row>
    <row r="241" spans="1:12" ht="15">
      <c r="A241" s="69" t="s">
        <v>374</v>
      </c>
      <c r="B241" s="69" t="s">
        <v>909</v>
      </c>
      <c r="C241" s="69">
        <v>2</v>
      </c>
      <c r="D241" s="93">
        <v>0.007301651535266745</v>
      </c>
      <c r="E241" s="93">
        <v>1.7160033436347992</v>
      </c>
      <c r="F241" s="69" t="s">
        <v>368</v>
      </c>
      <c r="G241" s="69" t="b">
        <v>0</v>
      </c>
      <c r="H241" s="69" t="b">
        <v>0</v>
      </c>
      <c r="I241" s="69" t="b">
        <v>0</v>
      </c>
      <c r="J241" s="69" t="b">
        <v>0</v>
      </c>
      <c r="K241" s="69" t="b">
        <v>0</v>
      </c>
      <c r="L241" s="69" t="b">
        <v>0</v>
      </c>
    </row>
    <row r="242" spans="1:12" ht="15">
      <c r="A242" s="69" t="s">
        <v>909</v>
      </c>
      <c r="B242" s="69" t="s">
        <v>910</v>
      </c>
      <c r="C242" s="69">
        <v>2</v>
      </c>
      <c r="D242" s="93">
        <v>0.007301651535266745</v>
      </c>
      <c r="E242" s="93">
        <v>1.7160033436347992</v>
      </c>
      <c r="F242" s="69" t="s">
        <v>368</v>
      </c>
      <c r="G242" s="69" t="b">
        <v>0</v>
      </c>
      <c r="H242" s="69" t="b">
        <v>0</v>
      </c>
      <c r="I242" s="69" t="b">
        <v>0</v>
      </c>
      <c r="J242" s="69" t="b">
        <v>0</v>
      </c>
      <c r="K242" s="69" t="b">
        <v>0</v>
      </c>
      <c r="L242" s="69" t="b">
        <v>0</v>
      </c>
    </row>
    <row r="243" spans="1:12" ht="15">
      <c r="A243" s="69" t="s">
        <v>910</v>
      </c>
      <c r="B243" s="69" t="s">
        <v>911</v>
      </c>
      <c r="C243" s="69">
        <v>2</v>
      </c>
      <c r="D243" s="93">
        <v>0.007301651535266745</v>
      </c>
      <c r="E243" s="93">
        <v>1.7160033436347992</v>
      </c>
      <c r="F243" s="69" t="s">
        <v>368</v>
      </c>
      <c r="G243" s="69" t="b">
        <v>0</v>
      </c>
      <c r="H243" s="69" t="b">
        <v>0</v>
      </c>
      <c r="I243" s="69" t="b">
        <v>0</v>
      </c>
      <c r="J243" s="69" t="b">
        <v>0</v>
      </c>
      <c r="K243" s="69" t="b">
        <v>0</v>
      </c>
      <c r="L243" s="69" t="b">
        <v>0</v>
      </c>
    </row>
    <row r="244" spans="1:12" ht="15">
      <c r="A244" s="69" t="s">
        <v>911</v>
      </c>
      <c r="B244" s="69" t="s">
        <v>912</v>
      </c>
      <c r="C244" s="69">
        <v>2</v>
      </c>
      <c r="D244" s="93">
        <v>0.007301651535266745</v>
      </c>
      <c r="E244" s="93">
        <v>1.7160033436347992</v>
      </c>
      <c r="F244" s="69" t="s">
        <v>368</v>
      </c>
      <c r="G244" s="69" t="b">
        <v>0</v>
      </c>
      <c r="H244" s="69" t="b">
        <v>0</v>
      </c>
      <c r="I244" s="69" t="b">
        <v>0</v>
      </c>
      <c r="J244" s="69" t="b">
        <v>0</v>
      </c>
      <c r="K244" s="69" t="b">
        <v>0</v>
      </c>
      <c r="L244" s="69" t="b">
        <v>0</v>
      </c>
    </row>
    <row r="245" spans="1:12" ht="15">
      <c r="A245" s="69" t="s">
        <v>912</v>
      </c>
      <c r="B245" s="69" t="s">
        <v>913</v>
      </c>
      <c r="C245" s="69">
        <v>2</v>
      </c>
      <c r="D245" s="93">
        <v>0.007301651535266745</v>
      </c>
      <c r="E245" s="93">
        <v>1.7160033436347992</v>
      </c>
      <c r="F245" s="69" t="s">
        <v>368</v>
      </c>
      <c r="G245" s="69" t="b">
        <v>0</v>
      </c>
      <c r="H245" s="69" t="b">
        <v>0</v>
      </c>
      <c r="I245" s="69" t="b">
        <v>0</v>
      </c>
      <c r="J245" s="69" t="b">
        <v>0</v>
      </c>
      <c r="K245" s="69" t="b">
        <v>0</v>
      </c>
      <c r="L245" s="69" t="b">
        <v>0</v>
      </c>
    </row>
    <row r="246" spans="1:12" ht="15">
      <c r="A246" s="69" t="s">
        <v>913</v>
      </c>
      <c r="B246" s="69" t="s">
        <v>914</v>
      </c>
      <c r="C246" s="69">
        <v>2</v>
      </c>
      <c r="D246" s="93">
        <v>0.007301651535266745</v>
      </c>
      <c r="E246" s="93">
        <v>1.7160033436347992</v>
      </c>
      <c r="F246" s="69" t="s">
        <v>368</v>
      </c>
      <c r="G246" s="69" t="b">
        <v>0</v>
      </c>
      <c r="H246" s="69" t="b">
        <v>0</v>
      </c>
      <c r="I246" s="69" t="b">
        <v>0</v>
      </c>
      <c r="J246" s="69" t="b">
        <v>0</v>
      </c>
      <c r="K246" s="69" t="b">
        <v>0</v>
      </c>
      <c r="L246" s="69" t="b">
        <v>0</v>
      </c>
    </row>
    <row r="247" spans="1:12" ht="15">
      <c r="A247" s="69" t="s">
        <v>914</v>
      </c>
      <c r="B247" s="69" t="s">
        <v>904</v>
      </c>
      <c r="C247" s="69">
        <v>2</v>
      </c>
      <c r="D247" s="93">
        <v>0.007301651535266745</v>
      </c>
      <c r="E247" s="93">
        <v>1.7160033436347992</v>
      </c>
      <c r="F247" s="69" t="s">
        <v>368</v>
      </c>
      <c r="G247" s="69" t="b">
        <v>0</v>
      </c>
      <c r="H247" s="69" t="b">
        <v>0</v>
      </c>
      <c r="I247" s="69" t="b">
        <v>0</v>
      </c>
      <c r="J247" s="69" t="b">
        <v>0</v>
      </c>
      <c r="K247" s="69" t="b">
        <v>0</v>
      </c>
      <c r="L247" s="69" t="b">
        <v>0</v>
      </c>
    </row>
    <row r="248" spans="1:12" ht="15">
      <c r="A248" s="69" t="s">
        <v>904</v>
      </c>
      <c r="B248" s="69" t="s">
        <v>915</v>
      </c>
      <c r="C248" s="69">
        <v>2</v>
      </c>
      <c r="D248" s="93">
        <v>0.007301651535266745</v>
      </c>
      <c r="E248" s="93">
        <v>1.7160033436347992</v>
      </c>
      <c r="F248" s="69" t="s">
        <v>368</v>
      </c>
      <c r="G248" s="69" t="b">
        <v>0</v>
      </c>
      <c r="H248" s="69" t="b">
        <v>0</v>
      </c>
      <c r="I248" s="69" t="b">
        <v>0</v>
      </c>
      <c r="J248" s="69" t="b">
        <v>0</v>
      </c>
      <c r="K248" s="69" t="b">
        <v>0</v>
      </c>
      <c r="L248" s="69" t="b">
        <v>0</v>
      </c>
    </row>
    <row r="249" spans="1:12" ht="15">
      <c r="A249" s="69" t="s">
        <v>915</v>
      </c>
      <c r="B249" s="69" t="s">
        <v>802</v>
      </c>
      <c r="C249" s="69">
        <v>2</v>
      </c>
      <c r="D249" s="93">
        <v>0.007301651535266745</v>
      </c>
      <c r="E249" s="93">
        <v>1.3180633349627615</v>
      </c>
      <c r="F249" s="69" t="s">
        <v>368</v>
      </c>
      <c r="G249" s="69" t="b">
        <v>0</v>
      </c>
      <c r="H249" s="69" t="b">
        <v>0</v>
      </c>
      <c r="I249" s="69" t="b">
        <v>0</v>
      </c>
      <c r="J249" s="69" t="b">
        <v>0</v>
      </c>
      <c r="K249" s="69" t="b">
        <v>0</v>
      </c>
      <c r="L249" s="69" t="b">
        <v>0</v>
      </c>
    </row>
    <row r="250" spans="1:12" ht="15">
      <c r="A250" s="69" t="s">
        <v>802</v>
      </c>
      <c r="B250" s="69" t="s">
        <v>800</v>
      </c>
      <c r="C250" s="69">
        <v>2</v>
      </c>
      <c r="D250" s="93">
        <v>0.007301651535266745</v>
      </c>
      <c r="E250" s="93">
        <v>0.9201233262907239</v>
      </c>
      <c r="F250" s="69" t="s">
        <v>368</v>
      </c>
      <c r="G250" s="69" t="b">
        <v>0</v>
      </c>
      <c r="H250" s="69" t="b">
        <v>0</v>
      </c>
      <c r="I250" s="69" t="b">
        <v>0</v>
      </c>
      <c r="J250" s="69" t="b">
        <v>0</v>
      </c>
      <c r="K250" s="69" t="b">
        <v>0</v>
      </c>
      <c r="L250" s="69" t="b">
        <v>0</v>
      </c>
    </row>
    <row r="251" spans="1:12" ht="15">
      <c r="A251" s="69" t="s">
        <v>801</v>
      </c>
      <c r="B251" s="69" t="s">
        <v>799</v>
      </c>
      <c r="C251" s="69">
        <v>2</v>
      </c>
      <c r="D251" s="93">
        <v>0.007301651535266745</v>
      </c>
      <c r="E251" s="93">
        <v>1.414973347970818</v>
      </c>
      <c r="F251" s="69" t="s">
        <v>368</v>
      </c>
      <c r="G251" s="69" t="b">
        <v>0</v>
      </c>
      <c r="H251" s="69" t="b">
        <v>0</v>
      </c>
      <c r="I251" s="69" t="b">
        <v>0</v>
      </c>
      <c r="J251" s="69" t="b">
        <v>0</v>
      </c>
      <c r="K251" s="69" t="b">
        <v>0</v>
      </c>
      <c r="L251" s="69" t="b">
        <v>0</v>
      </c>
    </row>
    <row r="252" spans="1:12" ht="15">
      <c r="A252" s="69" t="s">
        <v>799</v>
      </c>
      <c r="B252" s="69" t="s">
        <v>929</v>
      </c>
      <c r="C252" s="69">
        <v>2</v>
      </c>
      <c r="D252" s="93">
        <v>0.007301651535266745</v>
      </c>
      <c r="E252" s="93">
        <v>1.414973347970818</v>
      </c>
      <c r="F252" s="69" t="s">
        <v>368</v>
      </c>
      <c r="G252" s="69" t="b">
        <v>0</v>
      </c>
      <c r="H252" s="69" t="b">
        <v>0</v>
      </c>
      <c r="I252" s="69" t="b">
        <v>0</v>
      </c>
      <c r="J252" s="69" t="b">
        <v>0</v>
      </c>
      <c r="K252" s="69" t="b">
        <v>0</v>
      </c>
      <c r="L252" s="69" t="b">
        <v>0</v>
      </c>
    </row>
    <row r="253" spans="1:12" ht="15">
      <c r="A253" s="69" t="s">
        <v>929</v>
      </c>
      <c r="B253" s="69" t="s">
        <v>930</v>
      </c>
      <c r="C253" s="69">
        <v>2</v>
      </c>
      <c r="D253" s="93">
        <v>0.007301651535266745</v>
      </c>
      <c r="E253" s="93">
        <v>1.7160033436347992</v>
      </c>
      <c r="F253" s="69" t="s">
        <v>368</v>
      </c>
      <c r="G253" s="69" t="b">
        <v>0</v>
      </c>
      <c r="H253" s="69" t="b">
        <v>0</v>
      </c>
      <c r="I253" s="69" t="b">
        <v>0</v>
      </c>
      <c r="J253" s="69" t="b">
        <v>0</v>
      </c>
      <c r="K253" s="69" t="b">
        <v>0</v>
      </c>
      <c r="L253" s="69" t="b">
        <v>0</v>
      </c>
    </row>
    <row r="254" spans="1:12" ht="15">
      <c r="A254" s="69" t="s">
        <v>930</v>
      </c>
      <c r="B254" s="69" t="s">
        <v>931</v>
      </c>
      <c r="C254" s="69">
        <v>2</v>
      </c>
      <c r="D254" s="93">
        <v>0.007301651535266745</v>
      </c>
      <c r="E254" s="93">
        <v>1.7160033436347992</v>
      </c>
      <c r="F254" s="69" t="s">
        <v>368</v>
      </c>
      <c r="G254" s="69" t="b">
        <v>0</v>
      </c>
      <c r="H254" s="69" t="b">
        <v>0</v>
      </c>
      <c r="I254" s="69" t="b">
        <v>0</v>
      </c>
      <c r="J254" s="69" t="b">
        <v>0</v>
      </c>
      <c r="K254" s="69" t="b">
        <v>0</v>
      </c>
      <c r="L254" s="69" t="b">
        <v>0</v>
      </c>
    </row>
    <row r="255" spans="1:12" ht="15">
      <c r="A255" s="69" t="s">
        <v>931</v>
      </c>
      <c r="B255" s="69" t="s">
        <v>932</v>
      </c>
      <c r="C255" s="69">
        <v>2</v>
      </c>
      <c r="D255" s="93">
        <v>0.007301651535266745</v>
      </c>
      <c r="E255" s="93">
        <v>1.7160033436347992</v>
      </c>
      <c r="F255" s="69" t="s">
        <v>368</v>
      </c>
      <c r="G255" s="69" t="b">
        <v>0</v>
      </c>
      <c r="H255" s="69" t="b">
        <v>0</v>
      </c>
      <c r="I255" s="69" t="b">
        <v>0</v>
      </c>
      <c r="J255" s="69" t="b">
        <v>0</v>
      </c>
      <c r="K255" s="69" t="b">
        <v>0</v>
      </c>
      <c r="L255" s="69" t="b">
        <v>0</v>
      </c>
    </row>
    <row r="256" spans="1:12" ht="15">
      <c r="A256" s="69" t="s">
        <v>932</v>
      </c>
      <c r="B256" s="69" t="s">
        <v>933</v>
      </c>
      <c r="C256" s="69">
        <v>2</v>
      </c>
      <c r="D256" s="93">
        <v>0.007301651535266745</v>
      </c>
      <c r="E256" s="93">
        <v>1.7160033436347992</v>
      </c>
      <c r="F256" s="69" t="s">
        <v>368</v>
      </c>
      <c r="G256" s="69" t="b">
        <v>0</v>
      </c>
      <c r="H256" s="69" t="b">
        <v>0</v>
      </c>
      <c r="I256" s="69" t="b">
        <v>0</v>
      </c>
      <c r="J256" s="69" t="b">
        <v>0</v>
      </c>
      <c r="K256" s="69" t="b">
        <v>0</v>
      </c>
      <c r="L256" s="69" t="b">
        <v>0</v>
      </c>
    </row>
    <row r="257" spans="1:12" ht="15">
      <c r="A257" s="69" t="s">
        <v>933</v>
      </c>
      <c r="B257" s="69" t="s">
        <v>934</v>
      </c>
      <c r="C257" s="69">
        <v>2</v>
      </c>
      <c r="D257" s="93">
        <v>0.007301651535266745</v>
      </c>
      <c r="E257" s="93">
        <v>1.7160033436347992</v>
      </c>
      <c r="F257" s="69" t="s">
        <v>368</v>
      </c>
      <c r="G257" s="69" t="b">
        <v>0</v>
      </c>
      <c r="H257" s="69" t="b">
        <v>0</v>
      </c>
      <c r="I257" s="69" t="b">
        <v>0</v>
      </c>
      <c r="J257" s="69" t="b">
        <v>0</v>
      </c>
      <c r="K257" s="69" t="b">
        <v>0</v>
      </c>
      <c r="L257" s="69" t="b">
        <v>0</v>
      </c>
    </row>
    <row r="258" spans="1:12" ht="15">
      <c r="A258" s="69" t="s">
        <v>934</v>
      </c>
      <c r="B258" s="69" t="s">
        <v>798</v>
      </c>
      <c r="C258" s="69">
        <v>2</v>
      </c>
      <c r="D258" s="93">
        <v>0.007301651535266745</v>
      </c>
      <c r="E258" s="93">
        <v>1.5399120845791179</v>
      </c>
      <c r="F258" s="69" t="s">
        <v>368</v>
      </c>
      <c r="G258" s="69" t="b">
        <v>0</v>
      </c>
      <c r="H258" s="69" t="b">
        <v>0</v>
      </c>
      <c r="I258" s="69" t="b">
        <v>0</v>
      </c>
      <c r="J258" s="69" t="b">
        <v>0</v>
      </c>
      <c r="K258" s="69" t="b">
        <v>0</v>
      </c>
      <c r="L258" s="69" t="b">
        <v>0</v>
      </c>
    </row>
    <row r="259" spans="1:12" ht="15">
      <c r="A259" s="69" t="s">
        <v>798</v>
      </c>
      <c r="B259" s="69" t="s">
        <v>918</v>
      </c>
      <c r="C259" s="69">
        <v>2</v>
      </c>
      <c r="D259" s="93">
        <v>0.007301651535266745</v>
      </c>
      <c r="E259" s="93">
        <v>1.3180633349627615</v>
      </c>
      <c r="F259" s="69" t="s">
        <v>368</v>
      </c>
      <c r="G259" s="69" t="b">
        <v>0</v>
      </c>
      <c r="H259" s="69" t="b">
        <v>0</v>
      </c>
      <c r="I259" s="69" t="b">
        <v>0</v>
      </c>
      <c r="J259" s="69" t="b">
        <v>0</v>
      </c>
      <c r="K259" s="69" t="b">
        <v>0</v>
      </c>
      <c r="L259" s="69" t="b">
        <v>0</v>
      </c>
    </row>
    <row r="260" spans="1:12" ht="15">
      <c r="A260" s="69" t="s">
        <v>918</v>
      </c>
      <c r="B260" s="69" t="s">
        <v>935</v>
      </c>
      <c r="C260" s="69">
        <v>2</v>
      </c>
      <c r="D260" s="93">
        <v>0.007301651535266745</v>
      </c>
      <c r="E260" s="93">
        <v>1.7160033436347992</v>
      </c>
      <c r="F260" s="69" t="s">
        <v>368</v>
      </c>
      <c r="G260" s="69" t="b">
        <v>0</v>
      </c>
      <c r="H260" s="69" t="b">
        <v>0</v>
      </c>
      <c r="I260" s="69" t="b">
        <v>0</v>
      </c>
      <c r="J260" s="69" t="b">
        <v>0</v>
      </c>
      <c r="K260" s="69" t="b">
        <v>0</v>
      </c>
      <c r="L260" s="69" t="b">
        <v>0</v>
      </c>
    </row>
    <row r="261" spans="1:12" ht="15">
      <c r="A261" s="69" t="s">
        <v>935</v>
      </c>
      <c r="B261" s="69" t="s">
        <v>936</v>
      </c>
      <c r="C261" s="69">
        <v>2</v>
      </c>
      <c r="D261" s="93">
        <v>0.007301651535266745</v>
      </c>
      <c r="E261" s="93">
        <v>1.7160033436347992</v>
      </c>
      <c r="F261" s="69" t="s">
        <v>368</v>
      </c>
      <c r="G261" s="69" t="b">
        <v>0</v>
      </c>
      <c r="H261" s="69" t="b">
        <v>0</v>
      </c>
      <c r="I261" s="69" t="b">
        <v>0</v>
      </c>
      <c r="J261" s="69" t="b">
        <v>0</v>
      </c>
      <c r="K261" s="69" t="b">
        <v>0</v>
      </c>
      <c r="L261" s="69" t="b">
        <v>0</v>
      </c>
    </row>
    <row r="262" spans="1:12" ht="15">
      <c r="A262" s="69" t="s">
        <v>936</v>
      </c>
      <c r="B262" s="69" t="s">
        <v>937</v>
      </c>
      <c r="C262" s="69">
        <v>2</v>
      </c>
      <c r="D262" s="93">
        <v>0.007301651535266745</v>
      </c>
      <c r="E262" s="93">
        <v>1.7160033436347992</v>
      </c>
      <c r="F262" s="69" t="s">
        <v>368</v>
      </c>
      <c r="G262" s="69" t="b">
        <v>0</v>
      </c>
      <c r="H262" s="69" t="b">
        <v>0</v>
      </c>
      <c r="I262" s="69" t="b">
        <v>0</v>
      </c>
      <c r="J262" s="69" t="b">
        <v>0</v>
      </c>
      <c r="K262" s="69" t="b">
        <v>0</v>
      </c>
      <c r="L262" s="69" t="b">
        <v>0</v>
      </c>
    </row>
    <row r="263" spans="1:12" ht="15">
      <c r="A263" s="69" t="s">
        <v>937</v>
      </c>
      <c r="B263" s="69" t="s">
        <v>799</v>
      </c>
      <c r="C263" s="69">
        <v>2</v>
      </c>
      <c r="D263" s="93">
        <v>0.007301651535266745</v>
      </c>
      <c r="E263" s="93">
        <v>1.414973347970818</v>
      </c>
      <c r="F263" s="69" t="s">
        <v>368</v>
      </c>
      <c r="G263" s="69" t="b">
        <v>0</v>
      </c>
      <c r="H263" s="69" t="b">
        <v>0</v>
      </c>
      <c r="I263" s="69" t="b">
        <v>0</v>
      </c>
      <c r="J263" s="69" t="b">
        <v>0</v>
      </c>
      <c r="K263" s="69" t="b">
        <v>0</v>
      </c>
      <c r="L263" s="69" t="b">
        <v>0</v>
      </c>
    </row>
    <row r="264" spans="1:12" ht="15">
      <c r="A264" s="69" t="s">
        <v>799</v>
      </c>
      <c r="B264" s="69" t="s">
        <v>938</v>
      </c>
      <c r="C264" s="69">
        <v>2</v>
      </c>
      <c r="D264" s="93">
        <v>0.007301651535266745</v>
      </c>
      <c r="E264" s="93">
        <v>1.414973347970818</v>
      </c>
      <c r="F264" s="69" t="s">
        <v>368</v>
      </c>
      <c r="G264" s="69" t="b">
        <v>0</v>
      </c>
      <c r="H264" s="69" t="b">
        <v>0</v>
      </c>
      <c r="I264" s="69" t="b">
        <v>0</v>
      </c>
      <c r="J264" s="69" t="b">
        <v>0</v>
      </c>
      <c r="K264" s="69" t="b">
        <v>0</v>
      </c>
      <c r="L264" s="69" t="b">
        <v>0</v>
      </c>
    </row>
    <row r="265" spans="1:12" ht="15">
      <c r="A265" s="69" t="s">
        <v>938</v>
      </c>
      <c r="B265" s="69" t="s">
        <v>939</v>
      </c>
      <c r="C265" s="69">
        <v>2</v>
      </c>
      <c r="D265" s="93">
        <v>0.007301651535266745</v>
      </c>
      <c r="E265" s="93">
        <v>1.7160033436347992</v>
      </c>
      <c r="F265" s="69" t="s">
        <v>368</v>
      </c>
      <c r="G265" s="69" t="b">
        <v>0</v>
      </c>
      <c r="H265" s="69" t="b">
        <v>0</v>
      </c>
      <c r="I265" s="69" t="b">
        <v>0</v>
      </c>
      <c r="J265" s="69" t="b">
        <v>0</v>
      </c>
      <c r="K265" s="69" t="b">
        <v>0</v>
      </c>
      <c r="L265" s="69" t="b">
        <v>0</v>
      </c>
    </row>
    <row r="266" spans="1:12" ht="15">
      <c r="A266" s="69" t="s">
        <v>939</v>
      </c>
      <c r="B266" s="69" t="s">
        <v>940</v>
      </c>
      <c r="C266" s="69">
        <v>2</v>
      </c>
      <c r="D266" s="93">
        <v>0.007301651535266745</v>
      </c>
      <c r="E266" s="93">
        <v>1.7160033436347992</v>
      </c>
      <c r="F266" s="69" t="s">
        <v>368</v>
      </c>
      <c r="G266" s="69" t="b">
        <v>0</v>
      </c>
      <c r="H266" s="69" t="b">
        <v>0</v>
      </c>
      <c r="I266" s="69" t="b">
        <v>0</v>
      </c>
      <c r="J266" s="69" t="b">
        <v>0</v>
      </c>
      <c r="K266" s="69" t="b">
        <v>0</v>
      </c>
      <c r="L266" s="69" t="b">
        <v>0</v>
      </c>
    </row>
    <row r="267" spans="1:12" ht="15">
      <c r="A267" s="69" t="s">
        <v>940</v>
      </c>
      <c r="B267" s="69" t="s">
        <v>941</v>
      </c>
      <c r="C267" s="69">
        <v>2</v>
      </c>
      <c r="D267" s="93">
        <v>0.007301651535266745</v>
      </c>
      <c r="E267" s="93">
        <v>1.7160033436347992</v>
      </c>
      <c r="F267" s="69" t="s">
        <v>368</v>
      </c>
      <c r="G267" s="69" t="b">
        <v>0</v>
      </c>
      <c r="H267" s="69" t="b">
        <v>0</v>
      </c>
      <c r="I267" s="69" t="b">
        <v>0</v>
      </c>
      <c r="J267" s="69" t="b">
        <v>0</v>
      </c>
      <c r="K267" s="69" t="b">
        <v>0</v>
      </c>
      <c r="L267" s="69" t="b">
        <v>0</v>
      </c>
    </row>
    <row r="268" spans="1:12" ht="15">
      <c r="A268" s="69" t="s">
        <v>941</v>
      </c>
      <c r="B268" s="69" t="s">
        <v>942</v>
      </c>
      <c r="C268" s="69">
        <v>2</v>
      </c>
      <c r="D268" s="93">
        <v>0.007301651535266745</v>
      </c>
      <c r="E268" s="93">
        <v>1.7160033436347992</v>
      </c>
      <c r="F268" s="69" t="s">
        <v>368</v>
      </c>
      <c r="G268" s="69" t="b">
        <v>0</v>
      </c>
      <c r="H268" s="69" t="b">
        <v>0</v>
      </c>
      <c r="I268" s="69" t="b">
        <v>0</v>
      </c>
      <c r="J268" s="69" t="b">
        <v>0</v>
      </c>
      <c r="K268" s="69" t="b">
        <v>0</v>
      </c>
      <c r="L268" s="69" t="b">
        <v>0</v>
      </c>
    </row>
    <row r="269" spans="1:12" ht="15">
      <c r="A269" s="69" t="s">
        <v>942</v>
      </c>
      <c r="B269" s="69" t="s">
        <v>800</v>
      </c>
      <c r="C269" s="69">
        <v>2</v>
      </c>
      <c r="D269" s="93">
        <v>0.007301651535266745</v>
      </c>
      <c r="E269" s="93">
        <v>1.3180633349627615</v>
      </c>
      <c r="F269" s="69" t="s">
        <v>368</v>
      </c>
      <c r="G269" s="69" t="b">
        <v>0</v>
      </c>
      <c r="H269" s="69" t="b">
        <v>0</v>
      </c>
      <c r="I269" s="69" t="b">
        <v>0</v>
      </c>
      <c r="J269" s="69" t="b">
        <v>0</v>
      </c>
      <c r="K269" s="69" t="b">
        <v>0</v>
      </c>
      <c r="L269"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282</v>
      </c>
      <c r="B1" s="13" t="s">
        <v>34</v>
      </c>
    </row>
    <row r="2" spans="1:2" ht="15">
      <c r="A2" s="115" t="s">
        <v>584</v>
      </c>
      <c r="B2" s="63">
        <v>8</v>
      </c>
    </row>
    <row r="3" spans="1:2" ht="15">
      <c r="A3" s="115" t="s">
        <v>593</v>
      </c>
      <c r="B3" s="63">
        <v>2</v>
      </c>
    </row>
    <row r="4" spans="1:2" ht="15">
      <c r="A4" s="115" t="s">
        <v>589</v>
      </c>
      <c r="B4" s="63">
        <v>0</v>
      </c>
    </row>
    <row r="5" spans="1:2" ht="15">
      <c r="A5" s="115" t="s">
        <v>590</v>
      </c>
      <c r="B5" s="63">
        <v>0</v>
      </c>
    </row>
    <row r="6" spans="1:2" ht="15">
      <c r="A6" s="115" t="s">
        <v>592</v>
      </c>
      <c r="B6" s="63">
        <v>0</v>
      </c>
    </row>
    <row r="7" spans="1:2" ht="15">
      <c r="A7" s="115" t="s">
        <v>591</v>
      </c>
      <c r="B7" s="63">
        <v>0</v>
      </c>
    </row>
    <row r="8" spans="1:2" ht="15">
      <c r="A8" s="115" t="s">
        <v>588</v>
      </c>
      <c r="B8" s="63">
        <v>0</v>
      </c>
    </row>
    <row r="9" spans="1:2" ht="15">
      <c r="A9" s="115" t="s">
        <v>585</v>
      </c>
      <c r="B9" s="63">
        <v>0</v>
      </c>
    </row>
    <row r="10" spans="1:2" ht="15">
      <c r="A10" s="115" t="s">
        <v>594</v>
      </c>
      <c r="B10" s="63">
        <v>0</v>
      </c>
    </row>
    <row r="11" spans="1:2" ht="15">
      <c r="A11" s="115" t="s">
        <v>595</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388</v>
      </c>
      <c r="B1" s="13" t="s">
        <v>275</v>
      </c>
      <c r="C1" s="13" t="s">
        <v>193</v>
      </c>
      <c r="D1" s="13" t="s">
        <v>364</v>
      </c>
    </row>
    <row r="2" spans="1:4" ht="15">
      <c r="A2" s="63" t="s">
        <v>592</v>
      </c>
      <c r="B2" s="63" t="s">
        <v>985</v>
      </c>
      <c r="C2" s="69" t="s">
        <v>699</v>
      </c>
      <c r="D2" s="139">
        <v>43661.092361111114</v>
      </c>
    </row>
    <row r="3" spans="1:4" ht="15">
      <c r="A3" s="63" t="s">
        <v>592</v>
      </c>
      <c r="B3" s="63" t="s">
        <v>421</v>
      </c>
      <c r="C3" s="69" t="s">
        <v>699</v>
      </c>
      <c r="D3" s="65">
        <v>43661.092361111114</v>
      </c>
    </row>
    <row r="4" spans="1:4" ht="15">
      <c r="A4" s="63" t="s">
        <v>592</v>
      </c>
      <c r="B4" s="63" t="s">
        <v>816</v>
      </c>
      <c r="C4" s="69" t="s">
        <v>699</v>
      </c>
      <c r="D4" s="65">
        <v>43661.092361111114</v>
      </c>
    </row>
    <row r="5" spans="1:4" ht="15">
      <c r="A5" s="63" t="s">
        <v>592</v>
      </c>
      <c r="B5" s="63" t="s">
        <v>817</v>
      </c>
      <c r="C5" s="69" t="s">
        <v>699</v>
      </c>
      <c r="D5" s="65">
        <v>43661.092361111114</v>
      </c>
    </row>
    <row r="6" spans="1:4" ht="15">
      <c r="A6" s="63" t="s">
        <v>592</v>
      </c>
      <c r="B6" s="63" t="s">
        <v>986</v>
      </c>
      <c r="C6" s="69" t="s">
        <v>699</v>
      </c>
      <c r="D6" s="65">
        <v>43661.092361111114</v>
      </c>
    </row>
    <row r="7" spans="1:4" ht="15">
      <c r="A7" s="63" t="s">
        <v>592</v>
      </c>
      <c r="B7" s="63" t="s">
        <v>818</v>
      </c>
      <c r="C7" s="69" t="s">
        <v>699</v>
      </c>
      <c r="D7" s="65">
        <v>43661.092361111114</v>
      </c>
    </row>
    <row r="8" spans="1:4" ht="15">
      <c r="A8" s="63" t="s">
        <v>592</v>
      </c>
      <c r="B8" s="63" t="s">
        <v>819</v>
      </c>
      <c r="C8" s="69" t="s">
        <v>699</v>
      </c>
      <c r="D8" s="65">
        <v>43661.092361111114</v>
      </c>
    </row>
    <row r="9" spans="1:4" ht="15">
      <c r="A9" s="63" t="s">
        <v>592</v>
      </c>
      <c r="B9" s="63" t="s">
        <v>813</v>
      </c>
      <c r="C9" s="69" t="s">
        <v>699</v>
      </c>
      <c r="D9" s="65">
        <v>43661.092361111114</v>
      </c>
    </row>
    <row r="10" spans="1:4" ht="15">
      <c r="A10" s="63" t="s">
        <v>592</v>
      </c>
      <c r="B10" s="63" t="s">
        <v>397</v>
      </c>
      <c r="C10" s="69" t="s">
        <v>699</v>
      </c>
      <c r="D10" s="65">
        <v>43661.092361111114</v>
      </c>
    </row>
    <row r="11" spans="1:4" ht="15">
      <c r="A11" s="63" t="s">
        <v>592</v>
      </c>
      <c r="B11" s="63" t="s">
        <v>820</v>
      </c>
      <c r="C11" s="69" t="s">
        <v>699</v>
      </c>
      <c r="D11" s="65">
        <v>43661.092361111114</v>
      </c>
    </row>
    <row r="12" spans="1:4" ht="15">
      <c r="A12" s="63" t="s">
        <v>592</v>
      </c>
      <c r="B12" s="63" t="s">
        <v>406</v>
      </c>
      <c r="C12" s="69" t="s">
        <v>699</v>
      </c>
      <c r="D12" s="65">
        <v>43661.092361111114</v>
      </c>
    </row>
    <row r="13" spans="1:4" ht="15">
      <c r="A13" s="63" t="s">
        <v>592</v>
      </c>
      <c r="B13" s="63" t="s">
        <v>821</v>
      </c>
      <c r="C13" s="69" t="s">
        <v>699</v>
      </c>
      <c r="D13" s="65">
        <v>43661.092361111114</v>
      </c>
    </row>
    <row r="14" spans="1:4" ht="15">
      <c r="A14" s="63" t="s">
        <v>592</v>
      </c>
      <c r="B14" s="63" t="s">
        <v>822</v>
      </c>
      <c r="C14" s="69" t="s">
        <v>699</v>
      </c>
      <c r="D14" s="65">
        <v>43661.092361111114</v>
      </c>
    </row>
    <row r="15" spans="1:4" ht="15">
      <c r="A15" s="63" t="s">
        <v>592</v>
      </c>
      <c r="B15" s="63" t="s">
        <v>396</v>
      </c>
      <c r="C15" s="69" t="s">
        <v>699</v>
      </c>
      <c r="D15" s="65">
        <v>43661.092361111114</v>
      </c>
    </row>
    <row r="16" spans="1:4" ht="15">
      <c r="A16" s="63" t="s">
        <v>592</v>
      </c>
      <c r="B16" s="63" t="s">
        <v>823</v>
      </c>
      <c r="C16" s="69" t="s">
        <v>699</v>
      </c>
      <c r="D16" s="65">
        <v>43661.092361111114</v>
      </c>
    </row>
    <row r="17" spans="1:4" ht="15">
      <c r="A17" s="63" t="s">
        <v>592</v>
      </c>
      <c r="B17" s="63" t="s">
        <v>943</v>
      </c>
      <c r="C17" s="69" t="s">
        <v>699</v>
      </c>
      <c r="D17" s="65">
        <v>43661.092361111114</v>
      </c>
    </row>
    <row r="18" spans="1:4" ht="15">
      <c r="A18" s="63" t="s">
        <v>592</v>
      </c>
      <c r="B18" s="63" t="s">
        <v>987</v>
      </c>
      <c r="C18" s="69" t="s">
        <v>699</v>
      </c>
      <c r="D18" s="65">
        <v>43661.092361111114</v>
      </c>
    </row>
    <row r="19" spans="1:4" ht="15">
      <c r="A19" s="63" t="s">
        <v>592</v>
      </c>
      <c r="B19" s="63" t="s">
        <v>801</v>
      </c>
      <c r="C19" s="69" t="s">
        <v>699</v>
      </c>
      <c r="D19" s="65">
        <v>43661.092361111114</v>
      </c>
    </row>
    <row r="20" spans="1:4" ht="15">
      <c r="A20" s="63" t="s">
        <v>592</v>
      </c>
      <c r="B20" s="63" t="s">
        <v>393</v>
      </c>
      <c r="C20" s="69" t="s">
        <v>699</v>
      </c>
      <c r="D20" s="65">
        <v>43661.092361111114</v>
      </c>
    </row>
    <row r="21" spans="1:4" ht="15">
      <c r="A21" s="63" t="s">
        <v>592</v>
      </c>
      <c r="B21" s="63" t="s">
        <v>394</v>
      </c>
      <c r="C21" s="69" t="s">
        <v>699</v>
      </c>
      <c r="D21" s="65">
        <v>43661.092361111114</v>
      </c>
    </row>
    <row r="22" spans="1:4" ht="15">
      <c r="A22" s="63" t="s">
        <v>592</v>
      </c>
      <c r="B22" s="63" t="s">
        <v>944</v>
      </c>
      <c r="C22" s="69" t="s">
        <v>699</v>
      </c>
      <c r="D22" s="65">
        <v>43661.092361111114</v>
      </c>
    </row>
    <row r="23" spans="1:4" ht="15">
      <c r="A23" s="63" t="s">
        <v>592</v>
      </c>
      <c r="B23" s="63" t="s">
        <v>945</v>
      </c>
      <c r="C23" s="69" t="s">
        <v>699</v>
      </c>
      <c r="D23" s="65">
        <v>43661.092361111114</v>
      </c>
    </row>
    <row r="24" spans="1:4" ht="15">
      <c r="A24" s="63" t="s">
        <v>592</v>
      </c>
      <c r="B24" s="63" t="s">
        <v>988</v>
      </c>
      <c r="C24" s="69" t="s">
        <v>699</v>
      </c>
      <c r="D24" s="65">
        <v>43661.092361111114</v>
      </c>
    </row>
    <row r="25" spans="1:4" ht="15">
      <c r="A25" s="63" t="s">
        <v>592</v>
      </c>
      <c r="B25" s="63" t="s">
        <v>989</v>
      </c>
      <c r="C25" s="69" t="s">
        <v>699</v>
      </c>
      <c r="D25" s="65">
        <v>43661.092361111114</v>
      </c>
    </row>
    <row r="26" spans="1:4" ht="15">
      <c r="A26" s="63" t="s">
        <v>592</v>
      </c>
      <c r="B26" s="63" t="s">
        <v>919</v>
      </c>
      <c r="C26" s="69" t="s">
        <v>699</v>
      </c>
      <c r="D26" s="65">
        <v>43661.092361111114</v>
      </c>
    </row>
    <row r="27" spans="1:4" ht="15">
      <c r="A27" s="63" t="s">
        <v>592</v>
      </c>
      <c r="B27" s="63" t="s">
        <v>402</v>
      </c>
      <c r="C27" s="69" t="s">
        <v>699</v>
      </c>
      <c r="D27" s="65">
        <v>43661.092361111114</v>
      </c>
    </row>
    <row r="28" spans="1:4" ht="15">
      <c r="A28" s="63" t="s">
        <v>591</v>
      </c>
      <c r="B28" s="63" t="s">
        <v>985</v>
      </c>
      <c r="C28" s="69" t="s">
        <v>698</v>
      </c>
      <c r="D28" s="65">
        <v>43658.6778587963</v>
      </c>
    </row>
    <row r="29" spans="1:4" ht="15">
      <c r="A29" s="63" t="s">
        <v>591</v>
      </c>
      <c r="B29" s="63" t="s">
        <v>421</v>
      </c>
      <c r="C29" s="69" t="s">
        <v>698</v>
      </c>
      <c r="D29" s="65">
        <v>43658.6778587963</v>
      </c>
    </row>
    <row r="30" spans="1:4" ht="15">
      <c r="A30" s="63" t="s">
        <v>591</v>
      </c>
      <c r="B30" s="63" t="s">
        <v>816</v>
      </c>
      <c r="C30" s="69" t="s">
        <v>698</v>
      </c>
      <c r="D30" s="65">
        <v>43658.6778587963</v>
      </c>
    </row>
    <row r="31" spans="1:4" ht="15">
      <c r="A31" s="63" t="s">
        <v>591</v>
      </c>
      <c r="B31" s="63" t="s">
        <v>817</v>
      </c>
      <c r="C31" s="69" t="s">
        <v>698</v>
      </c>
      <c r="D31" s="65">
        <v>43658.6778587963</v>
      </c>
    </row>
    <row r="32" spans="1:4" ht="15">
      <c r="A32" s="63" t="s">
        <v>591</v>
      </c>
      <c r="B32" s="63" t="s">
        <v>986</v>
      </c>
      <c r="C32" s="69" t="s">
        <v>698</v>
      </c>
      <c r="D32" s="65">
        <v>43658.6778587963</v>
      </c>
    </row>
    <row r="33" spans="1:4" ht="15">
      <c r="A33" s="63" t="s">
        <v>591</v>
      </c>
      <c r="B33" s="63" t="s">
        <v>818</v>
      </c>
      <c r="C33" s="69" t="s">
        <v>698</v>
      </c>
      <c r="D33" s="65">
        <v>43658.6778587963</v>
      </c>
    </row>
    <row r="34" spans="1:4" ht="15">
      <c r="A34" s="63" t="s">
        <v>591</v>
      </c>
      <c r="B34" s="63" t="s">
        <v>819</v>
      </c>
      <c r="C34" s="69" t="s">
        <v>698</v>
      </c>
      <c r="D34" s="65">
        <v>43658.6778587963</v>
      </c>
    </row>
    <row r="35" spans="1:4" ht="15">
      <c r="A35" s="63" t="s">
        <v>591</v>
      </c>
      <c r="B35" s="63" t="s">
        <v>813</v>
      </c>
      <c r="C35" s="69" t="s">
        <v>698</v>
      </c>
      <c r="D35" s="65">
        <v>43658.6778587963</v>
      </c>
    </row>
    <row r="36" spans="1:4" ht="15">
      <c r="A36" s="63" t="s">
        <v>591</v>
      </c>
      <c r="B36" s="63" t="s">
        <v>397</v>
      </c>
      <c r="C36" s="69" t="s">
        <v>698</v>
      </c>
      <c r="D36" s="65">
        <v>43658.6778587963</v>
      </c>
    </row>
    <row r="37" spans="1:4" ht="15">
      <c r="A37" s="63" t="s">
        <v>591</v>
      </c>
      <c r="B37" s="63" t="s">
        <v>820</v>
      </c>
      <c r="C37" s="69" t="s">
        <v>698</v>
      </c>
      <c r="D37" s="65">
        <v>43658.6778587963</v>
      </c>
    </row>
    <row r="38" spans="1:4" ht="15">
      <c r="A38" s="63" t="s">
        <v>591</v>
      </c>
      <c r="B38" s="63" t="s">
        <v>406</v>
      </c>
      <c r="C38" s="69" t="s">
        <v>698</v>
      </c>
      <c r="D38" s="65">
        <v>43658.6778587963</v>
      </c>
    </row>
    <row r="39" spans="1:4" ht="15">
      <c r="A39" s="63" t="s">
        <v>591</v>
      </c>
      <c r="B39" s="63" t="s">
        <v>821</v>
      </c>
      <c r="C39" s="69" t="s">
        <v>698</v>
      </c>
      <c r="D39" s="65">
        <v>43658.6778587963</v>
      </c>
    </row>
    <row r="40" spans="1:4" ht="15">
      <c r="A40" s="63" t="s">
        <v>591</v>
      </c>
      <c r="B40" s="63" t="s">
        <v>822</v>
      </c>
      <c r="C40" s="69" t="s">
        <v>698</v>
      </c>
      <c r="D40" s="65">
        <v>43658.6778587963</v>
      </c>
    </row>
    <row r="41" spans="1:4" ht="15">
      <c r="A41" s="63" t="s">
        <v>591</v>
      </c>
      <c r="B41" s="63" t="s">
        <v>396</v>
      </c>
      <c r="C41" s="69" t="s">
        <v>698</v>
      </c>
      <c r="D41" s="65">
        <v>43658.6778587963</v>
      </c>
    </row>
    <row r="42" spans="1:4" ht="15">
      <c r="A42" s="63" t="s">
        <v>591</v>
      </c>
      <c r="B42" s="63" t="s">
        <v>823</v>
      </c>
      <c r="C42" s="69" t="s">
        <v>698</v>
      </c>
      <c r="D42" s="65">
        <v>43658.6778587963</v>
      </c>
    </row>
    <row r="43" spans="1:4" ht="15">
      <c r="A43" s="63" t="s">
        <v>591</v>
      </c>
      <c r="B43" s="63" t="s">
        <v>943</v>
      </c>
      <c r="C43" s="69" t="s">
        <v>698</v>
      </c>
      <c r="D43" s="65">
        <v>43658.6778587963</v>
      </c>
    </row>
    <row r="44" spans="1:4" ht="15">
      <c r="A44" s="63" t="s">
        <v>591</v>
      </c>
      <c r="B44" s="63" t="s">
        <v>987</v>
      </c>
      <c r="C44" s="69" t="s">
        <v>698</v>
      </c>
      <c r="D44" s="65">
        <v>43658.6778587963</v>
      </c>
    </row>
    <row r="45" spans="1:4" ht="15">
      <c r="A45" s="63" t="s">
        <v>591</v>
      </c>
      <c r="B45" s="63" t="s">
        <v>801</v>
      </c>
      <c r="C45" s="69" t="s">
        <v>698</v>
      </c>
      <c r="D45" s="65">
        <v>43658.6778587963</v>
      </c>
    </row>
    <row r="46" spans="1:4" ht="15">
      <c r="A46" s="63" t="s">
        <v>591</v>
      </c>
      <c r="B46" s="63" t="s">
        <v>393</v>
      </c>
      <c r="C46" s="69" t="s">
        <v>698</v>
      </c>
      <c r="D46" s="65">
        <v>43658.6778587963</v>
      </c>
    </row>
    <row r="47" spans="1:4" ht="15">
      <c r="A47" s="63" t="s">
        <v>591</v>
      </c>
      <c r="B47" s="63" t="s">
        <v>394</v>
      </c>
      <c r="C47" s="69" t="s">
        <v>698</v>
      </c>
      <c r="D47" s="65">
        <v>43658.6778587963</v>
      </c>
    </row>
    <row r="48" spans="1:4" ht="15">
      <c r="A48" s="63" t="s">
        <v>591</v>
      </c>
      <c r="B48" s="63" t="s">
        <v>944</v>
      </c>
      <c r="C48" s="69" t="s">
        <v>698</v>
      </c>
      <c r="D48" s="65">
        <v>43658.6778587963</v>
      </c>
    </row>
    <row r="49" spans="1:4" ht="15">
      <c r="A49" s="63" t="s">
        <v>591</v>
      </c>
      <c r="B49" s="63" t="s">
        <v>945</v>
      </c>
      <c r="C49" s="69" t="s">
        <v>698</v>
      </c>
      <c r="D49" s="65">
        <v>43658.6778587963</v>
      </c>
    </row>
    <row r="50" spans="1:4" ht="15">
      <c r="A50" s="63" t="s">
        <v>591</v>
      </c>
      <c r="B50" s="63" t="s">
        <v>988</v>
      </c>
      <c r="C50" s="69" t="s">
        <v>698</v>
      </c>
      <c r="D50" s="65">
        <v>43658.6778587963</v>
      </c>
    </row>
    <row r="51" spans="1:4" ht="15">
      <c r="A51" s="63" t="s">
        <v>591</v>
      </c>
      <c r="B51" s="63" t="s">
        <v>989</v>
      </c>
      <c r="C51" s="69" t="s">
        <v>698</v>
      </c>
      <c r="D51" s="65">
        <v>43658.6778587963</v>
      </c>
    </row>
    <row r="52" spans="1:4" ht="15">
      <c r="A52" s="63" t="s">
        <v>591</v>
      </c>
      <c r="B52" s="63" t="s">
        <v>919</v>
      </c>
      <c r="C52" s="69" t="s">
        <v>698</v>
      </c>
      <c r="D52" s="65">
        <v>43658.6778587963</v>
      </c>
    </row>
    <row r="53" spans="1:4" ht="15">
      <c r="A53" s="63" t="s">
        <v>591</v>
      </c>
      <c r="B53" s="63" t="s">
        <v>402</v>
      </c>
      <c r="C53" s="69" t="s">
        <v>698</v>
      </c>
      <c r="D53" s="65">
        <v>43658.6778587963</v>
      </c>
    </row>
    <row r="54" spans="1:4" ht="15">
      <c r="A54" s="63" t="s">
        <v>590</v>
      </c>
      <c r="B54" s="63" t="s">
        <v>990</v>
      </c>
      <c r="C54" s="69" t="s">
        <v>697</v>
      </c>
      <c r="D54" s="65">
        <v>43657.028819444444</v>
      </c>
    </row>
    <row r="55" spans="1:4" ht="15">
      <c r="A55" s="63" t="s">
        <v>590</v>
      </c>
      <c r="B55" s="63" t="s">
        <v>394</v>
      </c>
      <c r="C55" s="69" t="s">
        <v>697</v>
      </c>
      <c r="D55" s="65">
        <v>43657.028819444444</v>
      </c>
    </row>
    <row r="56" spans="1:4" ht="15">
      <c r="A56" s="63" t="s">
        <v>590</v>
      </c>
      <c r="B56" s="63" t="s">
        <v>403</v>
      </c>
      <c r="C56" s="69" t="s">
        <v>697</v>
      </c>
      <c r="D56" s="65">
        <v>43657.028819444444</v>
      </c>
    </row>
    <row r="57" spans="1:4" ht="15">
      <c r="A57" s="63" t="s">
        <v>590</v>
      </c>
      <c r="B57" s="63" t="s">
        <v>991</v>
      </c>
      <c r="C57" s="69" t="s">
        <v>697</v>
      </c>
      <c r="D57" s="65">
        <v>43657.028819444444</v>
      </c>
    </row>
    <row r="58" spans="1:4" ht="15">
      <c r="A58" s="63" t="s">
        <v>590</v>
      </c>
      <c r="B58" s="63" t="s">
        <v>811</v>
      </c>
      <c r="C58" s="69" t="s">
        <v>697</v>
      </c>
      <c r="D58" s="65">
        <v>43657.028819444444</v>
      </c>
    </row>
    <row r="59" spans="1:4" ht="15">
      <c r="A59" s="63" t="s">
        <v>590</v>
      </c>
      <c r="B59" s="63" t="s">
        <v>812</v>
      </c>
      <c r="C59" s="69" t="s">
        <v>697</v>
      </c>
      <c r="D59" s="65">
        <v>43657.028819444444</v>
      </c>
    </row>
    <row r="60" spans="1:4" ht="15">
      <c r="A60" s="63" t="s">
        <v>590</v>
      </c>
      <c r="B60" s="63" t="s">
        <v>540</v>
      </c>
      <c r="C60" s="69" t="s">
        <v>697</v>
      </c>
      <c r="D60" s="65">
        <v>43657.028819444444</v>
      </c>
    </row>
    <row r="61" spans="1:4" ht="15">
      <c r="A61" s="63" t="s">
        <v>590</v>
      </c>
      <c r="B61" s="63" t="s">
        <v>410</v>
      </c>
      <c r="C61" s="69" t="s">
        <v>697</v>
      </c>
      <c r="D61" s="65">
        <v>43657.028819444444</v>
      </c>
    </row>
    <row r="62" spans="1:4" ht="15">
      <c r="A62" s="63" t="s">
        <v>590</v>
      </c>
      <c r="B62" s="63" t="s">
        <v>813</v>
      </c>
      <c r="C62" s="69" t="s">
        <v>697</v>
      </c>
      <c r="D62" s="65">
        <v>43657.028819444444</v>
      </c>
    </row>
    <row r="63" spans="1:4" ht="15">
      <c r="A63" s="63" t="s">
        <v>590</v>
      </c>
      <c r="B63" s="63" t="s">
        <v>389</v>
      </c>
      <c r="C63" s="69" t="s">
        <v>697</v>
      </c>
      <c r="D63" s="65">
        <v>43657.028819444444</v>
      </c>
    </row>
    <row r="64" spans="1:4" ht="15">
      <c r="A64" s="63" t="s">
        <v>590</v>
      </c>
      <c r="B64" s="63" t="s">
        <v>423</v>
      </c>
      <c r="C64" s="69" t="s">
        <v>697</v>
      </c>
      <c r="D64" s="65">
        <v>43657.028819444444</v>
      </c>
    </row>
    <row r="65" spans="1:4" ht="15">
      <c r="A65" s="63" t="s">
        <v>590</v>
      </c>
      <c r="B65" s="63" t="s">
        <v>814</v>
      </c>
      <c r="C65" s="69" t="s">
        <v>697</v>
      </c>
      <c r="D65" s="65">
        <v>43657.028819444444</v>
      </c>
    </row>
    <row r="66" spans="1:4" ht="15">
      <c r="A66" s="63" t="s">
        <v>590</v>
      </c>
      <c r="B66" s="63" t="s">
        <v>815</v>
      </c>
      <c r="C66" s="69" t="s">
        <v>697</v>
      </c>
      <c r="D66" s="65">
        <v>43657.028819444444</v>
      </c>
    </row>
    <row r="67" spans="1:4" ht="15">
      <c r="A67" s="63" t="s">
        <v>590</v>
      </c>
      <c r="B67" s="63" t="s">
        <v>920</v>
      </c>
      <c r="C67" s="69" t="s">
        <v>697</v>
      </c>
      <c r="D67" s="65">
        <v>43657.028819444444</v>
      </c>
    </row>
    <row r="68" spans="1:4" ht="15">
      <c r="A68" s="63" t="s">
        <v>590</v>
      </c>
      <c r="B68" s="63" t="s">
        <v>422</v>
      </c>
      <c r="C68" s="69" t="s">
        <v>697</v>
      </c>
      <c r="D68" s="65">
        <v>43657.028819444444</v>
      </c>
    </row>
    <row r="69" spans="1:4" ht="15">
      <c r="A69" s="63" t="s">
        <v>590</v>
      </c>
      <c r="B69" s="63" t="s">
        <v>799</v>
      </c>
      <c r="C69" s="69" t="s">
        <v>697</v>
      </c>
      <c r="D69" s="65">
        <v>43657.028819444444</v>
      </c>
    </row>
    <row r="70" spans="1:4" ht="15">
      <c r="A70" s="63" t="s">
        <v>590</v>
      </c>
      <c r="B70" s="63" t="s">
        <v>404</v>
      </c>
      <c r="C70" s="69" t="s">
        <v>697</v>
      </c>
      <c r="D70" s="65">
        <v>43657.028819444444</v>
      </c>
    </row>
    <row r="71" spans="1:4" ht="15">
      <c r="A71" s="63" t="s">
        <v>590</v>
      </c>
      <c r="B71" s="63" t="s">
        <v>992</v>
      </c>
      <c r="C71" s="69" t="s">
        <v>697</v>
      </c>
      <c r="D71" s="65">
        <v>43657.028819444444</v>
      </c>
    </row>
    <row r="72" spans="1:4" ht="15">
      <c r="A72" s="63" t="s">
        <v>590</v>
      </c>
      <c r="B72" s="63" t="s">
        <v>396</v>
      </c>
      <c r="C72" s="69" t="s">
        <v>697</v>
      </c>
      <c r="D72" s="65">
        <v>43657.028819444444</v>
      </c>
    </row>
    <row r="73" spans="1:4" ht="15">
      <c r="A73" s="63" t="s">
        <v>590</v>
      </c>
      <c r="B73" s="63" t="s">
        <v>993</v>
      </c>
      <c r="C73" s="69" t="s">
        <v>697</v>
      </c>
      <c r="D73" s="65">
        <v>43657.028819444444</v>
      </c>
    </row>
    <row r="74" spans="1:4" ht="15">
      <c r="A74" s="63" t="s">
        <v>590</v>
      </c>
      <c r="B74" s="63" t="s">
        <v>994</v>
      </c>
      <c r="C74" s="69" t="s">
        <v>697</v>
      </c>
      <c r="D74" s="65">
        <v>43657.028819444444</v>
      </c>
    </row>
    <row r="75" spans="1:4" ht="15">
      <c r="A75" s="63" t="s">
        <v>590</v>
      </c>
      <c r="B75" s="63" t="s">
        <v>405</v>
      </c>
      <c r="C75" s="69" t="s">
        <v>697</v>
      </c>
      <c r="D75" s="65">
        <v>43657.028819444444</v>
      </c>
    </row>
    <row r="76" spans="1:4" ht="15">
      <c r="A76" s="63" t="s">
        <v>590</v>
      </c>
      <c r="B76" s="63" t="s">
        <v>995</v>
      </c>
      <c r="C76" s="69" t="s">
        <v>697</v>
      </c>
      <c r="D76" s="65">
        <v>43657.028819444444</v>
      </c>
    </row>
    <row r="77" spans="1:4" ht="15">
      <c r="A77" s="63" t="s">
        <v>590</v>
      </c>
      <c r="B77" s="63" t="s">
        <v>996</v>
      </c>
      <c r="C77" s="69" t="s">
        <v>697</v>
      </c>
      <c r="D77" s="65">
        <v>43657.028819444444</v>
      </c>
    </row>
    <row r="78" spans="1:4" ht="15">
      <c r="A78" s="63" t="s">
        <v>590</v>
      </c>
      <c r="B78" s="63" t="s">
        <v>997</v>
      </c>
      <c r="C78" s="69" t="s">
        <v>697</v>
      </c>
      <c r="D78" s="65">
        <v>43657.028819444444</v>
      </c>
    </row>
    <row r="79" spans="1:4" ht="15">
      <c r="A79" s="63" t="s">
        <v>590</v>
      </c>
      <c r="B79" s="63" t="s">
        <v>998</v>
      </c>
      <c r="C79" s="69" t="s">
        <v>697</v>
      </c>
      <c r="D79" s="65">
        <v>43657.028819444444</v>
      </c>
    </row>
    <row r="80" spans="1:4" ht="15">
      <c r="A80" s="63" t="s">
        <v>590</v>
      </c>
      <c r="B80" s="63" t="s">
        <v>999</v>
      </c>
      <c r="C80" s="69" t="s">
        <v>697</v>
      </c>
      <c r="D80" s="65">
        <v>43657.028819444444</v>
      </c>
    </row>
    <row r="81" spans="1:4" ht="15">
      <c r="A81" s="63" t="s">
        <v>593</v>
      </c>
      <c r="B81" s="63" t="s">
        <v>1000</v>
      </c>
      <c r="C81" s="69" t="s">
        <v>705</v>
      </c>
      <c r="D81" s="65">
        <v>43661.673125</v>
      </c>
    </row>
    <row r="82" spans="1:4" ht="15">
      <c r="A82" s="63" t="s">
        <v>593</v>
      </c>
      <c r="B82" s="63" t="s">
        <v>1001</v>
      </c>
      <c r="C82" s="69" t="s">
        <v>705</v>
      </c>
      <c r="D82" s="65">
        <v>43661.673125</v>
      </c>
    </row>
    <row r="83" spans="1:4" ht="15">
      <c r="A83" s="63" t="s">
        <v>593</v>
      </c>
      <c r="B83" s="63" t="s">
        <v>1002</v>
      </c>
      <c r="C83" s="69" t="s">
        <v>705</v>
      </c>
      <c r="D83" s="65">
        <v>43661.673125</v>
      </c>
    </row>
    <row r="84" spans="1:4" ht="15">
      <c r="A84" s="63" t="s">
        <v>593</v>
      </c>
      <c r="B84" s="63" t="s">
        <v>928</v>
      </c>
      <c r="C84" s="69" t="s">
        <v>705</v>
      </c>
      <c r="D84" s="65">
        <v>43661.673125</v>
      </c>
    </row>
    <row r="85" spans="1:4" ht="15">
      <c r="A85" s="63" t="s">
        <v>593</v>
      </c>
      <c r="B85" s="63" t="s">
        <v>394</v>
      </c>
      <c r="C85" s="69" t="s">
        <v>705</v>
      </c>
      <c r="D85" s="65">
        <v>43661.673125</v>
      </c>
    </row>
    <row r="86" spans="1:4" ht="15">
      <c r="A86" s="63" t="s">
        <v>593</v>
      </c>
      <c r="B86" s="63" t="s">
        <v>1003</v>
      </c>
      <c r="C86" s="69" t="s">
        <v>705</v>
      </c>
      <c r="D86" s="65">
        <v>43661.673125</v>
      </c>
    </row>
    <row r="87" spans="1:4" ht="15">
      <c r="A87" s="63" t="s">
        <v>593</v>
      </c>
      <c r="B87" s="63" t="s">
        <v>397</v>
      </c>
      <c r="C87" s="69" t="s">
        <v>705</v>
      </c>
      <c r="D87" s="65">
        <v>43661.673125</v>
      </c>
    </row>
    <row r="88" spans="1:4" ht="15">
      <c r="A88" s="63" t="s">
        <v>593</v>
      </c>
      <c r="B88" s="63" t="s">
        <v>985</v>
      </c>
      <c r="C88" s="69" t="s">
        <v>705</v>
      </c>
      <c r="D88" s="65">
        <v>43661.673125</v>
      </c>
    </row>
    <row r="89" spans="1:4" ht="15">
      <c r="A89" s="63" t="s">
        <v>593</v>
      </c>
      <c r="B89" s="63" t="s">
        <v>1004</v>
      </c>
      <c r="C89" s="69" t="s">
        <v>705</v>
      </c>
      <c r="D89" s="65">
        <v>43661.673125</v>
      </c>
    </row>
    <row r="90" spans="1:4" ht="15">
      <c r="A90" s="63" t="s">
        <v>593</v>
      </c>
      <c r="B90" s="63" t="s">
        <v>946</v>
      </c>
      <c r="C90" s="69" t="s">
        <v>705</v>
      </c>
      <c r="D90" s="65">
        <v>43661.673125</v>
      </c>
    </row>
    <row r="91" spans="1:4" ht="15">
      <c r="A91" s="63" t="s">
        <v>593</v>
      </c>
      <c r="B91" s="63" t="s">
        <v>391</v>
      </c>
      <c r="C91" s="69" t="s">
        <v>705</v>
      </c>
      <c r="D91" s="65">
        <v>43661.673125</v>
      </c>
    </row>
    <row r="92" spans="1:4" ht="15">
      <c r="A92" s="63" t="s">
        <v>593</v>
      </c>
      <c r="B92" s="63" t="s">
        <v>410</v>
      </c>
      <c r="C92" s="69" t="s">
        <v>705</v>
      </c>
      <c r="D92" s="65">
        <v>43661.673125</v>
      </c>
    </row>
    <row r="93" spans="1:4" ht="15">
      <c r="A93" s="63" t="s">
        <v>593</v>
      </c>
      <c r="B93" s="63" t="s">
        <v>490</v>
      </c>
      <c r="C93" s="69" t="s">
        <v>705</v>
      </c>
      <c r="D93" s="65">
        <v>43661.673125</v>
      </c>
    </row>
    <row r="94" spans="1:4" ht="15">
      <c r="A94" s="63" t="s">
        <v>593</v>
      </c>
      <c r="B94" s="63" t="s">
        <v>1005</v>
      </c>
      <c r="C94" s="69" t="s">
        <v>705</v>
      </c>
      <c r="D94" s="65">
        <v>43661.673125</v>
      </c>
    </row>
    <row r="95" spans="1:4" ht="15">
      <c r="A95" s="63" t="s">
        <v>593</v>
      </c>
      <c r="B95" s="63" t="s">
        <v>385</v>
      </c>
      <c r="C95" s="69" t="s">
        <v>705</v>
      </c>
      <c r="D95" s="65">
        <v>43661.673125</v>
      </c>
    </row>
    <row r="96" spans="1:4" ht="15">
      <c r="A96" s="63" t="s">
        <v>593</v>
      </c>
      <c r="B96" s="63" t="s">
        <v>454</v>
      </c>
      <c r="C96" s="69" t="s">
        <v>705</v>
      </c>
      <c r="D96" s="65">
        <v>43661.673125</v>
      </c>
    </row>
    <row r="97" spans="1:4" ht="15">
      <c r="A97" s="63" t="s">
        <v>593</v>
      </c>
      <c r="B97" s="63" t="s">
        <v>1000</v>
      </c>
      <c r="C97" s="69" t="s">
        <v>704</v>
      </c>
      <c r="D97" s="65">
        <v>43657.64076388889</v>
      </c>
    </row>
    <row r="98" spans="1:4" ht="15">
      <c r="A98" s="63" t="s">
        <v>593</v>
      </c>
      <c r="B98" s="63" t="s">
        <v>391</v>
      </c>
      <c r="C98" s="69" t="s">
        <v>704</v>
      </c>
      <c r="D98" s="65">
        <v>43657.64076388889</v>
      </c>
    </row>
    <row r="99" spans="1:4" ht="15">
      <c r="A99" s="63" t="s">
        <v>593</v>
      </c>
      <c r="B99" s="63" t="s">
        <v>481</v>
      </c>
      <c r="C99" s="69" t="s">
        <v>704</v>
      </c>
      <c r="D99" s="65">
        <v>43657.64076388889</v>
      </c>
    </row>
    <row r="100" spans="1:4" ht="15">
      <c r="A100" s="63" t="s">
        <v>593</v>
      </c>
      <c r="B100" s="63" t="s">
        <v>947</v>
      </c>
      <c r="C100" s="69" t="s">
        <v>704</v>
      </c>
      <c r="D100" s="65">
        <v>43657.64076388889</v>
      </c>
    </row>
    <row r="101" spans="1:4" ht="15">
      <c r="A101" s="63" t="s">
        <v>593</v>
      </c>
      <c r="B101" s="63" t="s">
        <v>817</v>
      </c>
      <c r="C101" s="69" t="s">
        <v>704</v>
      </c>
      <c r="D101" s="65">
        <v>43657.64076388889</v>
      </c>
    </row>
    <row r="102" spans="1:4" ht="15">
      <c r="A102" s="63" t="s">
        <v>593</v>
      </c>
      <c r="B102" s="63" t="s">
        <v>1006</v>
      </c>
      <c r="C102" s="69" t="s">
        <v>704</v>
      </c>
      <c r="D102" s="65">
        <v>43657.64076388889</v>
      </c>
    </row>
    <row r="103" spans="1:4" ht="15">
      <c r="A103" s="63" t="s">
        <v>593</v>
      </c>
      <c r="B103" s="63" t="s">
        <v>454</v>
      </c>
      <c r="C103" s="69" t="s">
        <v>704</v>
      </c>
      <c r="D103" s="65">
        <v>43657.64076388889</v>
      </c>
    </row>
    <row r="104" spans="1:4" ht="15">
      <c r="A104" s="63" t="s">
        <v>593</v>
      </c>
      <c r="B104" s="63" t="s">
        <v>985</v>
      </c>
      <c r="C104" s="69" t="s">
        <v>704</v>
      </c>
      <c r="D104" s="65">
        <v>43657.64076388889</v>
      </c>
    </row>
    <row r="105" spans="1:4" ht="15">
      <c r="A105" s="63" t="s">
        <v>593</v>
      </c>
      <c r="B105" s="63" t="s">
        <v>816</v>
      </c>
      <c r="C105" s="69" t="s">
        <v>704</v>
      </c>
      <c r="D105" s="65">
        <v>43657.64076388889</v>
      </c>
    </row>
    <row r="106" spans="1:4" ht="15">
      <c r="A106" s="63" t="s">
        <v>593</v>
      </c>
      <c r="B106" s="63" t="s">
        <v>1007</v>
      </c>
      <c r="C106" s="69" t="s">
        <v>704</v>
      </c>
      <c r="D106" s="65">
        <v>43657.64076388889</v>
      </c>
    </row>
    <row r="107" spans="1:4" ht="15">
      <c r="A107" s="63" t="s">
        <v>593</v>
      </c>
      <c r="B107" s="63" t="s">
        <v>403</v>
      </c>
      <c r="C107" s="69" t="s">
        <v>704</v>
      </c>
      <c r="D107" s="65">
        <v>43657.64076388889</v>
      </c>
    </row>
    <row r="108" spans="1:4" ht="15">
      <c r="A108" s="63" t="s">
        <v>593</v>
      </c>
      <c r="B108" s="63">
        <v>18</v>
      </c>
      <c r="C108" s="69" t="s">
        <v>704</v>
      </c>
      <c r="D108" s="65">
        <v>43657.64076388889</v>
      </c>
    </row>
    <row r="109" spans="1:4" ht="15">
      <c r="A109" s="63" t="s">
        <v>593</v>
      </c>
      <c r="B109" s="63" t="s">
        <v>1008</v>
      </c>
      <c r="C109" s="69" t="s">
        <v>704</v>
      </c>
      <c r="D109" s="65">
        <v>43657.64076388889</v>
      </c>
    </row>
    <row r="110" spans="1:4" ht="15">
      <c r="A110" s="63" t="s">
        <v>593</v>
      </c>
      <c r="B110" s="63" t="s">
        <v>407</v>
      </c>
      <c r="C110" s="69" t="s">
        <v>704</v>
      </c>
      <c r="D110" s="65">
        <v>43657.64076388889</v>
      </c>
    </row>
    <row r="111" spans="1:4" ht="15">
      <c r="A111" s="63" t="s">
        <v>593</v>
      </c>
      <c r="B111" s="63" t="s">
        <v>393</v>
      </c>
      <c r="C111" s="69" t="s">
        <v>704</v>
      </c>
      <c r="D111" s="65">
        <v>43657.64076388889</v>
      </c>
    </row>
    <row r="112" spans="1:4" ht="15">
      <c r="A112" s="63" t="s">
        <v>593</v>
      </c>
      <c r="B112" s="63" t="s">
        <v>423</v>
      </c>
      <c r="C112" s="69" t="s">
        <v>704</v>
      </c>
      <c r="D112" s="65">
        <v>43657.64076388889</v>
      </c>
    </row>
    <row r="113" spans="1:4" ht="15">
      <c r="A113" s="63" t="s">
        <v>593</v>
      </c>
      <c r="B113" s="63" t="s">
        <v>826</v>
      </c>
      <c r="C113" s="69" t="s">
        <v>704</v>
      </c>
      <c r="D113" s="65">
        <v>43657.64076388889</v>
      </c>
    </row>
    <row r="114" spans="1:4" ht="15">
      <c r="A114" s="63" t="s">
        <v>593</v>
      </c>
      <c r="B114" s="63" t="s">
        <v>405</v>
      </c>
      <c r="C114" s="69" t="s">
        <v>704</v>
      </c>
      <c r="D114" s="65">
        <v>43657.64076388889</v>
      </c>
    </row>
    <row r="115" spans="1:4" ht="15">
      <c r="A115" s="63" t="s">
        <v>593</v>
      </c>
      <c r="B115" s="63" t="s">
        <v>906</v>
      </c>
      <c r="C115" s="69" t="s">
        <v>704</v>
      </c>
      <c r="D115" s="65">
        <v>43657.64076388889</v>
      </c>
    </row>
    <row r="116" spans="1:4" ht="15">
      <c r="A116" s="63" t="s">
        <v>593</v>
      </c>
      <c r="B116" s="63" t="s">
        <v>396</v>
      </c>
      <c r="C116" s="69" t="s">
        <v>704</v>
      </c>
      <c r="D116" s="65">
        <v>43657.64076388889</v>
      </c>
    </row>
    <row r="117" spans="1:4" ht="15">
      <c r="A117" s="63" t="s">
        <v>593</v>
      </c>
      <c r="B117" s="63" t="s">
        <v>907</v>
      </c>
      <c r="C117" s="69" t="s">
        <v>704</v>
      </c>
      <c r="D117" s="65">
        <v>43657.64076388889</v>
      </c>
    </row>
    <row r="118" spans="1:4" ht="15">
      <c r="A118" s="63" t="s">
        <v>593</v>
      </c>
      <c r="B118" s="63" t="s">
        <v>395</v>
      </c>
      <c r="C118" s="69" t="s">
        <v>704</v>
      </c>
      <c r="D118" s="65">
        <v>43657.64076388889</v>
      </c>
    </row>
    <row r="119" spans="1:4" ht="15">
      <c r="A119" s="63" t="s">
        <v>593</v>
      </c>
      <c r="B119" s="63" t="s">
        <v>908</v>
      </c>
      <c r="C119" s="69" t="s">
        <v>704</v>
      </c>
      <c r="D119" s="65">
        <v>43657.64076388889</v>
      </c>
    </row>
    <row r="120" spans="1:4" ht="15">
      <c r="A120" s="63" t="s">
        <v>593</v>
      </c>
      <c r="B120" s="63" t="s">
        <v>802</v>
      </c>
      <c r="C120" s="69" t="s">
        <v>704</v>
      </c>
      <c r="D120" s="65">
        <v>43657.64076388889</v>
      </c>
    </row>
    <row r="121" spans="1:4" ht="15">
      <c r="A121" s="63" t="s">
        <v>593</v>
      </c>
      <c r="B121" s="63" t="s">
        <v>1009</v>
      </c>
      <c r="C121" s="69" t="s">
        <v>704</v>
      </c>
      <c r="D121" s="65">
        <v>43657.64076388889</v>
      </c>
    </row>
    <row r="122" spans="1:4" ht="15">
      <c r="A122" s="63" t="s">
        <v>593</v>
      </c>
      <c r="B122" s="63" t="s">
        <v>1010</v>
      </c>
      <c r="C122" s="69" t="s">
        <v>704</v>
      </c>
      <c r="D122" s="65">
        <v>43657.64076388889</v>
      </c>
    </row>
    <row r="123" spans="1:4" ht="15">
      <c r="A123" s="63" t="s">
        <v>593</v>
      </c>
      <c r="B123" s="63" t="s">
        <v>397</v>
      </c>
      <c r="C123" s="69" t="s">
        <v>704</v>
      </c>
      <c r="D123" s="65">
        <v>43657.64076388889</v>
      </c>
    </row>
    <row r="124" spans="1:4" ht="15">
      <c r="A124" s="63" t="s">
        <v>593</v>
      </c>
      <c r="B124" s="63" t="s">
        <v>1011</v>
      </c>
      <c r="C124" s="69" t="s">
        <v>704</v>
      </c>
      <c r="D124" s="65">
        <v>43657.64076388889</v>
      </c>
    </row>
    <row r="125" spans="1:4" ht="15">
      <c r="A125" s="63" t="s">
        <v>593</v>
      </c>
      <c r="B125" s="63" t="s">
        <v>1012</v>
      </c>
      <c r="C125" s="69" t="s">
        <v>704</v>
      </c>
      <c r="D125" s="65">
        <v>43657.64076388889</v>
      </c>
    </row>
    <row r="126" spans="1:4" ht="15">
      <c r="A126" s="63" t="s">
        <v>593</v>
      </c>
      <c r="B126" s="63" t="s">
        <v>912</v>
      </c>
      <c r="C126" s="69" t="s">
        <v>704</v>
      </c>
      <c r="D126" s="65">
        <v>43657.64076388889</v>
      </c>
    </row>
    <row r="127" spans="1:4" ht="15">
      <c r="A127" s="63" t="s">
        <v>593</v>
      </c>
      <c r="B127" s="63" t="s">
        <v>418</v>
      </c>
      <c r="C127" s="69" t="s">
        <v>704</v>
      </c>
      <c r="D127" s="65">
        <v>43657.64076388889</v>
      </c>
    </row>
    <row r="128" spans="1:4" ht="15">
      <c r="A128" s="63" t="s">
        <v>593</v>
      </c>
      <c r="B128" s="63" t="s">
        <v>913</v>
      </c>
      <c r="C128" s="69" t="s">
        <v>704</v>
      </c>
      <c r="D128" s="65">
        <v>43657.64076388889</v>
      </c>
    </row>
    <row r="129" spans="1:4" ht="15">
      <c r="A129" s="63" t="s">
        <v>593</v>
      </c>
      <c r="B129" s="63" t="s">
        <v>390</v>
      </c>
      <c r="C129" s="69" t="s">
        <v>704</v>
      </c>
      <c r="D129" s="65">
        <v>43657.64076388889</v>
      </c>
    </row>
    <row r="130" spans="1:4" ht="15">
      <c r="A130" s="63" t="s">
        <v>593</v>
      </c>
      <c r="B130" s="63" t="s">
        <v>1013</v>
      </c>
      <c r="C130" s="69" t="s">
        <v>704</v>
      </c>
      <c r="D130" s="65">
        <v>43657.64076388889</v>
      </c>
    </row>
    <row r="131" spans="1:4" ht="15">
      <c r="A131" s="63" t="s">
        <v>593</v>
      </c>
      <c r="B131" s="63" t="s">
        <v>904</v>
      </c>
      <c r="C131" s="69" t="s">
        <v>704</v>
      </c>
      <c r="D131" s="65">
        <v>43657.64076388889</v>
      </c>
    </row>
    <row r="132" spans="1:4" ht="15">
      <c r="A132" s="63" t="s">
        <v>593</v>
      </c>
      <c r="B132" s="63" t="s">
        <v>394</v>
      </c>
      <c r="C132" s="69" t="s">
        <v>704</v>
      </c>
      <c r="D132" s="65">
        <v>43657.64076388889</v>
      </c>
    </row>
    <row r="133" spans="1:4" ht="15">
      <c r="A133" s="63" t="s">
        <v>593</v>
      </c>
      <c r="B133" s="63" t="s">
        <v>915</v>
      </c>
      <c r="C133" s="69" t="s">
        <v>704</v>
      </c>
      <c r="D133" s="65">
        <v>43657.64076388889</v>
      </c>
    </row>
    <row r="134" spans="1:4" ht="15">
      <c r="A134" s="63" t="s">
        <v>593</v>
      </c>
      <c r="B134" s="63" t="s">
        <v>800</v>
      </c>
      <c r="C134" s="69" t="s">
        <v>704</v>
      </c>
      <c r="D134" s="65">
        <v>43657.64076388889</v>
      </c>
    </row>
    <row r="135" spans="1:4" ht="15">
      <c r="A135" s="63" t="s">
        <v>593</v>
      </c>
      <c r="B135" s="63" t="s">
        <v>402</v>
      </c>
      <c r="C135" s="69" t="s">
        <v>704</v>
      </c>
      <c r="D135" s="65">
        <v>43657.64076388889</v>
      </c>
    </row>
    <row r="136" spans="1:4" ht="15">
      <c r="A136" s="63" t="s">
        <v>593</v>
      </c>
      <c r="B136" s="63" t="s">
        <v>999</v>
      </c>
      <c r="C136" s="69" t="s">
        <v>704</v>
      </c>
      <c r="D136" s="65">
        <v>43657.64076388889</v>
      </c>
    </row>
    <row r="137" spans="1:4" ht="15">
      <c r="A137" s="63" t="s">
        <v>593</v>
      </c>
      <c r="B137" s="63" t="s">
        <v>985</v>
      </c>
      <c r="C137" s="69" t="s">
        <v>703</v>
      </c>
      <c r="D137" s="65">
        <v>43657.02664351852</v>
      </c>
    </row>
    <row r="138" spans="1:4" ht="15">
      <c r="A138" s="63" t="s">
        <v>593</v>
      </c>
      <c r="B138" s="63" t="s">
        <v>421</v>
      </c>
      <c r="C138" s="69" t="s">
        <v>703</v>
      </c>
      <c r="D138" s="65">
        <v>43657.02664351852</v>
      </c>
    </row>
    <row r="139" spans="1:4" ht="15">
      <c r="A139" s="63" t="s">
        <v>593</v>
      </c>
      <c r="B139" s="63" t="s">
        <v>816</v>
      </c>
      <c r="C139" s="69" t="s">
        <v>703</v>
      </c>
      <c r="D139" s="65">
        <v>43657.02664351852</v>
      </c>
    </row>
    <row r="140" spans="1:4" ht="15">
      <c r="A140" s="63" t="s">
        <v>593</v>
      </c>
      <c r="B140" s="63" t="s">
        <v>817</v>
      </c>
      <c r="C140" s="69" t="s">
        <v>703</v>
      </c>
      <c r="D140" s="65">
        <v>43657.02664351852</v>
      </c>
    </row>
    <row r="141" spans="1:4" ht="15">
      <c r="A141" s="63" t="s">
        <v>593</v>
      </c>
      <c r="B141" s="63" t="s">
        <v>1007</v>
      </c>
      <c r="C141" s="69" t="s">
        <v>703</v>
      </c>
      <c r="D141" s="65">
        <v>43657.02664351852</v>
      </c>
    </row>
    <row r="142" spans="1:4" ht="15">
      <c r="A142" s="63" t="s">
        <v>593</v>
      </c>
      <c r="B142" s="63" t="s">
        <v>403</v>
      </c>
      <c r="C142" s="69" t="s">
        <v>703</v>
      </c>
      <c r="D142" s="65">
        <v>43657.02664351852</v>
      </c>
    </row>
    <row r="143" spans="1:4" ht="15">
      <c r="A143" s="63" t="s">
        <v>593</v>
      </c>
      <c r="B143" s="63">
        <v>18</v>
      </c>
      <c r="C143" s="69" t="s">
        <v>703</v>
      </c>
      <c r="D143" s="65">
        <v>43657.02664351852</v>
      </c>
    </row>
    <row r="144" spans="1:4" ht="15">
      <c r="A144" s="63" t="s">
        <v>593</v>
      </c>
      <c r="B144" s="63" t="s">
        <v>1008</v>
      </c>
      <c r="C144" s="69" t="s">
        <v>703</v>
      </c>
      <c r="D144" s="65">
        <v>43657.02664351852</v>
      </c>
    </row>
    <row r="145" spans="1:4" ht="15">
      <c r="A145" s="63" t="s">
        <v>593</v>
      </c>
      <c r="B145" s="63" t="s">
        <v>407</v>
      </c>
      <c r="C145" s="69" t="s">
        <v>703</v>
      </c>
      <c r="D145" s="65">
        <v>43657.02664351852</v>
      </c>
    </row>
    <row r="146" spans="1:4" ht="15">
      <c r="A146" s="63" t="s">
        <v>593</v>
      </c>
      <c r="B146" s="63" t="s">
        <v>393</v>
      </c>
      <c r="C146" s="69" t="s">
        <v>703</v>
      </c>
      <c r="D146" s="65">
        <v>43657.02664351852</v>
      </c>
    </row>
    <row r="147" spans="1:4" ht="15">
      <c r="A147" s="63" t="s">
        <v>593</v>
      </c>
      <c r="B147" s="63" t="s">
        <v>423</v>
      </c>
      <c r="C147" s="69" t="s">
        <v>703</v>
      </c>
      <c r="D147" s="65">
        <v>43657.02664351852</v>
      </c>
    </row>
    <row r="148" spans="1:4" ht="15">
      <c r="A148" s="63" t="s">
        <v>593</v>
      </c>
      <c r="B148" s="63" t="s">
        <v>826</v>
      </c>
      <c r="C148" s="69" t="s">
        <v>703</v>
      </c>
      <c r="D148" s="65">
        <v>43657.02664351852</v>
      </c>
    </row>
    <row r="149" spans="1:4" ht="15">
      <c r="A149" s="63" t="s">
        <v>593</v>
      </c>
      <c r="B149" s="63" t="s">
        <v>405</v>
      </c>
      <c r="C149" s="69" t="s">
        <v>703</v>
      </c>
      <c r="D149" s="65">
        <v>43657.02664351852</v>
      </c>
    </row>
    <row r="150" spans="1:4" ht="15">
      <c r="A150" s="63" t="s">
        <v>593</v>
      </c>
      <c r="B150" s="63" t="s">
        <v>906</v>
      </c>
      <c r="C150" s="69" t="s">
        <v>703</v>
      </c>
      <c r="D150" s="65">
        <v>43657.02664351852</v>
      </c>
    </row>
    <row r="151" spans="1:4" ht="15">
      <c r="A151" s="63" t="s">
        <v>593</v>
      </c>
      <c r="B151" s="63" t="s">
        <v>396</v>
      </c>
      <c r="C151" s="69" t="s">
        <v>703</v>
      </c>
      <c r="D151" s="65">
        <v>43657.02664351852</v>
      </c>
    </row>
    <row r="152" spans="1:4" ht="15">
      <c r="A152" s="63" t="s">
        <v>593</v>
      </c>
      <c r="B152" s="63" t="s">
        <v>907</v>
      </c>
      <c r="C152" s="69" t="s">
        <v>703</v>
      </c>
      <c r="D152" s="65">
        <v>43657.02664351852</v>
      </c>
    </row>
    <row r="153" spans="1:4" ht="15">
      <c r="A153" s="63" t="s">
        <v>593</v>
      </c>
      <c r="B153" s="63" t="s">
        <v>395</v>
      </c>
      <c r="C153" s="69" t="s">
        <v>703</v>
      </c>
      <c r="D153" s="65">
        <v>43657.02664351852</v>
      </c>
    </row>
    <row r="154" spans="1:4" ht="15">
      <c r="A154" s="63" t="s">
        <v>593</v>
      </c>
      <c r="B154" s="63" t="s">
        <v>908</v>
      </c>
      <c r="C154" s="69" t="s">
        <v>703</v>
      </c>
      <c r="D154" s="65">
        <v>43657.02664351852</v>
      </c>
    </row>
    <row r="155" spans="1:4" ht="15">
      <c r="A155" s="63" t="s">
        <v>593</v>
      </c>
      <c r="B155" s="63" t="s">
        <v>802</v>
      </c>
      <c r="C155" s="69" t="s">
        <v>703</v>
      </c>
      <c r="D155" s="65">
        <v>43657.02664351852</v>
      </c>
    </row>
    <row r="156" spans="1:4" ht="15">
      <c r="A156" s="63" t="s">
        <v>593</v>
      </c>
      <c r="B156" s="63" t="s">
        <v>454</v>
      </c>
      <c r="C156" s="69" t="s">
        <v>703</v>
      </c>
      <c r="D156" s="65">
        <v>43657.02664351852</v>
      </c>
    </row>
    <row r="157" spans="1:4" ht="15">
      <c r="A157" s="63" t="s">
        <v>593</v>
      </c>
      <c r="B157" s="63" t="s">
        <v>1009</v>
      </c>
      <c r="C157" s="69" t="s">
        <v>703</v>
      </c>
      <c r="D157" s="65">
        <v>43657.02664351852</v>
      </c>
    </row>
    <row r="158" spans="1:4" ht="15">
      <c r="A158" s="63" t="s">
        <v>593</v>
      </c>
      <c r="B158" s="63" t="s">
        <v>1010</v>
      </c>
      <c r="C158" s="69" t="s">
        <v>703</v>
      </c>
      <c r="D158" s="65">
        <v>43657.02664351852</v>
      </c>
    </row>
    <row r="159" spans="1:4" ht="15">
      <c r="A159" s="63" t="s">
        <v>593</v>
      </c>
      <c r="B159" s="63" t="s">
        <v>397</v>
      </c>
      <c r="C159" s="69" t="s">
        <v>703</v>
      </c>
      <c r="D159" s="65">
        <v>43657.02664351852</v>
      </c>
    </row>
    <row r="160" spans="1:4" ht="15">
      <c r="A160" s="63" t="s">
        <v>593</v>
      </c>
      <c r="B160" s="63" t="s">
        <v>1011</v>
      </c>
      <c r="C160" s="69" t="s">
        <v>703</v>
      </c>
      <c r="D160" s="65">
        <v>43657.02664351852</v>
      </c>
    </row>
    <row r="161" spans="1:4" ht="15">
      <c r="A161" s="63" t="s">
        <v>593</v>
      </c>
      <c r="B161" s="63" t="s">
        <v>1012</v>
      </c>
      <c r="C161" s="69" t="s">
        <v>703</v>
      </c>
      <c r="D161" s="65">
        <v>43657.02664351852</v>
      </c>
    </row>
    <row r="162" spans="1:4" ht="15">
      <c r="A162" s="63" t="s">
        <v>593</v>
      </c>
      <c r="B162" s="63" t="s">
        <v>912</v>
      </c>
      <c r="C162" s="69" t="s">
        <v>703</v>
      </c>
      <c r="D162" s="65">
        <v>43657.02664351852</v>
      </c>
    </row>
    <row r="163" spans="1:4" ht="15">
      <c r="A163" s="63" t="s">
        <v>593</v>
      </c>
      <c r="B163" s="63" t="s">
        <v>418</v>
      </c>
      <c r="C163" s="69" t="s">
        <v>703</v>
      </c>
      <c r="D163" s="65">
        <v>43657.02664351852</v>
      </c>
    </row>
    <row r="164" spans="1:4" ht="15">
      <c r="A164" s="63" t="s">
        <v>593</v>
      </c>
      <c r="B164" s="63" t="s">
        <v>913</v>
      </c>
      <c r="C164" s="69" t="s">
        <v>703</v>
      </c>
      <c r="D164" s="65">
        <v>43657.02664351852</v>
      </c>
    </row>
    <row r="165" spans="1:4" ht="15">
      <c r="A165" s="63" t="s">
        <v>593</v>
      </c>
      <c r="B165" s="63" t="s">
        <v>390</v>
      </c>
      <c r="C165" s="69" t="s">
        <v>703</v>
      </c>
      <c r="D165" s="65">
        <v>43657.02664351852</v>
      </c>
    </row>
    <row r="166" spans="1:4" ht="15">
      <c r="A166" s="63" t="s">
        <v>593</v>
      </c>
      <c r="B166" s="63" t="s">
        <v>1013</v>
      </c>
      <c r="C166" s="69" t="s">
        <v>703</v>
      </c>
      <c r="D166" s="65">
        <v>43657.02664351852</v>
      </c>
    </row>
    <row r="167" spans="1:4" ht="15">
      <c r="A167" s="63" t="s">
        <v>593</v>
      </c>
      <c r="B167" s="63" t="s">
        <v>904</v>
      </c>
      <c r="C167" s="69" t="s">
        <v>703</v>
      </c>
      <c r="D167" s="65">
        <v>43657.02664351852</v>
      </c>
    </row>
    <row r="168" spans="1:4" ht="15">
      <c r="A168" s="63" t="s">
        <v>593</v>
      </c>
      <c r="B168" s="63" t="s">
        <v>394</v>
      </c>
      <c r="C168" s="69" t="s">
        <v>703</v>
      </c>
      <c r="D168" s="65">
        <v>43657.02664351852</v>
      </c>
    </row>
    <row r="169" spans="1:4" ht="15">
      <c r="A169" s="63" t="s">
        <v>593</v>
      </c>
      <c r="B169" s="63" t="s">
        <v>915</v>
      </c>
      <c r="C169" s="69" t="s">
        <v>703</v>
      </c>
      <c r="D169" s="65">
        <v>43657.02664351852</v>
      </c>
    </row>
    <row r="170" spans="1:4" ht="15">
      <c r="A170" s="63" t="s">
        <v>593</v>
      </c>
      <c r="B170" s="63" t="s">
        <v>800</v>
      </c>
      <c r="C170" s="69" t="s">
        <v>703</v>
      </c>
      <c r="D170" s="65">
        <v>43657.02664351852</v>
      </c>
    </row>
    <row r="171" spans="1:4" ht="15">
      <c r="A171" s="63" t="s">
        <v>593</v>
      </c>
      <c r="B171" s="63" t="s">
        <v>402</v>
      </c>
      <c r="C171" s="69" t="s">
        <v>703</v>
      </c>
      <c r="D171" s="65">
        <v>43657.02664351852</v>
      </c>
    </row>
    <row r="172" spans="1:4" ht="15">
      <c r="A172" s="63" t="s">
        <v>593</v>
      </c>
      <c r="B172" s="63" t="s">
        <v>999</v>
      </c>
      <c r="C172" s="69" t="s">
        <v>703</v>
      </c>
      <c r="D172" s="65">
        <v>43657.02664351852</v>
      </c>
    </row>
    <row r="173" spans="1:4" ht="15">
      <c r="A173" s="63" t="s">
        <v>593</v>
      </c>
      <c r="B173" s="63" t="s">
        <v>1014</v>
      </c>
      <c r="C173" s="69" t="s">
        <v>702</v>
      </c>
      <c r="D173" s="65">
        <v>43656.60769675926</v>
      </c>
    </row>
    <row r="174" spans="1:4" ht="15">
      <c r="A174" s="63" t="s">
        <v>593</v>
      </c>
      <c r="B174" s="63" t="s">
        <v>394</v>
      </c>
      <c r="C174" s="69" t="s">
        <v>702</v>
      </c>
      <c r="D174" s="65">
        <v>43656.60769675926</v>
      </c>
    </row>
    <row r="175" spans="1:4" ht="15">
      <c r="A175" s="63" t="s">
        <v>593</v>
      </c>
      <c r="B175" s="63" t="s">
        <v>403</v>
      </c>
      <c r="C175" s="69" t="s">
        <v>702</v>
      </c>
      <c r="D175" s="65">
        <v>43656.60769675926</v>
      </c>
    </row>
    <row r="176" spans="1:4" ht="15">
      <c r="A176" s="63" t="s">
        <v>593</v>
      </c>
      <c r="B176" s="63" t="s">
        <v>1015</v>
      </c>
      <c r="C176" s="69" t="s">
        <v>702</v>
      </c>
      <c r="D176" s="65">
        <v>43656.60769675926</v>
      </c>
    </row>
    <row r="177" spans="1:4" ht="15">
      <c r="A177" s="63" t="s">
        <v>593</v>
      </c>
      <c r="B177" s="63" t="s">
        <v>1016</v>
      </c>
      <c r="C177" s="69" t="s">
        <v>702</v>
      </c>
      <c r="D177" s="65">
        <v>43656.60769675926</v>
      </c>
    </row>
    <row r="178" spans="1:4" ht="15">
      <c r="A178" s="63" t="s">
        <v>593</v>
      </c>
      <c r="B178" s="63" t="s">
        <v>811</v>
      </c>
      <c r="C178" s="69" t="s">
        <v>702</v>
      </c>
      <c r="D178" s="65">
        <v>43656.60769675926</v>
      </c>
    </row>
    <row r="179" spans="1:4" ht="15">
      <c r="A179" s="63" t="s">
        <v>593</v>
      </c>
      <c r="B179" s="63" t="s">
        <v>483</v>
      </c>
      <c r="C179" s="69" t="s">
        <v>702</v>
      </c>
      <c r="D179" s="65">
        <v>43656.60769675926</v>
      </c>
    </row>
    <row r="180" spans="1:4" ht="15">
      <c r="A180" s="63" t="s">
        <v>593</v>
      </c>
      <c r="B180" s="63" t="s">
        <v>407</v>
      </c>
      <c r="C180" s="69" t="s">
        <v>702</v>
      </c>
      <c r="D180" s="65">
        <v>43656.60769675926</v>
      </c>
    </row>
    <row r="181" spans="1:4" ht="15">
      <c r="A181" s="63" t="s">
        <v>593</v>
      </c>
      <c r="B181" s="63" t="s">
        <v>950</v>
      </c>
      <c r="C181" s="69" t="s">
        <v>702</v>
      </c>
      <c r="D181" s="65">
        <v>43656.60769675926</v>
      </c>
    </row>
    <row r="182" spans="1:4" ht="15">
      <c r="A182" s="63" t="s">
        <v>593</v>
      </c>
      <c r="B182" s="63" t="s">
        <v>410</v>
      </c>
      <c r="C182" s="69" t="s">
        <v>702</v>
      </c>
      <c r="D182" s="65">
        <v>43656.60769675926</v>
      </c>
    </row>
    <row r="183" spans="1:4" ht="15">
      <c r="A183" s="63" t="s">
        <v>593</v>
      </c>
      <c r="B183" s="63" t="s">
        <v>812</v>
      </c>
      <c r="C183" s="69" t="s">
        <v>702</v>
      </c>
      <c r="D183" s="65">
        <v>43656.60769675926</v>
      </c>
    </row>
    <row r="184" spans="1:4" ht="15">
      <c r="A184" s="63" t="s">
        <v>593</v>
      </c>
      <c r="B184" s="63" t="s">
        <v>540</v>
      </c>
      <c r="C184" s="69" t="s">
        <v>702</v>
      </c>
      <c r="D184" s="65">
        <v>43656.60769675926</v>
      </c>
    </row>
    <row r="185" spans="1:4" ht="15">
      <c r="A185" s="63" t="s">
        <v>593</v>
      </c>
      <c r="B185" s="63" t="s">
        <v>813</v>
      </c>
      <c r="C185" s="69" t="s">
        <v>702</v>
      </c>
      <c r="D185" s="65">
        <v>43656.60769675926</v>
      </c>
    </row>
    <row r="186" spans="1:4" ht="15">
      <c r="A186" s="63" t="s">
        <v>593</v>
      </c>
      <c r="B186" s="63" t="s">
        <v>389</v>
      </c>
      <c r="C186" s="69" t="s">
        <v>702</v>
      </c>
      <c r="D186" s="65">
        <v>43656.60769675926</v>
      </c>
    </row>
    <row r="187" spans="1:4" ht="15">
      <c r="A187" s="63" t="s">
        <v>593</v>
      </c>
      <c r="B187" s="63" t="s">
        <v>423</v>
      </c>
      <c r="C187" s="69" t="s">
        <v>702</v>
      </c>
      <c r="D187" s="65">
        <v>43656.60769675926</v>
      </c>
    </row>
    <row r="188" spans="1:4" ht="15">
      <c r="A188" s="63" t="s">
        <v>593</v>
      </c>
      <c r="B188" s="63" t="s">
        <v>814</v>
      </c>
      <c r="C188" s="69" t="s">
        <v>702</v>
      </c>
      <c r="D188" s="65">
        <v>43656.60769675926</v>
      </c>
    </row>
    <row r="189" spans="1:4" ht="15">
      <c r="A189" s="63" t="s">
        <v>593</v>
      </c>
      <c r="B189" s="63" t="s">
        <v>815</v>
      </c>
      <c r="C189" s="69" t="s">
        <v>702</v>
      </c>
      <c r="D189" s="65">
        <v>43656.60769675926</v>
      </c>
    </row>
    <row r="190" spans="1:4" ht="15">
      <c r="A190" s="63" t="s">
        <v>593</v>
      </c>
      <c r="B190" s="63" t="s">
        <v>920</v>
      </c>
      <c r="C190" s="69" t="s">
        <v>702</v>
      </c>
      <c r="D190" s="65">
        <v>43656.60769675926</v>
      </c>
    </row>
    <row r="191" spans="1:4" ht="15">
      <c r="A191" s="63" t="s">
        <v>593</v>
      </c>
      <c r="B191" s="63" t="s">
        <v>422</v>
      </c>
      <c r="C191" s="69" t="s">
        <v>702</v>
      </c>
      <c r="D191" s="65">
        <v>43656.60769675926</v>
      </c>
    </row>
    <row r="192" spans="1:4" ht="15">
      <c r="A192" s="63" t="s">
        <v>593</v>
      </c>
      <c r="B192" s="63" t="s">
        <v>799</v>
      </c>
      <c r="C192" s="69" t="s">
        <v>702</v>
      </c>
      <c r="D192" s="65">
        <v>43656.60769675926</v>
      </c>
    </row>
    <row r="193" spans="1:4" ht="15">
      <c r="A193" s="63" t="s">
        <v>593</v>
      </c>
      <c r="B193" s="63" t="s">
        <v>404</v>
      </c>
      <c r="C193" s="69" t="s">
        <v>702</v>
      </c>
      <c r="D193" s="65">
        <v>43656.60769675926</v>
      </c>
    </row>
    <row r="194" spans="1:4" ht="15">
      <c r="A194" s="63" t="s">
        <v>593</v>
      </c>
      <c r="B194" s="63" t="s">
        <v>992</v>
      </c>
      <c r="C194" s="69" t="s">
        <v>702</v>
      </c>
      <c r="D194" s="65">
        <v>43656.60769675926</v>
      </c>
    </row>
    <row r="195" spans="1:4" ht="15">
      <c r="A195" s="63" t="s">
        <v>593</v>
      </c>
      <c r="B195" s="63" t="s">
        <v>396</v>
      </c>
      <c r="C195" s="69" t="s">
        <v>702</v>
      </c>
      <c r="D195" s="65">
        <v>43656.60769675926</v>
      </c>
    </row>
    <row r="196" spans="1:4" ht="15">
      <c r="A196" s="63" t="s">
        <v>593</v>
      </c>
      <c r="B196" s="63" t="s">
        <v>993</v>
      </c>
      <c r="C196" s="69" t="s">
        <v>702</v>
      </c>
      <c r="D196" s="65">
        <v>43656.60769675926</v>
      </c>
    </row>
    <row r="197" spans="1:4" ht="15">
      <c r="A197" s="63" t="s">
        <v>593</v>
      </c>
      <c r="B197" s="63" t="s">
        <v>994</v>
      </c>
      <c r="C197" s="69" t="s">
        <v>702</v>
      </c>
      <c r="D197" s="65">
        <v>43656.60769675926</v>
      </c>
    </row>
    <row r="198" spans="1:4" ht="15">
      <c r="A198" s="63" t="s">
        <v>593</v>
      </c>
      <c r="B198" s="63" t="s">
        <v>405</v>
      </c>
      <c r="C198" s="69" t="s">
        <v>702</v>
      </c>
      <c r="D198" s="65">
        <v>43656.60769675926</v>
      </c>
    </row>
    <row r="199" spans="1:4" ht="15">
      <c r="A199" s="63" t="s">
        <v>593</v>
      </c>
      <c r="B199" s="63" t="s">
        <v>995</v>
      </c>
      <c r="C199" s="69" t="s">
        <v>702</v>
      </c>
      <c r="D199" s="65">
        <v>43656.60769675926</v>
      </c>
    </row>
    <row r="200" spans="1:4" ht="15">
      <c r="A200" s="63" t="s">
        <v>593</v>
      </c>
      <c r="B200" s="63" t="s">
        <v>996</v>
      </c>
      <c r="C200" s="69" t="s">
        <v>702</v>
      </c>
      <c r="D200" s="65">
        <v>43656.60769675926</v>
      </c>
    </row>
    <row r="201" spans="1:4" ht="15">
      <c r="A201" s="63" t="s">
        <v>593</v>
      </c>
      <c r="B201" s="63" t="s">
        <v>997</v>
      </c>
      <c r="C201" s="69" t="s">
        <v>702</v>
      </c>
      <c r="D201" s="65">
        <v>43656.60769675926</v>
      </c>
    </row>
    <row r="202" spans="1:4" ht="15">
      <c r="A202" s="63" t="s">
        <v>593</v>
      </c>
      <c r="B202" s="63" t="s">
        <v>998</v>
      </c>
      <c r="C202" s="69" t="s">
        <v>702</v>
      </c>
      <c r="D202" s="65">
        <v>43656.60769675926</v>
      </c>
    </row>
    <row r="203" spans="1:4" ht="15">
      <c r="A203" s="63" t="s">
        <v>593</v>
      </c>
      <c r="B203" s="63" t="s">
        <v>992</v>
      </c>
      <c r="C203" s="69" t="s">
        <v>701</v>
      </c>
      <c r="D203" s="65">
        <v>43655.63202546296</v>
      </c>
    </row>
    <row r="204" spans="1:4" ht="15">
      <c r="A204" s="63" t="s">
        <v>593</v>
      </c>
      <c r="B204" s="63" t="s">
        <v>1017</v>
      </c>
      <c r="C204" s="69" t="s">
        <v>701</v>
      </c>
      <c r="D204" s="65">
        <v>43655.63202546296</v>
      </c>
    </row>
    <row r="205" spans="1:4" ht="15">
      <c r="A205" s="63" t="s">
        <v>593</v>
      </c>
      <c r="B205" s="63" t="s">
        <v>1018</v>
      </c>
      <c r="C205" s="69" t="s">
        <v>701</v>
      </c>
      <c r="D205" s="65">
        <v>43655.63202546296</v>
      </c>
    </row>
    <row r="206" spans="1:4" ht="15">
      <c r="A206" s="63" t="s">
        <v>593</v>
      </c>
      <c r="B206" s="63" t="s">
        <v>1019</v>
      </c>
      <c r="C206" s="69" t="s">
        <v>701</v>
      </c>
      <c r="D206" s="65">
        <v>43655.63202546296</v>
      </c>
    </row>
    <row r="207" spans="1:4" ht="15">
      <c r="A207" s="63" t="s">
        <v>593</v>
      </c>
      <c r="B207" s="63" t="s">
        <v>1020</v>
      </c>
      <c r="C207" s="69" t="s">
        <v>701</v>
      </c>
      <c r="D207" s="65">
        <v>43655.63202546296</v>
      </c>
    </row>
    <row r="208" spans="1:4" ht="15">
      <c r="A208" s="63" t="s">
        <v>593</v>
      </c>
      <c r="B208" s="63" t="s">
        <v>390</v>
      </c>
      <c r="C208" s="69" t="s">
        <v>701</v>
      </c>
      <c r="D208" s="65">
        <v>43655.63202546296</v>
      </c>
    </row>
    <row r="209" spans="1:4" ht="15">
      <c r="A209" s="63" t="s">
        <v>593</v>
      </c>
      <c r="B209" s="63" t="s">
        <v>1021</v>
      </c>
      <c r="C209" s="69" t="s">
        <v>701</v>
      </c>
      <c r="D209" s="65">
        <v>43655.63202546296</v>
      </c>
    </row>
    <row r="210" spans="1:4" ht="15">
      <c r="A210" s="63" t="s">
        <v>593</v>
      </c>
      <c r="B210" s="63" t="s">
        <v>423</v>
      </c>
      <c r="C210" s="69" t="s">
        <v>701</v>
      </c>
      <c r="D210" s="65">
        <v>43655.63202546296</v>
      </c>
    </row>
    <row r="211" spans="1:4" ht="15">
      <c r="A211" s="63" t="s">
        <v>593</v>
      </c>
      <c r="B211" s="63" t="s">
        <v>916</v>
      </c>
      <c r="C211" s="69" t="s">
        <v>701</v>
      </c>
      <c r="D211" s="65">
        <v>43655.63202546296</v>
      </c>
    </row>
    <row r="212" spans="1:4" ht="15">
      <c r="A212" s="63" t="s">
        <v>593</v>
      </c>
      <c r="B212" s="63" t="s">
        <v>917</v>
      </c>
      <c r="C212" s="69" t="s">
        <v>701</v>
      </c>
      <c r="D212" s="65">
        <v>43655.63202546296</v>
      </c>
    </row>
    <row r="213" spans="1:4" ht="15">
      <c r="A213" s="63" t="s">
        <v>593</v>
      </c>
      <c r="B213" s="63" t="s">
        <v>520</v>
      </c>
      <c r="C213" s="69" t="s">
        <v>701</v>
      </c>
      <c r="D213" s="65">
        <v>43655.63202546296</v>
      </c>
    </row>
    <row r="214" spans="1:4" ht="15">
      <c r="A214" s="63" t="s">
        <v>593</v>
      </c>
      <c r="B214" s="63" t="s">
        <v>955</v>
      </c>
      <c r="C214" s="69" t="s">
        <v>701</v>
      </c>
      <c r="D214" s="65">
        <v>43655.63202546296</v>
      </c>
    </row>
    <row r="215" spans="1:4" ht="15">
      <c r="A215" s="63" t="s">
        <v>593</v>
      </c>
      <c r="B215" s="63" t="s">
        <v>389</v>
      </c>
      <c r="C215" s="69" t="s">
        <v>701</v>
      </c>
      <c r="D215" s="65">
        <v>43655.63202546296</v>
      </c>
    </row>
    <row r="216" spans="1:4" ht="15">
      <c r="A216" s="63" t="s">
        <v>593</v>
      </c>
      <c r="B216" s="63" t="s">
        <v>956</v>
      </c>
      <c r="C216" s="69" t="s">
        <v>701</v>
      </c>
      <c r="D216" s="65">
        <v>43655.63202546296</v>
      </c>
    </row>
    <row r="217" spans="1:4" ht="15">
      <c r="A217" s="63" t="s">
        <v>593</v>
      </c>
      <c r="B217" s="63" t="s">
        <v>957</v>
      </c>
      <c r="C217" s="69" t="s">
        <v>701</v>
      </c>
      <c r="D217" s="65">
        <v>43655.63202546296</v>
      </c>
    </row>
    <row r="218" spans="1:4" ht="15">
      <c r="A218" s="63" t="s">
        <v>593</v>
      </c>
      <c r="B218" s="63" t="s">
        <v>396</v>
      </c>
      <c r="C218" s="69" t="s">
        <v>701</v>
      </c>
      <c r="D218" s="65">
        <v>43655.63202546296</v>
      </c>
    </row>
    <row r="219" spans="1:4" ht="15">
      <c r="A219" s="63" t="s">
        <v>593</v>
      </c>
      <c r="B219" s="63" t="s">
        <v>958</v>
      </c>
      <c r="C219" s="69" t="s">
        <v>701</v>
      </c>
      <c r="D219" s="65">
        <v>43655.63202546296</v>
      </c>
    </row>
    <row r="220" spans="1:4" ht="15">
      <c r="A220" s="63" t="s">
        <v>593</v>
      </c>
      <c r="B220" s="63" t="s">
        <v>413</v>
      </c>
      <c r="C220" s="69" t="s">
        <v>701</v>
      </c>
      <c r="D220" s="65">
        <v>43655.63202546296</v>
      </c>
    </row>
    <row r="221" spans="1:4" ht="15">
      <c r="A221" s="63" t="s">
        <v>593</v>
      </c>
      <c r="B221" s="63" t="s">
        <v>387</v>
      </c>
      <c r="C221" s="69" t="s">
        <v>701</v>
      </c>
      <c r="D221" s="65">
        <v>43655.63202546296</v>
      </c>
    </row>
    <row r="222" spans="1:4" ht="15">
      <c r="A222" s="63" t="s">
        <v>593</v>
      </c>
      <c r="B222" s="63" t="s">
        <v>1022</v>
      </c>
      <c r="C222" s="69" t="s">
        <v>701</v>
      </c>
      <c r="D222" s="65">
        <v>43655.63202546296</v>
      </c>
    </row>
    <row r="223" spans="1:4" ht="15">
      <c r="A223" s="63" t="s">
        <v>593</v>
      </c>
      <c r="B223" s="63" t="s">
        <v>1023</v>
      </c>
      <c r="C223" s="69" t="s">
        <v>701</v>
      </c>
      <c r="D223" s="65">
        <v>43655.63202546296</v>
      </c>
    </row>
    <row r="224" spans="1:4" ht="15">
      <c r="A224" s="63" t="s">
        <v>593</v>
      </c>
      <c r="B224" s="63" t="s">
        <v>1024</v>
      </c>
      <c r="C224" s="69" t="s">
        <v>701</v>
      </c>
      <c r="D224" s="65">
        <v>43655.63202546296</v>
      </c>
    </row>
    <row r="225" spans="1:4" ht="15">
      <c r="A225" s="63" t="s">
        <v>593</v>
      </c>
      <c r="B225" s="63" t="s">
        <v>1025</v>
      </c>
      <c r="C225" s="69" t="s">
        <v>701</v>
      </c>
      <c r="D225" s="65">
        <v>43655.63202546296</v>
      </c>
    </row>
    <row r="226" spans="1:4" ht="15">
      <c r="A226" s="63" t="s">
        <v>593</v>
      </c>
      <c r="B226" s="63" t="s">
        <v>1026</v>
      </c>
      <c r="C226" s="69" t="s">
        <v>701</v>
      </c>
      <c r="D226" s="65">
        <v>43655.63202546296</v>
      </c>
    </row>
    <row r="227" spans="1:4" ht="15">
      <c r="A227" s="63" t="s">
        <v>593</v>
      </c>
      <c r="B227" s="63" t="s">
        <v>989</v>
      </c>
      <c r="C227" s="69" t="s">
        <v>701</v>
      </c>
      <c r="D227" s="65">
        <v>43655.63202546296</v>
      </c>
    </row>
    <row r="228" spans="1:4" ht="15">
      <c r="A228" s="63" t="s">
        <v>593</v>
      </c>
      <c r="B228" s="63" t="s">
        <v>1027</v>
      </c>
      <c r="C228" s="69" t="s">
        <v>701</v>
      </c>
      <c r="D228" s="65">
        <v>43655.63202546296</v>
      </c>
    </row>
    <row r="229" spans="1:4" ht="15">
      <c r="A229" s="63" t="s">
        <v>593</v>
      </c>
      <c r="B229" s="63" t="s">
        <v>1028</v>
      </c>
      <c r="C229" s="69" t="s">
        <v>701</v>
      </c>
      <c r="D229" s="65">
        <v>43655.63202546296</v>
      </c>
    </row>
    <row r="230" spans="1:4" ht="15">
      <c r="A230" s="63" t="s">
        <v>593</v>
      </c>
      <c r="B230" s="63" t="s">
        <v>1029</v>
      </c>
      <c r="C230" s="69" t="s">
        <v>701</v>
      </c>
      <c r="D230" s="65">
        <v>43655.63202546296</v>
      </c>
    </row>
    <row r="231" spans="1:4" ht="15">
      <c r="A231" s="63" t="s">
        <v>593</v>
      </c>
      <c r="B231" s="63" t="s">
        <v>397</v>
      </c>
      <c r="C231" s="69" t="s">
        <v>701</v>
      </c>
      <c r="D231" s="65">
        <v>43655.63202546296</v>
      </c>
    </row>
    <row r="232" spans="1:4" ht="15">
      <c r="A232" s="63" t="s">
        <v>593</v>
      </c>
      <c r="B232" s="63" t="s">
        <v>1030</v>
      </c>
      <c r="C232" s="69" t="s">
        <v>701</v>
      </c>
      <c r="D232" s="65">
        <v>43655.63202546296</v>
      </c>
    </row>
    <row r="233" spans="1:4" ht="15">
      <c r="A233" s="63" t="s">
        <v>593</v>
      </c>
      <c r="B233" s="63" t="s">
        <v>401</v>
      </c>
      <c r="C233" s="69" t="s">
        <v>701</v>
      </c>
      <c r="D233" s="65">
        <v>43655.63202546296</v>
      </c>
    </row>
    <row r="234" spans="1:4" ht="15">
      <c r="A234" s="63" t="s">
        <v>593</v>
      </c>
      <c r="B234" s="63" t="s">
        <v>1031</v>
      </c>
      <c r="C234" s="69" t="s">
        <v>701</v>
      </c>
      <c r="D234" s="65">
        <v>43655.63202546296</v>
      </c>
    </row>
    <row r="235" spans="1:4" ht="15">
      <c r="A235" s="63" t="s">
        <v>593</v>
      </c>
      <c r="B235" s="63" t="s">
        <v>1032</v>
      </c>
      <c r="C235" s="69" t="s">
        <v>701</v>
      </c>
      <c r="D235" s="65">
        <v>43655.63202546296</v>
      </c>
    </row>
    <row r="236" spans="1:4" ht="15">
      <c r="A236" s="63" t="s">
        <v>593</v>
      </c>
      <c r="B236" s="63" t="s">
        <v>987</v>
      </c>
      <c r="C236" s="69" t="s">
        <v>701</v>
      </c>
      <c r="D236" s="65">
        <v>43655.63202546296</v>
      </c>
    </row>
    <row r="237" spans="1:4" ht="15">
      <c r="A237" s="63" t="s">
        <v>593</v>
      </c>
      <c r="B237" s="63" t="s">
        <v>801</v>
      </c>
      <c r="C237" s="69" t="s">
        <v>701</v>
      </c>
      <c r="D237" s="65">
        <v>43655.63202546296</v>
      </c>
    </row>
    <row r="238" spans="1:4" ht="15">
      <c r="A238" s="63" t="s">
        <v>593</v>
      </c>
      <c r="B238" s="63" t="s">
        <v>1033</v>
      </c>
      <c r="C238" s="69" t="s">
        <v>700</v>
      </c>
      <c r="D238" s="65">
        <v>43654.85671296297</v>
      </c>
    </row>
    <row r="239" spans="1:4" ht="15">
      <c r="A239" s="63" t="s">
        <v>593</v>
      </c>
      <c r="B239" s="63" t="s">
        <v>399</v>
      </c>
      <c r="C239" s="69" t="s">
        <v>700</v>
      </c>
      <c r="D239" s="65">
        <v>43654.85671296297</v>
      </c>
    </row>
    <row r="240" spans="1:4" ht="15">
      <c r="A240" s="63" t="s">
        <v>593</v>
      </c>
      <c r="B240" s="63" t="s">
        <v>799</v>
      </c>
      <c r="C240" s="69" t="s">
        <v>700</v>
      </c>
      <c r="D240" s="65">
        <v>43654.85671296297</v>
      </c>
    </row>
    <row r="241" spans="1:4" ht="15">
      <c r="A241" s="63" t="s">
        <v>593</v>
      </c>
      <c r="B241" s="63" t="s">
        <v>929</v>
      </c>
      <c r="C241" s="69" t="s">
        <v>700</v>
      </c>
      <c r="D241" s="65">
        <v>43654.85671296297</v>
      </c>
    </row>
    <row r="242" spans="1:4" ht="15">
      <c r="A242" s="63" t="s">
        <v>593</v>
      </c>
      <c r="B242" s="63" t="s">
        <v>519</v>
      </c>
      <c r="C242" s="69" t="s">
        <v>700</v>
      </c>
      <c r="D242" s="65">
        <v>43654.85671296297</v>
      </c>
    </row>
    <row r="243" spans="1:4" ht="15">
      <c r="A243" s="63" t="s">
        <v>593</v>
      </c>
      <c r="B243" s="63" t="s">
        <v>452</v>
      </c>
      <c r="C243" s="69" t="s">
        <v>700</v>
      </c>
      <c r="D243" s="65">
        <v>43654.85671296297</v>
      </c>
    </row>
    <row r="244" spans="1:4" ht="15">
      <c r="A244" s="63" t="s">
        <v>593</v>
      </c>
      <c r="B244" s="63" t="s">
        <v>397</v>
      </c>
      <c r="C244" s="69" t="s">
        <v>700</v>
      </c>
      <c r="D244" s="65">
        <v>43654.85671296297</v>
      </c>
    </row>
    <row r="245" spans="1:4" ht="15">
      <c r="A245" s="63" t="s">
        <v>593</v>
      </c>
      <c r="B245" s="63" t="s">
        <v>930</v>
      </c>
      <c r="C245" s="69" t="s">
        <v>700</v>
      </c>
      <c r="D245" s="65">
        <v>43654.85671296297</v>
      </c>
    </row>
    <row r="246" spans="1:4" ht="15">
      <c r="A246" s="63" t="s">
        <v>593</v>
      </c>
      <c r="B246" s="63" t="s">
        <v>428</v>
      </c>
      <c r="C246" s="69" t="s">
        <v>700</v>
      </c>
      <c r="D246" s="65">
        <v>43654.85671296297</v>
      </c>
    </row>
    <row r="247" spans="1:4" ht="15">
      <c r="A247" s="63" t="s">
        <v>593</v>
      </c>
      <c r="B247" s="63" t="s">
        <v>931</v>
      </c>
      <c r="C247" s="69" t="s">
        <v>700</v>
      </c>
      <c r="D247" s="65">
        <v>43654.85671296297</v>
      </c>
    </row>
    <row r="248" spans="1:4" ht="15">
      <c r="A248" s="63" t="s">
        <v>593</v>
      </c>
      <c r="B248" s="63" t="s">
        <v>1022</v>
      </c>
      <c r="C248" s="69" t="s">
        <v>700</v>
      </c>
      <c r="D248" s="65">
        <v>43654.85671296297</v>
      </c>
    </row>
    <row r="249" spans="1:4" ht="15">
      <c r="A249" s="63" t="s">
        <v>593</v>
      </c>
      <c r="B249" s="63" t="s">
        <v>1034</v>
      </c>
      <c r="C249" s="69" t="s">
        <v>700</v>
      </c>
      <c r="D249" s="65">
        <v>43654.85671296297</v>
      </c>
    </row>
    <row r="250" spans="1:4" ht="15">
      <c r="A250" s="63" t="s">
        <v>593</v>
      </c>
      <c r="B250" s="63" t="s">
        <v>401</v>
      </c>
      <c r="C250" s="69" t="s">
        <v>700</v>
      </c>
      <c r="D250" s="65">
        <v>43654.85671296297</v>
      </c>
    </row>
    <row r="251" spans="1:4" ht="15">
      <c r="A251" s="63" t="s">
        <v>593</v>
      </c>
      <c r="B251" s="63" t="s">
        <v>1035</v>
      </c>
      <c r="C251" s="69" t="s">
        <v>700</v>
      </c>
      <c r="D251" s="65">
        <v>43654.85671296297</v>
      </c>
    </row>
    <row r="252" spans="1:4" ht="15">
      <c r="A252" s="63" t="s">
        <v>593</v>
      </c>
      <c r="B252" s="63" t="s">
        <v>934</v>
      </c>
      <c r="C252" s="69" t="s">
        <v>700</v>
      </c>
      <c r="D252" s="65">
        <v>43654.85671296297</v>
      </c>
    </row>
    <row r="253" spans="1:4" ht="15">
      <c r="A253" s="63" t="s">
        <v>593</v>
      </c>
      <c r="B253" s="63" t="s">
        <v>402</v>
      </c>
      <c r="C253" s="69" t="s">
        <v>700</v>
      </c>
      <c r="D253" s="65">
        <v>43654.85671296297</v>
      </c>
    </row>
    <row r="254" spans="1:4" ht="15">
      <c r="A254" s="63" t="s">
        <v>593</v>
      </c>
      <c r="B254" s="63" t="s">
        <v>985</v>
      </c>
      <c r="C254" s="69" t="s">
        <v>700</v>
      </c>
      <c r="D254" s="65">
        <v>43654.85671296297</v>
      </c>
    </row>
    <row r="255" spans="1:4" ht="15">
      <c r="A255" s="63" t="s">
        <v>593</v>
      </c>
      <c r="B255" s="63" t="s">
        <v>413</v>
      </c>
      <c r="C255" s="69" t="s">
        <v>700</v>
      </c>
      <c r="D255" s="65">
        <v>43654.85671296297</v>
      </c>
    </row>
    <row r="256" spans="1:4" ht="15">
      <c r="A256" s="63" t="s">
        <v>593</v>
      </c>
      <c r="B256" s="63" t="s">
        <v>918</v>
      </c>
      <c r="C256" s="69" t="s">
        <v>700</v>
      </c>
      <c r="D256" s="65">
        <v>43654.85671296297</v>
      </c>
    </row>
    <row r="257" spans="1:4" ht="15">
      <c r="A257" s="63" t="s">
        <v>593</v>
      </c>
      <c r="B257" s="63" t="s">
        <v>935</v>
      </c>
      <c r="C257" s="69" t="s">
        <v>700</v>
      </c>
      <c r="D257" s="65">
        <v>43654.85671296297</v>
      </c>
    </row>
    <row r="258" spans="1:4" ht="15">
      <c r="A258" s="63" t="s">
        <v>593</v>
      </c>
      <c r="B258" s="63" t="s">
        <v>478</v>
      </c>
      <c r="C258" s="69" t="s">
        <v>700</v>
      </c>
      <c r="D258" s="65">
        <v>43654.85671296297</v>
      </c>
    </row>
    <row r="259" spans="1:4" ht="15">
      <c r="A259" s="63" t="s">
        <v>593</v>
      </c>
      <c r="B259" s="63" t="s">
        <v>416</v>
      </c>
      <c r="C259" s="69" t="s">
        <v>700</v>
      </c>
      <c r="D259" s="65">
        <v>43654.85671296297</v>
      </c>
    </row>
    <row r="260" spans="1:4" ht="15">
      <c r="A260" s="63" t="s">
        <v>593</v>
      </c>
      <c r="B260" s="63" t="s">
        <v>936</v>
      </c>
      <c r="C260" s="69" t="s">
        <v>700</v>
      </c>
      <c r="D260" s="65">
        <v>43654.85671296297</v>
      </c>
    </row>
    <row r="261" spans="1:4" ht="15">
      <c r="A261" s="63" t="s">
        <v>593</v>
      </c>
      <c r="B261" s="63" t="s">
        <v>438</v>
      </c>
      <c r="C261" s="69" t="s">
        <v>700</v>
      </c>
      <c r="D261" s="65">
        <v>43654.85671296297</v>
      </c>
    </row>
    <row r="262" spans="1:4" ht="15">
      <c r="A262" s="63" t="s">
        <v>593</v>
      </c>
      <c r="B262" s="63" t="s">
        <v>937</v>
      </c>
      <c r="C262" s="69" t="s">
        <v>700</v>
      </c>
      <c r="D262" s="65">
        <v>43654.85671296297</v>
      </c>
    </row>
    <row r="263" spans="1:4" ht="15">
      <c r="A263" s="63" t="s">
        <v>593</v>
      </c>
      <c r="B263" s="63" t="s">
        <v>938</v>
      </c>
      <c r="C263" s="69" t="s">
        <v>700</v>
      </c>
      <c r="D263" s="65">
        <v>43654.85671296297</v>
      </c>
    </row>
    <row r="264" spans="1:4" ht="15">
      <c r="A264" s="63" t="s">
        <v>593</v>
      </c>
      <c r="B264" s="63" t="s">
        <v>553</v>
      </c>
      <c r="C264" s="69" t="s">
        <v>700</v>
      </c>
      <c r="D264" s="65">
        <v>43654.85671296297</v>
      </c>
    </row>
    <row r="265" spans="1:4" ht="15">
      <c r="A265" s="63" t="s">
        <v>593</v>
      </c>
      <c r="B265" s="63" t="s">
        <v>795</v>
      </c>
      <c r="C265" s="69" t="s">
        <v>700</v>
      </c>
      <c r="D265" s="65">
        <v>43654.85671296297</v>
      </c>
    </row>
    <row r="266" spans="1:4" ht="15">
      <c r="A266" s="63" t="s">
        <v>593</v>
      </c>
      <c r="B266" s="63" t="s">
        <v>513</v>
      </c>
      <c r="C266" s="69" t="s">
        <v>700</v>
      </c>
      <c r="D266" s="65">
        <v>43654.85671296297</v>
      </c>
    </row>
    <row r="267" spans="1:4" ht="15">
      <c r="A267" s="63" t="s">
        <v>593</v>
      </c>
      <c r="B267" s="63" t="s">
        <v>398</v>
      </c>
      <c r="C267" s="69" t="s">
        <v>700</v>
      </c>
      <c r="D267" s="65">
        <v>43654.85671296297</v>
      </c>
    </row>
    <row r="268" spans="1:4" ht="15">
      <c r="A268" s="63" t="s">
        <v>593</v>
      </c>
      <c r="B268" s="63" t="s">
        <v>394</v>
      </c>
      <c r="C268" s="69" t="s">
        <v>700</v>
      </c>
      <c r="D268" s="65">
        <v>43654.85671296297</v>
      </c>
    </row>
    <row r="269" spans="1:4" ht="15">
      <c r="A269" s="63" t="s">
        <v>593</v>
      </c>
      <c r="B269" s="63" t="s">
        <v>940</v>
      </c>
      <c r="C269" s="69" t="s">
        <v>700</v>
      </c>
      <c r="D269" s="65">
        <v>43654.85671296297</v>
      </c>
    </row>
    <row r="270" spans="1:4" ht="15">
      <c r="A270" s="63" t="s">
        <v>593</v>
      </c>
      <c r="B270" s="63" t="s">
        <v>405</v>
      </c>
      <c r="C270" s="69" t="s">
        <v>700</v>
      </c>
      <c r="D270" s="65">
        <v>43654.85671296297</v>
      </c>
    </row>
    <row r="271" spans="1:4" ht="15">
      <c r="A271" s="63" t="s">
        <v>593</v>
      </c>
      <c r="B271" s="63" t="s">
        <v>453</v>
      </c>
      <c r="C271" s="69" t="s">
        <v>700</v>
      </c>
      <c r="D271" s="65">
        <v>43654.85671296297</v>
      </c>
    </row>
    <row r="272" spans="1:4" ht="15">
      <c r="A272" s="63" t="s">
        <v>593</v>
      </c>
      <c r="B272" s="63" t="s">
        <v>941</v>
      </c>
      <c r="C272" s="69" t="s">
        <v>700</v>
      </c>
      <c r="D272" s="65">
        <v>43654.85671296297</v>
      </c>
    </row>
    <row r="273" spans="1:4" ht="15">
      <c r="A273" s="63" t="s">
        <v>593</v>
      </c>
      <c r="B273" s="63" t="s">
        <v>942</v>
      </c>
      <c r="C273" s="69" t="s">
        <v>700</v>
      </c>
      <c r="D273" s="65">
        <v>43654.85671296297</v>
      </c>
    </row>
    <row r="274" spans="1:4" ht="15">
      <c r="A274" s="63" t="s">
        <v>593</v>
      </c>
      <c r="B274" s="63" t="s">
        <v>987</v>
      </c>
      <c r="C274" s="69" t="s">
        <v>700</v>
      </c>
      <c r="D274" s="65">
        <v>43654.85671296297</v>
      </c>
    </row>
    <row r="275" spans="1:4" ht="15">
      <c r="A275" s="63" t="s">
        <v>593</v>
      </c>
      <c r="B275" s="63" t="s">
        <v>801</v>
      </c>
      <c r="C275" s="69" t="s">
        <v>700</v>
      </c>
      <c r="D275" s="65">
        <v>43654.85671296297</v>
      </c>
    </row>
    <row r="276" spans="1:4" ht="15">
      <c r="A276" s="63" t="s">
        <v>589</v>
      </c>
      <c r="B276" s="63" t="s">
        <v>1014</v>
      </c>
      <c r="C276" s="69" t="s">
        <v>696</v>
      </c>
      <c r="D276" s="65">
        <v>43656.94681712963</v>
      </c>
    </row>
    <row r="277" spans="1:4" ht="15">
      <c r="A277" s="63" t="s">
        <v>589</v>
      </c>
      <c r="B277" s="63" t="s">
        <v>394</v>
      </c>
      <c r="C277" s="69" t="s">
        <v>696</v>
      </c>
      <c r="D277" s="65">
        <v>43656.94681712963</v>
      </c>
    </row>
    <row r="278" spans="1:4" ht="15">
      <c r="A278" s="63" t="s">
        <v>589</v>
      </c>
      <c r="B278" s="63" t="s">
        <v>403</v>
      </c>
      <c r="C278" s="69" t="s">
        <v>696</v>
      </c>
      <c r="D278" s="65">
        <v>43656.94681712963</v>
      </c>
    </row>
    <row r="279" spans="1:4" ht="15">
      <c r="A279" s="63" t="s">
        <v>589</v>
      </c>
      <c r="B279" s="63" t="s">
        <v>1015</v>
      </c>
      <c r="C279" s="69" t="s">
        <v>696</v>
      </c>
      <c r="D279" s="65">
        <v>43656.94681712963</v>
      </c>
    </row>
    <row r="280" spans="1:4" ht="15">
      <c r="A280" s="63" t="s">
        <v>589</v>
      </c>
      <c r="B280" s="63" t="s">
        <v>1016</v>
      </c>
      <c r="C280" s="69" t="s">
        <v>696</v>
      </c>
      <c r="D280" s="65">
        <v>43656.94681712963</v>
      </c>
    </row>
    <row r="281" spans="1:4" ht="15">
      <c r="A281" s="63" t="s">
        <v>589</v>
      </c>
      <c r="B281" s="63" t="s">
        <v>811</v>
      </c>
      <c r="C281" s="69" t="s">
        <v>696</v>
      </c>
      <c r="D281" s="65">
        <v>43656.94681712963</v>
      </c>
    </row>
    <row r="282" spans="1:4" ht="15">
      <c r="A282" s="63" t="s">
        <v>589</v>
      </c>
      <c r="B282" s="63" t="s">
        <v>483</v>
      </c>
      <c r="C282" s="69" t="s">
        <v>696</v>
      </c>
      <c r="D282" s="65">
        <v>43656.94681712963</v>
      </c>
    </row>
    <row r="283" spans="1:4" ht="15">
      <c r="A283" s="63" t="s">
        <v>589</v>
      </c>
      <c r="B283" s="63" t="s">
        <v>407</v>
      </c>
      <c r="C283" s="69" t="s">
        <v>696</v>
      </c>
      <c r="D283" s="65">
        <v>43656.94681712963</v>
      </c>
    </row>
    <row r="284" spans="1:4" ht="15">
      <c r="A284" s="63" t="s">
        <v>589</v>
      </c>
      <c r="B284" s="63" t="s">
        <v>950</v>
      </c>
      <c r="C284" s="69" t="s">
        <v>696</v>
      </c>
      <c r="D284" s="65">
        <v>43656.94681712963</v>
      </c>
    </row>
    <row r="285" spans="1:4" ht="15">
      <c r="A285" s="63" t="s">
        <v>589</v>
      </c>
      <c r="B285" s="63" t="s">
        <v>410</v>
      </c>
      <c r="C285" s="69" t="s">
        <v>696</v>
      </c>
      <c r="D285" s="65">
        <v>43656.94681712963</v>
      </c>
    </row>
    <row r="286" spans="1:4" ht="15">
      <c r="A286" s="63" t="s">
        <v>589</v>
      </c>
      <c r="B286" s="63" t="s">
        <v>812</v>
      </c>
      <c r="C286" s="69" t="s">
        <v>696</v>
      </c>
      <c r="D286" s="65">
        <v>43656.94681712963</v>
      </c>
    </row>
    <row r="287" spans="1:4" ht="15">
      <c r="A287" s="63" t="s">
        <v>589</v>
      </c>
      <c r="B287" s="63" t="s">
        <v>540</v>
      </c>
      <c r="C287" s="69" t="s">
        <v>696</v>
      </c>
      <c r="D287" s="65">
        <v>43656.94681712963</v>
      </c>
    </row>
    <row r="288" spans="1:4" ht="15">
      <c r="A288" s="63" t="s">
        <v>589</v>
      </c>
      <c r="B288" s="63" t="s">
        <v>813</v>
      </c>
      <c r="C288" s="69" t="s">
        <v>696</v>
      </c>
      <c r="D288" s="65">
        <v>43656.94681712963</v>
      </c>
    </row>
    <row r="289" spans="1:4" ht="15">
      <c r="A289" s="63" t="s">
        <v>589</v>
      </c>
      <c r="B289" s="63" t="s">
        <v>389</v>
      </c>
      <c r="C289" s="69" t="s">
        <v>696</v>
      </c>
      <c r="D289" s="65">
        <v>43656.94681712963</v>
      </c>
    </row>
    <row r="290" spans="1:4" ht="15">
      <c r="A290" s="63" t="s">
        <v>589</v>
      </c>
      <c r="B290" s="63" t="s">
        <v>423</v>
      </c>
      <c r="C290" s="69" t="s">
        <v>696</v>
      </c>
      <c r="D290" s="65">
        <v>43656.94681712963</v>
      </c>
    </row>
    <row r="291" spans="1:4" ht="15">
      <c r="A291" s="63" t="s">
        <v>589</v>
      </c>
      <c r="B291" s="63" t="s">
        <v>814</v>
      </c>
      <c r="C291" s="69" t="s">
        <v>696</v>
      </c>
      <c r="D291" s="65">
        <v>43656.94681712963</v>
      </c>
    </row>
    <row r="292" spans="1:4" ht="15">
      <c r="A292" s="63" t="s">
        <v>589</v>
      </c>
      <c r="B292" s="63" t="s">
        <v>815</v>
      </c>
      <c r="C292" s="69" t="s">
        <v>696</v>
      </c>
      <c r="D292" s="65">
        <v>43656.94681712963</v>
      </c>
    </row>
    <row r="293" spans="1:4" ht="15">
      <c r="A293" s="63" t="s">
        <v>589</v>
      </c>
      <c r="B293" s="63" t="s">
        <v>920</v>
      </c>
      <c r="C293" s="69" t="s">
        <v>696</v>
      </c>
      <c r="D293" s="65">
        <v>43656.94681712963</v>
      </c>
    </row>
    <row r="294" spans="1:4" ht="15">
      <c r="A294" s="63" t="s">
        <v>589</v>
      </c>
      <c r="B294" s="63" t="s">
        <v>422</v>
      </c>
      <c r="C294" s="69" t="s">
        <v>696</v>
      </c>
      <c r="D294" s="65">
        <v>43656.94681712963</v>
      </c>
    </row>
    <row r="295" spans="1:4" ht="15">
      <c r="A295" s="63" t="s">
        <v>589</v>
      </c>
      <c r="B295" s="63" t="s">
        <v>799</v>
      </c>
      <c r="C295" s="69" t="s">
        <v>696</v>
      </c>
      <c r="D295" s="65">
        <v>43656.94681712963</v>
      </c>
    </row>
    <row r="296" spans="1:4" ht="15">
      <c r="A296" s="63" t="s">
        <v>589</v>
      </c>
      <c r="B296" s="63" t="s">
        <v>404</v>
      </c>
      <c r="C296" s="69" t="s">
        <v>696</v>
      </c>
      <c r="D296" s="65">
        <v>43656.94681712963</v>
      </c>
    </row>
    <row r="297" spans="1:4" ht="15">
      <c r="A297" s="63" t="s">
        <v>589</v>
      </c>
      <c r="B297" s="63" t="s">
        <v>992</v>
      </c>
      <c r="C297" s="69" t="s">
        <v>696</v>
      </c>
      <c r="D297" s="65">
        <v>43656.94681712963</v>
      </c>
    </row>
    <row r="298" spans="1:4" ht="15">
      <c r="A298" s="63" t="s">
        <v>589</v>
      </c>
      <c r="B298" s="63" t="s">
        <v>396</v>
      </c>
      <c r="C298" s="69" t="s">
        <v>696</v>
      </c>
      <c r="D298" s="65">
        <v>43656.94681712963</v>
      </c>
    </row>
    <row r="299" spans="1:4" ht="15">
      <c r="A299" s="63" t="s">
        <v>589</v>
      </c>
      <c r="B299" s="63" t="s">
        <v>993</v>
      </c>
      <c r="C299" s="69" t="s">
        <v>696</v>
      </c>
      <c r="D299" s="65">
        <v>43656.94681712963</v>
      </c>
    </row>
    <row r="300" spans="1:4" ht="15">
      <c r="A300" s="63" t="s">
        <v>589</v>
      </c>
      <c r="B300" s="63" t="s">
        <v>994</v>
      </c>
      <c r="C300" s="69" t="s">
        <v>696</v>
      </c>
      <c r="D300" s="65">
        <v>43656.94681712963</v>
      </c>
    </row>
    <row r="301" spans="1:4" ht="15">
      <c r="A301" s="63" t="s">
        <v>589</v>
      </c>
      <c r="B301" s="63" t="s">
        <v>405</v>
      </c>
      <c r="C301" s="69" t="s">
        <v>696</v>
      </c>
      <c r="D301" s="65">
        <v>43656.94681712963</v>
      </c>
    </row>
    <row r="302" spans="1:4" ht="15">
      <c r="A302" s="63" t="s">
        <v>589</v>
      </c>
      <c r="B302" s="63" t="s">
        <v>995</v>
      </c>
      <c r="C302" s="69" t="s">
        <v>696</v>
      </c>
      <c r="D302" s="65">
        <v>43656.94681712963</v>
      </c>
    </row>
    <row r="303" spans="1:4" ht="15">
      <c r="A303" s="63" t="s">
        <v>589</v>
      </c>
      <c r="B303" s="63" t="s">
        <v>996</v>
      </c>
      <c r="C303" s="69" t="s">
        <v>696</v>
      </c>
      <c r="D303" s="65">
        <v>43656.94681712963</v>
      </c>
    </row>
    <row r="304" spans="1:4" ht="15">
      <c r="A304" s="63" t="s">
        <v>589</v>
      </c>
      <c r="B304" s="63" t="s">
        <v>997</v>
      </c>
      <c r="C304" s="69" t="s">
        <v>696</v>
      </c>
      <c r="D304" s="65">
        <v>43656.94681712963</v>
      </c>
    </row>
    <row r="305" spans="1:4" ht="15">
      <c r="A305" s="63" t="s">
        <v>589</v>
      </c>
      <c r="B305" s="63" t="s">
        <v>998</v>
      </c>
      <c r="C305" s="69" t="s">
        <v>696</v>
      </c>
      <c r="D305" s="65">
        <v>43656.94681712963</v>
      </c>
    </row>
    <row r="306" spans="1:4" ht="15">
      <c r="A306" s="63" t="s">
        <v>588</v>
      </c>
      <c r="B306" s="63" t="s">
        <v>985</v>
      </c>
      <c r="C306" s="69" t="s">
        <v>695</v>
      </c>
      <c r="D306" s="65">
        <v>43656.91378472222</v>
      </c>
    </row>
    <row r="307" spans="1:4" ht="15">
      <c r="A307" s="63" t="s">
        <v>588</v>
      </c>
      <c r="B307" s="63" t="s">
        <v>421</v>
      </c>
      <c r="C307" s="69" t="s">
        <v>695</v>
      </c>
      <c r="D307" s="65">
        <v>43656.91378472222</v>
      </c>
    </row>
    <row r="308" spans="1:4" ht="15">
      <c r="A308" s="63" t="s">
        <v>588</v>
      </c>
      <c r="B308" s="63" t="s">
        <v>1007</v>
      </c>
      <c r="C308" s="69" t="s">
        <v>695</v>
      </c>
      <c r="D308" s="65">
        <v>43656.91378472222</v>
      </c>
    </row>
    <row r="309" spans="1:4" ht="15">
      <c r="A309" s="63" t="s">
        <v>588</v>
      </c>
      <c r="B309" s="63" t="s">
        <v>403</v>
      </c>
      <c r="C309" s="69" t="s">
        <v>695</v>
      </c>
      <c r="D309" s="65">
        <v>43656.91378472222</v>
      </c>
    </row>
    <row r="310" spans="1:4" ht="15">
      <c r="A310" s="63" t="s">
        <v>588</v>
      </c>
      <c r="B310" s="63">
        <v>18</v>
      </c>
      <c r="C310" s="69" t="s">
        <v>695</v>
      </c>
      <c r="D310" s="65">
        <v>43656.91378472222</v>
      </c>
    </row>
    <row r="311" spans="1:4" ht="15">
      <c r="A311" s="63" t="s">
        <v>588</v>
      </c>
      <c r="B311" s="63" t="s">
        <v>1008</v>
      </c>
      <c r="C311" s="69" t="s">
        <v>695</v>
      </c>
      <c r="D311" s="65">
        <v>43656.91378472222</v>
      </c>
    </row>
    <row r="312" spans="1:4" ht="15">
      <c r="A312" s="63" t="s">
        <v>588</v>
      </c>
      <c r="B312" s="63" t="s">
        <v>407</v>
      </c>
      <c r="C312" s="69" t="s">
        <v>695</v>
      </c>
      <c r="D312" s="65">
        <v>43656.91378472222</v>
      </c>
    </row>
    <row r="313" spans="1:4" ht="15">
      <c r="A313" s="63" t="s">
        <v>588</v>
      </c>
      <c r="B313" s="63" t="s">
        <v>393</v>
      </c>
      <c r="C313" s="69" t="s">
        <v>695</v>
      </c>
      <c r="D313" s="65">
        <v>43656.91378472222</v>
      </c>
    </row>
    <row r="314" spans="1:4" ht="15">
      <c r="A314" s="63" t="s">
        <v>588</v>
      </c>
      <c r="B314" s="63" t="s">
        <v>423</v>
      </c>
      <c r="C314" s="69" t="s">
        <v>695</v>
      </c>
      <c r="D314" s="65">
        <v>43656.91378472222</v>
      </c>
    </row>
    <row r="315" spans="1:4" ht="15">
      <c r="A315" s="63" t="s">
        <v>588</v>
      </c>
      <c r="B315" s="63" t="s">
        <v>826</v>
      </c>
      <c r="C315" s="69" t="s">
        <v>695</v>
      </c>
      <c r="D315" s="65">
        <v>43656.91378472222</v>
      </c>
    </row>
    <row r="316" spans="1:4" ht="15">
      <c r="A316" s="63" t="s">
        <v>588</v>
      </c>
      <c r="B316" s="63" t="s">
        <v>405</v>
      </c>
      <c r="C316" s="69" t="s">
        <v>695</v>
      </c>
      <c r="D316" s="65">
        <v>43656.91378472222</v>
      </c>
    </row>
    <row r="317" spans="1:4" ht="15">
      <c r="A317" s="63" t="s">
        <v>588</v>
      </c>
      <c r="B317" s="63" t="s">
        <v>906</v>
      </c>
      <c r="C317" s="69" t="s">
        <v>695</v>
      </c>
      <c r="D317" s="65">
        <v>43656.91378472222</v>
      </c>
    </row>
    <row r="318" spans="1:4" ht="15">
      <c r="A318" s="63" t="s">
        <v>588</v>
      </c>
      <c r="B318" s="63" t="s">
        <v>396</v>
      </c>
      <c r="C318" s="69" t="s">
        <v>695</v>
      </c>
      <c r="D318" s="65">
        <v>43656.91378472222</v>
      </c>
    </row>
    <row r="319" spans="1:4" ht="15">
      <c r="A319" s="63" t="s">
        <v>588</v>
      </c>
      <c r="B319" s="63" t="s">
        <v>907</v>
      </c>
      <c r="C319" s="69" t="s">
        <v>695</v>
      </c>
      <c r="D319" s="65">
        <v>43656.91378472222</v>
      </c>
    </row>
    <row r="320" spans="1:4" ht="15">
      <c r="A320" s="63" t="s">
        <v>588</v>
      </c>
      <c r="B320" s="63" t="s">
        <v>395</v>
      </c>
      <c r="C320" s="69" t="s">
        <v>695</v>
      </c>
      <c r="D320" s="65">
        <v>43656.91378472222</v>
      </c>
    </row>
    <row r="321" spans="1:4" ht="15">
      <c r="A321" s="63" t="s">
        <v>588</v>
      </c>
      <c r="B321" s="63" t="s">
        <v>908</v>
      </c>
      <c r="C321" s="69" t="s">
        <v>695</v>
      </c>
      <c r="D321" s="65">
        <v>43656.91378472222</v>
      </c>
    </row>
    <row r="322" spans="1:4" ht="15">
      <c r="A322" s="63" t="s">
        <v>588</v>
      </c>
      <c r="B322" s="63" t="s">
        <v>802</v>
      </c>
      <c r="C322" s="69" t="s">
        <v>695</v>
      </c>
      <c r="D322" s="65">
        <v>43656.91378472222</v>
      </c>
    </row>
    <row r="323" spans="1:4" ht="15">
      <c r="A323" s="63" t="s">
        <v>588</v>
      </c>
      <c r="B323" s="63" t="s">
        <v>454</v>
      </c>
      <c r="C323" s="69" t="s">
        <v>695</v>
      </c>
      <c r="D323" s="65">
        <v>43656.91378472222</v>
      </c>
    </row>
    <row r="324" spans="1:4" ht="15">
      <c r="A324" s="63" t="s">
        <v>588</v>
      </c>
      <c r="B324" s="63" t="s">
        <v>1009</v>
      </c>
      <c r="C324" s="69" t="s">
        <v>695</v>
      </c>
      <c r="D324" s="65">
        <v>43656.91378472222</v>
      </c>
    </row>
    <row r="325" spans="1:4" ht="15">
      <c r="A325" s="63" t="s">
        <v>588</v>
      </c>
      <c r="B325" s="63" t="s">
        <v>1010</v>
      </c>
      <c r="C325" s="69" t="s">
        <v>695</v>
      </c>
      <c r="D325" s="65">
        <v>43656.91378472222</v>
      </c>
    </row>
    <row r="326" spans="1:4" ht="15">
      <c r="A326" s="63" t="s">
        <v>588</v>
      </c>
      <c r="B326" s="63" t="s">
        <v>397</v>
      </c>
      <c r="C326" s="69" t="s">
        <v>695</v>
      </c>
      <c r="D326" s="65">
        <v>43656.91378472222</v>
      </c>
    </row>
    <row r="327" spans="1:4" ht="15">
      <c r="A327" s="63" t="s">
        <v>588</v>
      </c>
      <c r="B327" s="63" t="s">
        <v>1011</v>
      </c>
      <c r="C327" s="69" t="s">
        <v>695</v>
      </c>
      <c r="D327" s="65">
        <v>43656.91378472222</v>
      </c>
    </row>
    <row r="328" spans="1:4" ht="15">
      <c r="A328" s="63" t="s">
        <v>588</v>
      </c>
      <c r="B328" s="63" t="s">
        <v>1012</v>
      </c>
      <c r="C328" s="69" t="s">
        <v>695</v>
      </c>
      <c r="D328" s="65">
        <v>43656.91378472222</v>
      </c>
    </row>
    <row r="329" spans="1:4" ht="15">
      <c r="A329" s="63" t="s">
        <v>588</v>
      </c>
      <c r="B329" s="63" t="s">
        <v>912</v>
      </c>
      <c r="C329" s="69" t="s">
        <v>695</v>
      </c>
      <c r="D329" s="65">
        <v>43656.91378472222</v>
      </c>
    </row>
    <row r="330" spans="1:4" ht="15">
      <c r="A330" s="63" t="s">
        <v>588</v>
      </c>
      <c r="B330" s="63" t="s">
        <v>418</v>
      </c>
      <c r="C330" s="69" t="s">
        <v>695</v>
      </c>
      <c r="D330" s="65">
        <v>43656.91378472222</v>
      </c>
    </row>
    <row r="331" spans="1:4" ht="15">
      <c r="A331" s="63" t="s">
        <v>588</v>
      </c>
      <c r="B331" s="63" t="s">
        <v>913</v>
      </c>
      <c r="C331" s="69" t="s">
        <v>695</v>
      </c>
      <c r="D331" s="65">
        <v>43656.91378472222</v>
      </c>
    </row>
    <row r="332" spans="1:4" ht="15">
      <c r="A332" s="63" t="s">
        <v>588</v>
      </c>
      <c r="B332" s="63" t="s">
        <v>390</v>
      </c>
      <c r="C332" s="69" t="s">
        <v>695</v>
      </c>
      <c r="D332" s="65">
        <v>43656.91378472222</v>
      </c>
    </row>
    <row r="333" spans="1:4" ht="15">
      <c r="A333" s="63" t="s">
        <v>588</v>
      </c>
      <c r="B333" s="63" t="s">
        <v>1013</v>
      </c>
      <c r="C333" s="69" t="s">
        <v>695</v>
      </c>
      <c r="D333" s="65">
        <v>43656.91378472222</v>
      </c>
    </row>
    <row r="334" spans="1:4" ht="15">
      <c r="A334" s="63" t="s">
        <v>588</v>
      </c>
      <c r="B334" s="63" t="s">
        <v>904</v>
      </c>
      <c r="C334" s="69" t="s">
        <v>695</v>
      </c>
      <c r="D334" s="65">
        <v>43656.91378472222</v>
      </c>
    </row>
    <row r="335" spans="1:4" ht="15">
      <c r="A335" s="63" t="s">
        <v>588</v>
      </c>
      <c r="B335" s="63" t="s">
        <v>394</v>
      </c>
      <c r="C335" s="69" t="s">
        <v>695</v>
      </c>
      <c r="D335" s="65">
        <v>43656.91378472222</v>
      </c>
    </row>
    <row r="336" spans="1:4" ht="15">
      <c r="A336" s="63" t="s">
        <v>588</v>
      </c>
      <c r="B336" s="63" t="s">
        <v>915</v>
      </c>
      <c r="C336" s="69" t="s">
        <v>695</v>
      </c>
      <c r="D336" s="65">
        <v>43656.91378472222</v>
      </c>
    </row>
    <row r="337" spans="1:4" ht="15">
      <c r="A337" s="63" t="s">
        <v>588</v>
      </c>
      <c r="B337" s="63" t="s">
        <v>800</v>
      </c>
      <c r="C337" s="69" t="s">
        <v>695</v>
      </c>
      <c r="D337" s="65">
        <v>43656.91378472222</v>
      </c>
    </row>
    <row r="338" spans="1:4" ht="15">
      <c r="A338" s="63" t="s">
        <v>588</v>
      </c>
      <c r="B338" s="63" t="s">
        <v>402</v>
      </c>
      <c r="C338" s="69" t="s">
        <v>695</v>
      </c>
      <c r="D338" s="65">
        <v>43656.91378472222</v>
      </c>
    </row>
    <row r="339" spans="1:4" ht="15">
      <c r="A339" s="63" t="s">
        <v>588</v>
      </c>
      <c r="B339" s="63" t="s">
        <v>1033</v>
      </c>
      <c r="C339" s="69" t="s">
        <v>694</v>
      </c>
      <c r="D339" s="65">
        <v>43655.87137731481</v>
      </c>
    </row>
    <row r="340" spans="1:4" ht="15">
      <c r="A340" s="63" t="s">
        <v>588</v>
      </c>
      <c r="B340" s="63" t="s">
        <v>399</v>
      </c>
      <c r="C340" s="69" t="s">
        <v>694</v>
      </c>
      <c r="D340" s="65">
        <v>43655.87137731481</v>
      </c>
    </row>
    <row r="341" spans="1:4" ht="15">
      <c r="A341" s="63" t="s">
        <v>588</v>
      </c>
      <c r="B341" s="63" t="s">
        <v>799</v>
      </c>
      <c r="C341" s="69" t="s">
        <v>694</v>
      </c>
      <c r="D341" s="65">
        <v>43655.87137731481</v>
      </c>
    </row>
    <row r="342" spans="1:4" ht="15">
      <c r="A342" s="63" t="s">
        <v>588</v>
      </c>
      <c r="B342" s="63" t="s">
        <v>929</v>
      </c>
      <c r="C342" s="69" t="s">
        <v>694</v>
      </c>
      <c r="D342" s="65">
        <v>43655.87137731481</v>
      </c>
    </row>
    <row r="343" spans="1:4" ht="15">
      <c r="A343" s="63" t="s">
        <v>588</v>
      </c>
      <c r="B343" s="63" t="s">
        <v>519</v>
      </c>
      <c r="C343" s="69" t="s">
        <v>694</v>
      </c>
      <c r="D343" s="65">
        <v>43655.87137731481</v>
      </c>
    </row>
    <row r="344" spans="1:4" ht="15">
      <c r="A344" s="63" t="s">
        <v>588</v>
      </c>
      <c r="B344" s="63" t="s">
        <v>452</v>
      </c>
      <c r="C344" s="69" t="s">
        <v>694</v>
      </c>
      <c r="D344" s="65">
        <v>43655.87137731481</v>
      </c>
    </row>
    <row r="345" spans="1:4" ht="15">
      <c r="A345" s="63" t="s">
        <v>588</v>
      </c>
      <c r="B345" s="63" t="s">
        <v>397</v>
      </c>
      <c r="C345" s="69" t="s">
        <v>694</v>
      </c>
      <c r="D345" s="65">
        <v>43655.87137731481</v>
      </c>
    </row>
    <row r="346" spans="1:4" ht="15">
      <c r="A346" s="63" t="s">
        <v>588</v>
      </c>
      <c r="B346" s="63" t="s">
        <v>930</v>
      </c>
      <c r="C346" s="69" t="s">
        <v>694</v>
      </c>
      <c r="D346" s="65">
        <v>43655.87137731481</v>
      </c>
    </row>
    <row r="347" spans="1:4" ht="15">
      <c r="A347" s="63" t="s">
        <v>588</v>
      </c>
      <c r="B347" s="63" t="s">
        <v>428</v>
      </c>
      <c r="C347" s="69" t="s">
        <v>694</v>
      </c>
      <c r="D347" s="65">
        <v>43655.87137731481</v>
      </c>
    </row>
    <row r="348" spans="1:4" ht="15">
      <c r="A348" s="63" t="s">
        <v>588</v>
      </c>
      <c r="B348" s="63" t="s">
        <v>931</v>
      </c>
      <c r="C348" s="69" t="s">
        <v>694</v>
      </c>
      <c r="D348" s="65">
        <v>43655.87137731481</v>
      </c>
    </row>
    <row r="349" spans="1:4" ht="15">
      <c r="A349" s="63" t="s">
        <v>588</v>
      </c>
      <c r="B349" s="63" t="s">
        <v>1022</v>
      </c>
      <c r="C349" s="69" t="s">
        <v>694</v>
      </c>
      <c r="D349" s="65">
        <v>43655.87137731481</v>
      </c>
    </row>
    <row r="350" spans="1:4" ht="15">
      <c r="A350" s="63" t="s">
        <v>588</v>
      </c>
      <c r="B350" s="63" t="s">
        <v>1034</v>
      </c>
      <c r="C350" s="69" t="s">
        <v>694</v>
      </c>
      <c r="D350" s="65">
        <v>43655.87137731481</v>
      </c>
    </row>
    <row r="351" spans="1:4" ht="15">
      <c r="A351" s="63" t="s">
        <v>588</v>
      </c>
      <c r="B351" s="63" t="s">
        <v>401</v>
      </c>
      <c r="C351" s="69" t="s">
        <v>694</v>
      </c>
      <c r="D351" s="65">
        <v>43655.87137731481</v>
      </c>
    </row>
    <row r="352" spans="1:4" ht="15">
      <c r="A352" s="63" t="s">
        <v>588</v>
      </c>
      <c r="B352" s="63" t="s">
        <v>1035</v>
      </c>
      <c r="C352" s="69" t="s">
        <v>694</v>
      </c>
      <c r="D352" s="65">
        <v>43655.87137731481</v>
      </c>
    </row>
    <row r="353" spans="1:4" ht="15">
      <c r="A353" s="63" t="s">
        <v>588</v>
      </c>
      <c r="B353" s="63" t="s">
        <v>934</v>
      </c>
      <c r="C353" s="69" t="s">
        <v>694</v>
      </c>
      <c r="D353" s="65">
        <v>43655.87137731481</v>
      </c>
    </row>
    <row r="354" spans="1:4" ht="15">
      <c r="A354" s="63" t="s">
        <v>588</v>
      </c>
      <c r="B354" s="63" t="s">
        <v>402</v>
      </c>
      <c r="C354" s="69" t="s">
        <v>694</v>
      </c>
      <c r="D354" s="65">
        <v>43655.87137731481</v>
      </c>
    </row>
    <row r="355" spans="1:4" ht="15">
      <c r="A355" s="63" t="s">
        <v>588</v>
      </c>
      <c r="B355" s="63" t="s">
        <v>985</v>
      </c>
      <c r="C355" s="69" t="s">
        <v>694</v>
      </c>
      <c r="D355" s="65">
        <v>43655.87137731481</v>
      </c>
    </row>
    <row r="356" spans="1:4" ht="15">
      <c r="A356" s="63" t="s">
        <v>588</v>
      </c>
      <c r="B356" s="63" t="s">
        <v>413</v>
      </c>
      <c r="C356" s="69" t="s">
        <v>694</v>
      </c>
      <c r="D356" s="65">
        <v>43655.87137731481</v>
      </c>
    </row>
    <row r="357" spans="1:4" ht="15">
      <c r="A357" s="63" t="s">
        <v>588</v>
      </c>
      <c r="B357" s="63" t="s">
        <v>918</v>
      </c>
      <c r="C357" s="69" t="s">
        <v>694</v>
      </c>
      <c r="D357" s="65">
        <v>43655.87137731481</v>
      </c>
    </row>
    <row r="358" spans="1:4" ht="15">
      <c r="A358" s="63" t="s">
        <v>588</v>
      </c>
      <c r="B358" s="63" t="s">
        <v>935</v>
      </c>
      <c r="C358" s="69" t="s">
        <v>694</v>
      </c>
      <c r="D358" s="65">
        <v>43655.87137731481</v>
      </c>
    </row>
    <row r="359" spans="1:4" ht="15">
      <c r="A359" s="63" t="s">
        <v>588</v>
      </c>
      <c r="B359" s="63" t="s">
        <v>478</v>
      </c>
      <c r="C359" s="69" t="s">
        <v>694</v>
      </c>
      <c r="D359" s="65">
        <v>43655.87137731481</v>
      </c>
    </row>
    <row r="360" spans="1:4" ht="15">
      <c r="A360" s="63" t="s">
        <v>588</v>
      </c>
      <c r="B360" s="63" t="s">
        <v>416</v>
      </c>
      <c r="C360" s="69" t="s">
        <v>694</v>
      </c>
      <c r="D360" s="65">
        <v>43655.87137731481</v>
      </c>
    </row>
    <row r="361" spans="1:4" ht="15">
      <c r="A361" s="63" t="s">
        <v>588</v>
      </c>
      <c r="B361" s="63" t="s">
        <v>936</v>
      </c>
      <c r="C361" s="69" t="s">
        <v>694</v>
      </c>
      <c r="D361" s="65">
        <v>43655.87137731481</v>
      </c>
    </row>
    <row r="362" spans="1:4" ht="15">
      <c r="A362" s="63" t="s">
        <v>588</v>
      </c>
      <c r="B362" s="63" t="s">
        <v>438</v>
      </c>
      <c r="C362" s="69" t="s">
        <v>694</v>
      </c>
      <c r="D362" s="65">
        <v>43655.87137731481</v>
      </c>
    </row>
    <row r="363" spans="1:4" ht="15">
      <c r="A363" s="63" t="s">
        <v>588</v>
      </c>
      <c r="B363" s="63" t="s">
        <v>937</v>
      </c>
      <c r="C363" s="69" t="s">
        <v>694</v>
      </c>
      <c r="D363" s="65">
        <v>43655.87137731481</v>
      </c>
    </row>
    <row r="364" spans="1:4" ht="15">
      <c r="A364" s="63" t="s">
        <v>588</v>
      </c>
      <c r="B364" s="63" t="s">
        <v>938</v>
      </c>
      <c r="C364" s="69" t="s">
        <v>694</v>
      </c>
      <c r="D364" s="65">
        <v>43655.87137731481</v>
      </c>
    </row>
    <row r="365" spans="1:4" ht="15">
      <c r="A365" s="63" t="s">
        <v>588</v>
      </c>
      <c r="B365" s="63" t="s">
        <v>553</v>
      </c>
      <c r="C365" s="69" t="s">
        <v>694</v>
      </c>
      <c r="D365" s="65">
        <v>43655.87137731481</v>
      </c>
    </row>
    <row r="366" spans="1:4" ht="15">
      <c r="A366" s="63" t="s">
        <v>588</v>
      </c>
      <c r="B366" s="63" t="s">
        <v>795</v>
      </c>
      <c r="C366" s="69" t="s">
        <v>694</v>
      </c>
      <c r="D366" s="65">
        <v>43655.87137731481</v>
      </c>
    </row>
    <row r="367" spans="1:4" ht="15">
      <c r="A367" s="63" t="s">
        <v>588</v>
      </c>
      <c r="B367" s="63" t="s">
        <v>513</v>
      </c>
      <c r="C367" s="69" t="s">
        <v>694</v>
      </c>
      <c r="D367" s="65">
        <v>43655.87137731481</v>
      </c>
    </row>
    <row r="368" spans="1:4" ht="15">
      <c r="A368" s="63" t="s">
        <v>588</v>
      </c>
      <c r="B368" s="63" t="s">
        <v>398</v>
      </c>
      <c r="C368" s="69" t="s">
        <v>694</v>
      </c>
      <c r="D368" s="65">
        <v>43655.87137731481</v>
      </c>
    </row>
    <row r="369" spans="1:4" ht="15">
      <c r="A369" s="63" t="s">
        <v>588</v>
      </c>
      <c r="B369" s="63" t="s">
        <v>394</v>
      </c>
      <c r="C369" s="69" t="s">
        <v>694</v>
      </c>
      <c r="D369" s="65">
        <v>43655.87137731481</v>
      </c>
    </row>
    <row r="370" spans="1:4" ht="15">
      <c r="A370" s="63" t="s">
        <v>588</v>
      </c>
      <c r="B370" s="63" t="s">
        <v>940</v>
      </c>
      <c r="C370" s="69" t="s">
        <v>694</v>
      </c>
      <c r="D370" s="65">
        <v>43655.87137731481</v>
      </c>
    </row>
    <row r="371" spans="1:4" ht="15">
      <c r="A371" s="63" t="s">
        <v>588</v>
      </c>
      <c r="B371" s="63" t="s">
        <v>405</v>
      </c>
      <c r="C371" s="69" t="s">
        <v>694</v>
      </c>
      <c r="D371" s="65">
        <v>43655.87137731481</v>
      </c>
    </row>
    <row r="372" spans="1:4" ht="15">
      <c r="A372" s="63" t="s">
        <v>588</v>
      </c>
      <c r="B372" s="63" t="s">
        <v>453</v>
      </c>
      <c r="C372" s="69" t="s">
        <v>694</v>
      </c>
      <c r="D372" s="65">
        <v>43655.87137731481</v>
      </c>
    </row>
    <row r="373" spans="1:4" ht="15">
      <c r="A373" s="63" t="s">
        <v>588</v>
      </c>
      <c r="B373" s="63" t="s">
        <v>941</v>
      </c>
      <c r="C373" s="69" t="s">
        <v>694</v>
      </c>
      <c r="D373" s="65">
        <v>43655.87137731481</v>
      </c>
    </row>
    <row r="374" spans="1:4" ht="15">
      <c r="A374" s="63" t="s">
        <v>588</v>
      </c>
      <c r="B374" s="63" t="s">
        <v>942</v>
      </c>
      <c r="C374" s="69" t="s">
        <v>694</v>
      </c>
      <c r="D374" s="65">
        <v>43655.87137731481</v>
      </c>
    </row>
    <row r="375" spans="1:4" ht="15">
      <c r="A375" s="63" t="s">
        <v>588</v>
      </c>
      <c r="B375" s="63" t="s">
        <v>987</v>
      </c>
      <c r="C375" s="69" t="s">
        <v>694</v>
      </c>
      <c r="D375" s="65">
        <v>43655.87137731481</v>
      </c>
    </row>
    <row r="376" spans="1:4" ht="15">
      <c r="A376" s="63" t="s">
        <v>588</v>
      </c>
      <c r="B376" s="63" t="s">
        <v>801</v>
      </c>
      <c r="C376" s="69" t="s">
        <v>694</v>
      </c>
      <c r="D376" s="65">
        <v>43655.87137731481</v>
      </c>
    </row>
    <row r="377" spans="1:4" ht="15">
      <c r="A377" s="63" t="s">
        <v>587</v>
      </c>
      <c r="B377" s="63" t="s">
        <v>985</v>
      </c>
      <c r="C377" s="69" t="s">
        <v>693</v>
      </c>
      <c r="D377" s="65">
        <v>43656.06108796296</v>
      </c>
    </row>
    <row r="378" spans="1:4" ht="15">
      <c r="A378" s="63" t="s">
        <v>587</v>
      </c>
      <c r="B378" s="63" t="s">
        <v>421</v>
      </c>
      <c r="C378" s="69" t="s">
        <v>693</v>
      </c>
      <c r="D378" s="65">
        <v>43656.06108796296</v>
      </c>
    </row>
    <row r="379" spans="1:4" ht="15">
      <c r="A379" s="63" t="s">
        <v>587</v>
      </c>
      <c r="B379" s="63" t="s">
        <v>1007</v>
      </c>
      <c r="C379" s="69" t="s">
        <v>693</v>
      </c>
      <c r="D379" s="65">
        <v>43656.06108796296</v>
      </c>
    </row>
    <row r="380" spans="1:4" ht="15">
      <c r="A380" s="63" t="s">
        <v>587</v>
      </c>
      <c r="B380" s="63" t="s">
        <v>403</v>
      </c>
      <c r="C380" s="69" t="s">
        <v>693</v>
      </c>
      <c r="D380" s="65">
        <v>43656.06108796296</v>
      </c>
    </row>
    <row r="381" spans="1:4" ht="15">
      <c r="A381" s="63" t="s">
        <v>587</v>
      </c>
      <c r="B381" s="63">
        <v>18</v>
      </c>
      <c r="C381" s="69" t="s">
        <v>693</v>
      </c>
      <c r="D381" s="65">
        <v>43656.06108796296</v>
      </c>
    </row>
    <row r="382" spans="1:4" ht="15">
      <c r="A382" s="63" t="s">
        <v>587</v>
      </c>
      <c r="B382" s="63" t="s">
        <v>1008</v>
      </c>
      <c r="C382" s="69" t="s">
        <v>693</v>
      </c>
      <c r="D382" s="65">
        <v>43656.06108796296</v>
      </c>
    </row>
    <row r="383" spans="1:4" ht="15">
      <c r="A383" s="63" t="s">
        <v>587</v>
      </c>
      <c r="B383" s="63" t="s">
        <v>407</v>
      </c>
      <c r="C383" s="69" t="s">
        <v>693</v>
      </c>
      <c r="D383" s="65">
        <v>43656.06108796296</v>
      </c>
    </row>
    <row r="384" spans="1:4" ht="15">
      <c r="A384" s="63" t="s">
        <v>587</v>
      </c>
      <c r="B384" s="63" t="s">
        <v>393</v>
      </c>
      <c r="C384" s="69" t="s">
        <v>693</v>
      </c>
      <c r="D384" s="65">
        <v>43656.06108796296</v>
      </c>
    </row>
    <row r="385" spans="1:4" ht="15">
      <c r="A385" s="63" t="s">
        <v>587</v>
      </c>
      <c r="B385" s="63" t="s">
        <v>423</v>
      </c>
      <c r="C385" s="69" t="s">
        <v>693</v>
      </c>
      <c r="D385" s="65">
        <v>43656.06108796296</v>
      </c>
    </row>
    <row r="386" spans="1:4" ht="15">
      <c r="A386" s="63" t="s">
        <v>587</v>
      </c>
      <c r="B386" s="63" t="s">
        <v>826</v>
      </c>
      <c r="C386" s="69" t="s">
        <v>693</v>
      </c>
      <c r="D386" s="65">
        <v>43656.06108796296</v>
      </c>
    </row>
    <row r="387" spans="1:4" ht="15">
      <c r="A387" s="63" t="s">
        <v>587</v>
      </c>
      <c r="B387" s="63" t="s">
        <v>405</v>
      </c>
      <c r="C387" s="69" t="s">
        <v>693</v>
      </c>
      <c r="D387" s="65">
        <v>43656.06108796296</v>
      </c>
    </row>
    <row r="388" spans="1:4" ht="15">
      <c r="A388" s="63" t="s">
        <v>587</v>
      </c>
      <c r="B388" s="63" t="s">
        <v>906</v>
      </c>
      <c r="C388" s="69" t="s">
        <v>693</v>
      </c>
      <c r="D388" s="65">
        <v>43656.06108796296</v>
      </c>
    </row>
    <row r="389" spans="1:4" ht="15">
      <c r="A389" s="63" t="s">
        <v>587</v>
      </c>
      <c r="B389" s="63" t="s">
        <v>396</v>
      </c>
      <c r="C389" s="69" t="s">
        <v>693</v>
      </c>
      <c r="D389" s="65">
        <v>43656.06108796296</v>
      </c>
    </row>
    <row r="390" spans="1:4" ht="15">
      <c r="A390" s="63" t="s">
        <v>587</v>
      </c>
      <c r="B390" s="63" t="s">
        <v>907</v>
      </c>
      <c r="C390" s="69" t="s">
        <v>693</v>
      </c>
      <c r="D390" s="65">
        <v>43656.06108796296</v>
      </c>
    </row>
    <row r="391" spans="1:4" ht="15">
      <c r="A391" s="63" t="s">
        <v>587</v>
      </c>
      <c r="B391" s="63" t="s">
        <v>395</v>
      </c>
      <c r="C391" s="69" t="s">
        <v>693</v>
      </c>
      <c r="D391" s="65">
        <v>43656.06108796296</v>
      </c>
    </row>
    <row r="392" spans="1:4" ht="15">
      <c r="A392" s="63" t="s">
        <v>587</v>
      </c>
      <c r="B392" s="63" t="s">
        <v>908</v>
      </c>
      <c r="C392" s="69" t="s">
        <v>693</v>
      </c>
      <c r="D392" s="65">
        <v>43656.06108796296</v>
      </c>
    </row>
    <row r="393" spans="1:4" ht="15">
      <c r="A393" s="63" t="s">
        <v>587</v>
      </c>
      <c r="B393" s="63" t="s">
        <v>802</v>
      </c>
      <c r="C393" s="69" t="s">
        <v>693</v>
      </c>
      <c r="D393" s="65">
        <v>43656.06108796296</v>
      </c>
    </row>
    <row r="394" spans="1:4" ht="15">
      <c r="A394" s="63" t="s">
        <v>587</v>
      </c>
      <c r="B394" s="63" t="s">
        <v>454</v>
      </c>
      <c r="C394" s="69" t="s">
        <v>693</v>
      </c>
      <c r="D394" s="65">
        <v>43656.06108796296</v>
      </c>
    </row>
    <row r="395" spans="1:4" ht="15">
      <c r="A395" s="63" t="s">
        <v>587</v>
      </c>
      <c r="B395" s="63" t="s">
        <v>1009</v>
      </c>
      <c r="C395" s="69" t="s">
        <v>693</v>
      </c>
      <c r="D395" s="65">
        <v>43656.06108796296</v>
      </c>
    </row>
    <row r="396" spans="1:4" ht="15">
      <c r="A396" s="63" t="s">
        <v>587</v>
      </c>
      <c r="B396" s="63" t="s">
        <v>1010</v>
      </c>
      <c r="C396" s="69" t="s">
        <v>693</v>
      </c>
      <c r="D396" s="65">
        <v>43656.06108796296</v>
      </c>
    </row>
    <row r="397" spans="1:4" ht="15">
      <c r="A397" s="63" t="s">
        <v>587</v>
      </c>
      <c r="B397" s="63" t="s">
        <v>397</v>
      </c>
      <c r="C397" s="69" t="s">
        <v>693</v>
      </c>
      <c r="D397" s="65">
        <v>43656.06108796296</v>
      </c>
    </row>
    <row r="398" spans="1:4" ht="15">
      <c r="A398" s="63" t="s">
        <v>587</v>
      </c>
      <c r="B398" s="63" t="s">
        <v>1011</v>
      </c>
      <c r="C398" s="69" t="s">
        <v>693</v>
      </c>
      <c r="D398" s="65">
        <v>43656.06108796296</v>
      </c>
    </row>
    <row r="399" spans="1:4" ht="15">
      <c r="A399" s="63" t="s">
        <v>587</v>
      </c>
      <c r="B399" s="63" t="s">
        <v>1012</v>
      </c>
      <c r="C399" s="69" t="s">
        <v>693</v>
      </c>
      <c r="D399" s="65">
        <v>43656.06108796296</v>
      </c>
    </row>
    <row r="400" spans="1:4" ht="15">
      <c r="A400" s="63" t="s">
        <v>587</v>
      </c>
      <c r="B400" s="63" t="s">
        <v>912</v>
      </c>
      <c r="C400" s="69" t="s">
        <v>693</v>
      </c>
      <c r="D400" s="65">
        <v>43656.06108796296</v>
      </c>
    </row>
    <row r="401" spans="1:4" ht="15">
      <c r="A401" s="63" t="s">
        <v>587</v>
      </c>
      <c r="B401" s="63" t="s">
        <v>418</v>
      </c>
      <c r="C401" s="69" t="s">
        <v>693</v>
      </c>
      <c r="D401" s="65">
        <v>43656.06108796296</v>
      </c>
    </row>
    <row r="402" spans="1:4" ht="15">
      <c r="A402" s="63" t="s">
        <v>587</v>
      </c>
      <c r="B402" s="63" t="s">
        <v>913</v>
      </c>
      <c r="C402" s="69" t="s">
        <v>693</v>
      </c>
      <c r="D402" s="65">
        <v>43656.06108796296</v>
      </c>
    </row>
    <row r="403" spans="1:4" ht="15">
      <c r="A403" s="63" t="s">
        <v>587</v>
      </c>
      <c r="B403" s="63" t="s">
        <v>390</v>
      </c>
      <c r="C403" s="69" t="s">
        <v>693</v>
      </c>
      <c r="D403" s="65">
        <v>43656.06108796296</v>
      </c>
    </row>
    <row r="404" spans="1:4" ht="15">
      <c r="A404" s="63" t="s">
        <v>587</v>
      </c>
      <c r="B404" s="63" t="s">
        <v>1013</v>
      </c>
      <c r="C404" s="69" t="s">
        <v>693</v>
      </c>
      <c r="D404" s="65">
        <v>43656.06108796296</v>
      </c>
    </row>
    <row r="405" spans="1:4" ht="15">
      <c r="A405" s="63" t="s">
        <v>587</v>
      </c>
      <c r="B405" s="63" t="s">
        <v>904</v>
      </c>
      <c r="C405" s="69" t="s">
        <v>693</v>
      </c>
      <c r="D405" s="65">
        <v>43656.06108796296</v>
      </c>
    </row>
    <row r="406" spans="1:4" ht="15">
      <c r="A406" s="63" t="s">
        <v>587</v>
      </c>
      <c r="B406" s="63" t="s">
        <v>394</v>
      </c>
      <c r="C406" s="69" t="s">
        <v>693</v>
      </c>
      <c r="D406" s="65">
        <v>43656.06108796296</v>
      </c>
    </row>
    <row r="407" spans="1:4" ht="15">
      <c r="A407" s="63" t="s">
        <v>587</v>
      </c>
      <c r="B407" s="63" t="s">
        <v>915</v>
      </c>
      <c r="C407" s="69" t="s">
        <v>693</v>
      </c>
      <c r="D407" s="65">
        <v>43656.06108796296</v>
      </c>
    </row>
    <row r="408" spans="1:4" ht="15">
      <c r="A408" s="63" t="s">
        <v>587</v>
      </c>
      <c r="B408" s="63" t="s">
        <v>800</v>
      </c>
      <c r="C408" s="69" t="s">
        <v>693</v>
      </c>
      <c r="D408" s="65">
        <v>43656.06108796296</v>
      </c>
    </row>
    <row r="409" spans="1:4" ht="15">
      <c r="A409" s="63" t="s">
        <v>587</v>
      </c>
      <c r="B409" s="63" t="s">
        <v>402</v>
      </c>
      <c r="C409" s="69" t="s">
        <v>693</v>
      </c>
      <c r="D409" s="65">
        <v>43656.06108796296</v>
      </c>
    </row>
    <row r="410" spans="1:4" ht="15">
      <c r="A410" s="63" t="s">
        <v>587</v>
      </c>
      <c r="B410" s="63" t="s">
        <v>1033</v>
      </c>
      <c r="C410" s="69" t="s">
        <v>692</v>
      </c>
      <c r="D410" s="65">
        <v>43655.81686342593</v>
      </c>
    </row>
    <row r="411" spans="1:4" ht="15">
      <c r="A411" s="63" t="s">
        <v>587</v>
      </c>
      <c r="B411" s="63" t="s">
        <v>399</v>
      </c>
      <c r="C411" s="69" t="s">
        <v>692</v>
      </c>
      <c r="D411" s="65">
        <v>43655.81686342593</v>
      </c>
    </row>
    <row r="412" spans="1:4" ht="15">
      <c r="A412" s="63" t="s">
        <v>587</v>
      </c>
      <c r="B412" s="63" t="s">
        <v>799</v>
      </c>
      <c r="C412" s="69" t="s">
        <v>692</v>
      </c>
      <c r="D412" s="65">
        <v>43655.81686342593</v>
      </c>
    </row>
    <row r="413" spans="1:4" ht="15">
      <c r="A413" s="63" t="s">
        <v>587</v>
      </c>
      <c r="B413" s="63" t="s">
        <v>929</v>
      </c>
      <c r="C413" s="69" t="s">
        <v>692</v>
      </c>
      <c r="D413" s="65">
        <v>43655.81686342593</v>
      </c>
    </row>
    <row r="414" spans="1:4" ht="15">
      <c r="A414" s="63" t="s">
        <v>587</v>
      </c>
      <c r="B414" s="63" t="s">
        <v>519</v>
      </c>
      <c r="C414" s="69" t="s">
        <v>692</v>
      </c>
      <c r="D414" s="65">
        <v>43655.81686342593</v>
      </c>
    </row>
    <row r="415" spans="1:4" ht="15">
      <c r="A415" s="63" t="s">
        <v>587</v>
      </c>
      <c r="B415" s="63" t="s">
        <v>452</v>
      </c>
      <c r="C415" s="69" t="s">
        <v>692</v>
      </c>
      <c r="D415" s="65">
        <v>43655.81686342593</v>
      </c>
    </row>
    <row r="416" spans="1:4" ht="15">
      <c r="A416" s="63" t="s">
        <v>587</v>
      </c>
      <c r="B416" s="63" t="s">
        <v>397</v>
      </c>
      <c r="C416" s="69" t="s">
        <v>692</v>
      </c>
      <c r="D416" s="65">
        <v>43655.81686342593</v>
      </c>
    </row>
    <row r="417" spans="1:4" ht="15">
      <c r="A417" s="63" t="s">
        <v>587</v>
      </c>
      <c r="B417" s="63" t="s">
        <v>930</v>
      </c>
      <c r="C417" s="69" t="s">
        <v>692</v>
      </c>
      <c r="D417" s="65">
        <v>43655.81686342593</v>
      </c>
    </row>
    <row r="418" spans="1:4" ht="15">
      <c r="A418" s="63" t="s">
        <v>587</v>
      </c>
      <c r="B418" s="63" t="s">
        <v>428</v>
      </c>
      <c r="C418" s="69" t="s">
        <v>692</v>
      </c>
      <c r="D418" s="65">
        <v>43655.81686342593</v>
      </c>
    </row>
    <row r="419" spans="1:4" ht="15">
      <c r="A419" s="63" t="s">
        <v>587</v>
      </c>
      <c r="B419" s="63" t="s">
        <v>931</v>
      </c>
      <c r="C419" s="69" t="s">
        <v>692</v>
      </c>
      <c r="D419" s="65">
        <v>43655.81686342593</v>
      </c>
    </row>
    <row r="420" spans="1:4" ht="15">
      <c r="A420" s="63" t="s">
        <v>587</v>
      </c>
      <c r="B420" s="63" t="s">
        <v>1022</v>
      </c>
      <c r="C420" s="69" t="s">
        <v>692</v>
      </c>
      <c r="D420" s="65">
        <v>43655.81686342593</v>
      </c>
    </row>
    <row r="421" spans="1:4" ht="15">
      <c r="A421" s="63" t="s">
        <v>587</v>
      </c>
      <c r="B421" s="63" t="s">
        <v>1034</v>
      </c>
      <c r="C421" s="69" t="s">
        <v>692</v>
      </c>
      <c r="D421" s="65">
        <v>43655.81686342593</v>
      </c>
    </row>
    <row r="422" spans="1:4" ht="15">
      <c r="A422" s="63" t="s">
        <v>587</v>
      </c>
      <c r="B422" s="63" t="s">
        <v>401</v>
      </c>
      <c r="C422" s="69" t="s">
        <v>692</v>
      </c>
      <c r="D422" s="65">
        <v>43655.81686342593</v>
      </c>
    </row>
    <row r="423" spans="1:4" ht="15">
      <c r="A423" s="63" t="s">
        <v>587</v>
      </c>
      <c r="B423" s="63" t="s">
        <v>1035</v>
      </c>
      <c r="C423" s="69" t="s">
        <v>692</v>
      </c>
      <c r="D423" s="65">
        <v>43655.81686342593</v>
      </c>
    </row>
    <row r="424" spans="1:4" ht="15">
      <c r="A424" s="63" t="s">
        <v>587</v>
      </c>
      <c r="B424" s="63" t="s">
        <v>934</v>
      </c>
      <c r="C424" s="69" t="s">
        <v>692</v>
      </c>
      <c r="D424" s="65">
        <v>43655.81686342593</v>
      </c>
    </row>
    <row r="425" spans="1:4" ht="15">
      <c r="A425" s="63" t="s">
        <v>587</v>
      </c>
      <c r="B425" s="63" t="s">
        <v>402</v>
      </c>
      <c r="C425" s="69" t="s">
        <v>692</v>
      </c>
      <c r="D425" s="65">
        <v>43655.81686342593</v>
      </c>
    </row>
    <row r="426" spans="1:4" ht="15">
      <c r="A426" s="63" t="s">
        <v>587</v>
      </c>
      <c r="B426" s="63" t="s">
        <v>985</v>
      </c>
      <c r="C426" s="69" t="s">
        <v>692</v>
      </c>
      <c r="D426" s="65">
        <v>43655.81686342593</v>
      </c>
    </row>
    <row r="427" spans="1:4" ht="15">
      <c r="A427" s="63" t="s">
        <v>587</v>
      </c>
      <c r="B427" s="63" t="s">
        <v>413</v>
      </c>
      <c r="C427" s="69" t="s">
        <v>692</v>
      </c>
      <c r="D427" s="65">
        <v>43655.81686342593</v>
      </c>
    </row>
    <row r="428" spans="1:4" ht="15">
      <c r="A428" s="63" t="s">
        <v>587</v>
      </c>
      <c r="B428" s="63" t="s">
        <v>918</v>
      </c>
      <c r="C428" s="69" t="s">
        <v>692</v>
      </c>
      <c r="D428" s="65">
        <v>43655.81686342593</v>
      </c>
    </row>
    <row r="429" spans="1:4" ht="15">
      <c r="A429" s="63" t="s">
        <v>587</v>
      </c>
      <c r="B429" s="63" t="s">
        <v>935</v>
      </c>
      <c r="C429" s="69" t="s">
        <v>692</v>
      </c>
      <c r="D429" s="65">
        <v>43655.81686342593</v>
      </c>
    </row>
    <row r="430" spans="1:4" ht="15">
      <c r="A430" s="63" t="s">
        <v>587</v>
      </c>
      <c r="B430" s="63" t="s">
        <v>478</v>
      </c>
      <c r="C430" s="69" t="s">
        <v>692</v>
      </c>
      <c r="D430" s="65">
        <v>43655.81686342593</v>
      </c>
    </row>
    <row r="431" spans="1:4" ht="15">
      <c r="A431" s="63" t="s">
        <v>587</v>
      </c>
      <c r="B431" s="63" t="s">
        <v>416</v>
      </c>
      <c r="C431" s="69" t="s">
        <v>692</v>
      </c>
      <c r="D431" s="65">
        <v>43655.81686342593</v>
      </c>
    </row>
    <row r="432" spans="1:4" ht="15">
      <c r="A432" s="63" t="s">
        <v>587</v>
      </c>
      <c r="B432" s="63" t="s">
        <v>936</v>
      </c>
      <c r="C432" s="69" t="s">
        <v>692</v>
      </c>
      <c r="D432" s="65">
        <v>43655.81686342593</v>
      </c>
    </row>
    <row r="433" spans="1:4" ht="15">
      <c r="A433" s="63" t="s">
        <v>587</v>
      </c>
      <c r="B433" s="63" t="s">
        <v>438</v>
      </c>
      <c r="C433" s="69" t="s">
        <v>692</v>
      </c>
      <c r="D433" s="65">
        <v>43655.81686342593</v>
      </c>
    </row>
    <row r="434" spans="1:4" ht="15">
      <c r="A434" s="63" t="s">
        <v>587</v>
      </c>
      <c r="B434" s="63" t="s">
        <v>937</v>
      </c>
      <c r="C434" s="69" t="s">
        <v>692</v>
      </c>
      <c r="D434" s="65">
        <v>43655.81686342593</v>
      </c>
    </row>
    <row r="435" spans="1:4" ht="15">
      <c r="A435" s="63" t="s">
        <v>587</v>
      </c>
      <c r="B435" s="63" t="s">
        <v>938</v>
      </c>
      <c r="C435" s="69" t="s">
        <v>692</v>
      </c>
      <c r="D435" s="65">
        <v>43655.81686342593</v>
      </c>
    </row>
    <row r="436" spans="1:4" ht="15">
      <c r="A436" s="63" t="s">
        <v>587</v>
      </c>
      <c r="B436" s="63" t="s">
        <v>553</v>
      </c>
      <c r="C436" s="69" t="s">
        <v>692</v>
      </c>
      <c r="D436" s="65">
        <v>43655.81686342593</v>
      </c>
    </row>
    <row r="437" spans="1:4" ht="15">
      <c r="A437" s="63" t="s">
        <v>587</v>
      </c>
      <c r="B437" s="63" t="s">
        <v>795</v>
      </c>
      <c r="C437" s="69" t="s">
        <v>692</v>
      </c>
      <c r="D437" s="65">
        <v>43655.81686342593</v>
      </c>
    </row>
    <row r="438" spans="1:4" ht="15">
      <c r="A438" s="63" t="s">
        <v>587</v>
      </c>
      <c r="B438" s="63" t="s">
        <v>513</v>
      </c>
      <c r="C438" s="69" t="s">
        <v>692</v>
      </c>
      <c r="D438" s="65">
        <v>43655.81686342593</v>
      </c>
    </row>
    <row r="439" spans="1:4" ht="15">
      <c r="A439" s="63" t="s">
        <v>587</v>
      </c>
      <c r="B439" s="63" t="s">
        <v>398</v>
      </c>
      <c r="C439" s="69" t="s">
        <v>692</v>
      </c>
      <c r="D439" s="65">
        <v>43655.81686342593</v>
      </c>
    </row>
    <row r="440" spans="1:4" ht="15">
      <c r="A440" s="63" t="s">
        <v>587</v>
      </c>
      <c r="B440" s="63" t="s">
        <v>394</v>
      </c>
      <c r="C440" s="69" t="s">
        <v>692</v>
      </c>
      <c r="D440" s="65">
        <v>43655.81686342593</v>
      </c>
    </row>
    <row r="441" spans="1:4" ht="15">
      <c r="A441" s="63" t="s">
        <v>587</v>
      </c>
      <c r="B441" s="63" t="s">
        <v>940</v>
      </c>
      <c r="C441" s="69" t="s">
        <v>692</v>
      </c>
      <c r="D441" s="65">
        <v>43655.81686342593</v>
      </c>
    </row>
    <row r="442" spans="1:4" ht="15">
      <c r="A442" s="63" t="s">
        <v>587</v>
      </c>
      <c r="B442" s="63" t="s">
        <v>405</v>
      </c>
      <c r="C442" s="69" t="s">
        <v>692</v>
      </c>
      <c r="D442" s="65">
        <v>43655.81686342593</v>
      </c>
    </row>
    <row r="443" spans="1:4" ht="15">
      <c r="A443" s="63" t="s">
        <v>587</v>
      </c>
      <c r="B443" s="63" t="s">
        <v>453</v>
      </c>
      <c r="C443" s="69" t="s">
        <v>692</v>
      </c>
      <c r="D443" s="65">
        <v>43655.81686342593</v>
      </c>
    </row>
    <row r="444" spans="1:4" ht="15">
      <c r="A444" s="63" t="s">
        <v>587</v>
      </c>
      <c r="B444" s="63" t="s">
        <v>941</v>
      </c>
      <c r="C444" s="69" t="s">
        <v>692</v>
      </c>
      <c r="D444" s="65">
        <v>43655.81686342593</v>
      </c>
    </row>
    <row r="445" spans="1:4" ht="15">
      <c r="A445" s="63" t="s">
        <v>587</v>
      </c>
      <c r="B445" s="63" t="s">
        <v>942</v>
      </c>
      <c r="C445" s="69" t="s">
        <v>692</v>
      </c>
      <c r="D445" s="65">
        <v>43655.81686342593</v>
      </c>
    </row>
    <row r="446" spans="1:4" ht="15">
      <c r="A446" s="63" t="s">
        <v>587</v>
      </c>
      <c r="B446" s="63" t="s">
        <v>987</v>
      </c>
      <c r="C446" s="69" t="s">
        <v>692</v>
      </c>
      <c r="D446" s="65">
        <v>43655.81686342593</v>
      </c>
    </row>
    <row r="447" spans="1:4" ht="15">
      <c r="A447" s="63" t="s">
        <v>587</v>
      </c>
      <c r="B447" s="63" t="s">
        <v>801</v>
      </c>
      <c r="C447" s="69" t="s">
        <v>692</v>
      </c>
      <c r="D447" s="65">
        <v>43655.81686342593</v>
      </c>
    </row>
    <row r="448" spans="1:4" ht="15">
      <c r="A448" s="63" t="s">
        <v>587</v>
      </c>
      <c r="B448" s="63" t="s">
        <v>1036</v>
      </c>
      <c r="C448" s="69" t="s">
        <v>691</v>
      </c>
      <c r="D448" s="65">
        <v>43655.061944444446</v>
      </c>
    </row>
    <row r="449" spans="1:4" ht="15">
      <c r="A449" s="63" t="s">
        <v>587</v>
      </c>
      <c r="B449" s="63" t="s">
        <v>405</v>
      </c>
      <c r="C449" s="69" t="s">
        <v>691</v>
      </c>
      <c r="D449" s="65">
        <v>43655.061944444446</v>
      </c>
    </row>
    <row r="450" spans="1:4" ht="15">
      <c r="A450" s="63" t="s">
        <v>587</v>
      </c>
      <c r="B450" s="63" t="s">
        <v>394</v>
      </c>
      <c r="C450" s="69" t="s">
        <v>691</v>
      </c>
      <c r="D450" s="65">
        <v>43655.061944444446</v>
      </c>
    </row>
    <row r="451" spans="1:4" ht="15">
      <c r="A451" s="63" t="s">
        <v>587</v>
      </c>
      <c r="B451" s="63" t="s">
        <v>985</v>
      </c>
      <c r="C451" s="69" t="s">
        <v>691</v>
      </c>
      <c r="D451" s="65">
        <v>43655.061944444446</v>
      </c>
    </row>
    <row r="452" spans="1:4" ht="15">
      <c r="A452" s="63" t="s">
        <v>587</v>
      </c>
      <c r="B452" s="63" t="s">
        <v>1017</v>
      </c>
      <c r="C452" s="69" t="s">
        <v>691</v>
      </c>
      <c r="D452" s="65">
        <v>43655.061944444446</v>
      </c>
    </row>
    <row r="453" spans="1:4" ht="15">
      <c r="A453" s="63" t="s">
        <v>587</v>
      </c>
      <c r="B453" s="63" t="s">
        <v>1037</v>
      </c>
      <c r="C453" s="69" t="s">
        <v>691</v>
      </c>
      <c r="D453" s="65">
        <v>43655.061944444446</v>
      </c>
    </row>
    <row r="454" spans="1:4" ht="15">
      <c r="A454" s="63" t="s">
        <v>587</v>
      </c>
      <c r="B454" s="63" t="s">
        <v>421</v>
      </c>
      <c r="C454" s="69" t="s">
        <v>691</v>
      </c>
      <c r="D454" s="65">
        <v>43655.061944444446</v>
      </c>
    </row>
    <row r="455" spans="1:4" ht="15">
      <c r="A455" s="63" t="s">
        <v>587</v>
      </c>
      <c r="B455" s="63" t="s">
        <v>1019</v>
      </c>
      <c r="C455" s="69" t="s">
        <v>691</v>
      </c>
      <c r="D455" s="65">
        <v>43655.061944444446</v>
      </c>
    </row>
    <row r="456" spans="1:4" ht="15">
      <c r="A456" s="63" t="s">
        <v>587</v>
      </c>
      <c r="B456" s="63" t="s">
        <v>1020</v>
      </c>
      <c r="C456" s="69" t="s">
        <v>691</v>
      </c>
      <c r="D456" s="65">
        <v>43655.061944444446</v>
      </c>
    </row>
    <row r="457" spans="1:4" ht="15">
      <c r="A457" s="63" t="s">
        <v>587</v>
      </c>
      <c r="B457" s="63" t="s">
        <v>390</v>
      </c>
      <c r="C457" s="69" t="s">
        <v>691</v>
      </c>
      <c r="D457" s="65">
        <v>43655.061944444446</v>
      </c>
    </row>
    <row r="458" spans="1:4" ht="15">
      <c r="A458" s="63" t="s">
        <v>587</v>
      </c>
      <c r="B458" s="63" t="s">
        <v>1021</v>
      </c>
      <c r="C458" s="69" t="s">
        <v>691</v>
      </c>
      <c r="D458" s="65">
        <v>43655.061944444446</v>
      </c>
    </row>
    <row r="459" spans="1:4" ht="15">
      <c r="A459" s="63" t="s">
        <v>587</v>
      </c>
      <c r="B459" s="63" t="s">
        <v>423</v>
      </c>
      <c r="C459" s="69" t="s">
        <v>691</v>
      </c>
      <c r="D459" s="65">
        <v>43655.061944444446</v>
      </c>
    </row>
    <row r="460" spans="1:4" ht="15">
      <c r="A460" s="63" t="s">
        <v>587</v>
      </c>
      <c r="B460" s="63" t="s">
        <v>916</v>
      </c>
      <c r="C460" s="69" t="s">
        <v>691</v>
      </c>
      <c r="D460" s="65">
        <v>43655.061944444446</v>
      </c>
    </row>
    <row r="461" spans="1:4" ht="15">
      <c r="A461" s="63" t="s">
        <v>587</v>
      </c>
      <c r="B461" s="63" t="s">
        <v>917</v>
      </c>
      <c r="C461" s="69" t="s">
        <v>691</v>
      </c>
      <c r="D461" s="65">
        <v>43655.061944444446</v>
      </c>
    </row>
    <row r="462" spans="1:4" ht="15">
      <c r="A462" s="63" t="s">
        <v>587</v>
      </c>
      <c r="B462" s="63" t="s">
        <v>520</v>
      </c>
      <c r="C462" s="69" t="s">
        <v>691</v>
      </c>
      <c r="D462" s="65">
        <v>43655.061944444446</v>
      </c>
    </row>
    <row r="463" spans="1:4" ht="15">
      <c r="A463" s="63" t="s">
        <v>587</v>
      </c>
      <c r="B463" s="63" t="s">
        <v>955</v>
      </c>
      <c r="C463" s="69" t="s">
        <v>691</v>
      </c>
      <c r="D463" s="65">
        <v>43655.061944444446</v>
      </c>
    </row>
    <row r="464" spans="1:4" ht="15">
      <c r="A464" s="63" t="s">
        <v>587</v>
      </c>
      <c r="B464" s="63" t="s">
        <v>389</v>
      </c>
      <c r="C464" s="69" t="s">
        <v>691</v>
      </c>
      <c r="D464" s="65">
        <v>43655.061944444446</v>
      </c>
    </row>
    <row r="465" spans="1:4" ht="15">
      <c r="A465" s="63" t="s">
        <v>587</v>
      </c>
      <c r="B465" s="63" t="s">
        <v>956</v>
      </c>
      <c r="C465" s="69" t="s">
        <v>691</v>
      </c>
      <c r="D465" s="65">
        <v>43655.061944444446</v>
      </c>
    </row>
    <row r="466" spans="1:4" ht="15">
      <c r="A466" s="63" t="s">
        <v>587</v>
      </c>
      <c r="B466" s="63" t="s">
        <v>957</v>
      </c>
      <c r="C466" s="69" t="s">
        <v>691</v>
      </c>
      <c r="D466" s="65">
        <v>43655.061944444446</v>
      </c>
    </row>
    <row r="467" spans="1:4" ht="15">
      <c r="A467" s="63" t="s">
        <v>587</v>
      </c>
      <c r="B467" s="63" t="s">
        <v>396</v>
      </c>
      <c r="C467" s="69" t="s">
        <v>691</v>
      </c>
      <c r="D467" s="65">
        <v>43655.061944444446</v>
      </c>
    </row>
    <row r="468" spans="1:4" ht="15">
      <c r="A468" s="63" t="s">
        <v>587</v>
      </c>
      <c r="B468" s="63" t="s">
        <v>958</v>
      </c>
      <c r="C468" s="69" t="s">
        <v>691</v>
      </c>
      <c r="D468" s="65">
        <v>43655.061944444446</v>
      </c>
    </row>
    <row r="469" spans="1:4" ht="15">
      <c r="A469" s="63" t="s">
        <v>587</v>
      </c>
      <c r="B469" s="63" t="s">
        <v>1038</v>
      </c>
      <c r="C469" s="69" t="s">
        <v>691</v>
      </c>
      <c r="D469" s="65">
        <v>43655.061944444446</v>
      </c>
    </row>
    <row r="470" spans="1:4" ht="15">
      <c r="A470" s="63" t="s">
        <v>587</v>
      </c>
      <c r="B470" s="63" t="s">
        <v>1022</v>
      </c>
      <c r="C470" s="69" t="s">
        <v>691</v>
      </c>
      <c r="D470" s="65">
        <v>43655.061944444446</v>
      </c>
    </row>
    <row r="471" spans="1:4" ht="15">
      <c r="A471" s="63" t="s">
        <v>587</v>
      </c>
      <c r="B471" s="63" t="s">
        <v>1023</v>
      </c>
      <c r="C471" s="69" t="s">
        <v>691</v>
      </c>
      <c r="D471" s="65">
        <v>43655.061944444446</v>
      </c>
    </row>
    <row r="472" spans="1:4" ht="15">
      <c r="A472" s="63" t="s">
        <v>587</v>
      </c>
      <c r="B472" s="63" t="s">
        <v>1024</v>
      </c>
      <c r="C472" s="69" t="s">
        <v>691</v>
      </c>
      <c r="D472" s="65">
        <v>43655.061944444446</v>
      </c>
    </row>
    <row r="473" spans="1:4" ht="15">
      <c r="A473" s="63" t="s">
        <v>587</v>
      </c>
      <c r="B473" s="63" t="s">
        <v>1025</v>
      </c>
      <c r="C473" s="69" t="s">
        <v>691</v>
      </c>
      <c r="D473" s="65">
        <v>43655.061944444446</v>
      </c>
    </row>
    <row r="474" spans="1:4" ht="15">
      <c r="A474" s="63" t="s">
        <v>587</v>
      </c>
      <c r="B474" s="63" t="s">
        <v>1026</v>
      </c>
      <c r="C474" s="69" t="s">
        <v>691</v>
      </c>
      <c r="D474" s="65">
        <v>43655.061944444446</v>
      </c>
    </row>
    <row r="475" spans="1:4" ht="15">
      <c r="A475" s="63" t="s">
        <v>587</v>
      </c>
      <c r="B475" s="63" t="s">
        <v>989</v>
      </c>
      <c r="C475" s="69" t="s">
        <v>691</v>
      </c>
      <c r="D475" s="65">
        <v>43655.061944444446</v>
      </c>
    </row>
    <row r="476" spans="1:4" ht="15">
      <c r="A476" s="63" t="s">
        <v>587</v>
      </c>
      <c r="B476" s="63" t="s">
        <v>1027</v>
      </c>
      <c r="C476" s="69" t="s">
        <v>691</v>
      </c>
      <c r="D476" s="65">
        <v>43655.061944444446</v>
      </c>
    </row>
    <row r="477" spans="1:4" ht="15">
      <c r="A477" s="63" t="s">
        <v>587</v>
      </c>
      <c r="B477" s="63" t="s">
        <v>1028</v>
      </c>
      <c r="C477" s="69" t="s">
        <v>691</v>
      </c>
      <c r="D477" s="65">
        <v>43655.061944444446</v>
      </c>
    </row>
    <row r="478" spans="1:4" ht="15">
      <c r="A478" s="63" t="s">
        <v>587</v>
      </c>
      <c r="B478" s="63" t="s">
        <v>1029</v>
      </c>
      <c r="C478" s="69" t="s">
        <v>691</v>
      </c>
      <c r="D478" s="65">
        <v>43655.061944444446</v>
      </c>
    </row>
    <row r="479" spans="1:4" ht="15">
      <c r="A479" s="63" t="s">
        <v>587</v>
      </c>
      <c r="B479" s="63" t="s">
        <v>397</v>
      </c>
      <c r="C479" s="69" t="s">
        <v>691</v>
      </c>
      <c r="D479" s="65">
        <v>43655.061944444446</v>
      </c>
    </row>
    <row r="480" spans="1:4" ht="15">
      <c r="A480" s="63" t="s">
        <v>587</v>
      </c>
      <c r="B480" s="63" t="s">
        <v>1030</v>
      </c>
      <c r="C480" s="69" t="s">
        <v>691</v>
      </c>
      <c r="D480" s="65">
        <v>43655.061944444446</v>
      </c>
    </row>
    <row r="481" spans="1:4" ht="15">
      <c r="A481" s="63" t="s">
        <v>587</v>
      </c>
      <c r="B481" s="63" t="s">
        <v>401</v>
      </c>
      <c r="C481" s="69" t="s">
        <v>691</v>
      </c>
      <c r="D481" s="65">
        <v>43655.061944444446</v>
      </c>
    </row>
    <row r="482" spans="1:4" ht="15">
      <c r="A482" s="63" t="s">
        <v>587</v>
      </c>
      <c r="B482" s="63" t="s">
        <v>1031</v>
      </c>
      <c r="C482" s="69" t="s">
        <v>691</v>
      </c>
      <c r="D482" s="65">
        <v>43655.061944444446</v>
      </c>
    </row>
    <row r="483" spans="1:4" ht="15">
      <c r="A483" s="63" t="s">
        <v>587</v>
      </c>
      <c r="B483" s="63" t="s">
        <v>1032</v>
      </c>
      <c r="C483" s="69" t="s">
        <v>691</v>
      </c>
      <c r="D483" s="65">
        <v>43655.061944444446</v>
      </c>
    </row>
    <row r="484" spans="1:4" ht="15">
      <c r="A484" s="63" t="s">
        <v>587</v>
      </c>
      <c r="B484" s="63" t="s">
        <v>987</v>
      </c>
      <c r="C484" s="69" t="s">
        <v>691</v>
      </c>
      <c r="D484" s="65">
        <v>43655.061944444446</v>
      </c>
    </row>
    <row r="485" spans="1:4" ht="15">
      <c r="A485" s="63" t="s">
        <v>587</v>
      </c>
      <c r="B485" s="63" t="s">
        <v>801</v>
      </c>
      <c r="C485" s="69" t="s">
        <v>691</v>
      </c>
      <c r="D485" s="65">
        <v>43655.061944444446</v>
      </c>
    </row>
    <row r="486" spans="1:4" ht="15">
      <c r="A486" s="63" t="s">
        <v>586</v>
      </c>
      <c r="B486" s="63" t="s">
        <v>1022</v>
      </c>
      <c r="C486" s="69" t="s">
        <v>690</v>
      </c>
      <c r="D486" s="65">
        <v>43655.68224537037</v>
      </c>
    </row>
    <row r="487" spans="1:4" ht="15">
      <c r="A487" s="63" t="s">
        <v>586</v>
      </c>
      <c r="B487" s="63" t="s">
        <v>992</v>
      </c>
      <c r="C487" s="69" t="s">
        <v>690</v>
      </c>
      <c r="D487" s="65">
        <v>43655.68224537037</v>
      </c>
    </row>
    <row r="488" spans="1:4" ht="15">
      <c r="A488" s="63" t="s">
        <v>586</v>
      </c>
      <c r="B488" s="63" t="s">
        <v>803</v>
      </c>
      <c r="C488" s="69" t="s">
        <v>690</v>
      </c>
      <c r="D488" s="65">
        <v>43655.68224537037</v>
      </c>
    </row>
    <row r="489" spans="1:4" ht="15">
      <c r="A489" s="63" t="s">
        <v>586</v>
      </c>
      <c r="B489" s="63" t="s">
        <v>806</v>
      </c>
      <c r="C489" s="69" t="s">
        <v>690</v>
      </c>
      <c r="D489" s="65">
        <v>43655.68224537037</v>
      </c>
    </row>
    <row r="490" spans="1:4" ht="15">
      <c r="A490" s="63" t="s">
        <v>586</v>
      </c>
      <c r="B490" s="63" t="s">
        <v>481</v>
      </c>
      <c r="C490" s="69" t="s">
        <v>690</v>
      </c>
      <c r="D490" s="65">
        <v>43655.68224537037</v>
      </c>
    </row>
    <row r="491" spans="1:4" ht="15">
      <c r="A491" s="63" t="s">
        <v>586</v>
      </c>
      <c r="B491" s="63" t="s">
        <v>807</v>
      </c>
      <c r="C491" s="69" t="s">
        <v>690</v>
      </c>
      <c r="D491" s="65">
        <v>43655.68224537037</v>
      </c>
    </row>
    <row r="492" spans="1:4" ht="15">
      <c r="A492" s="63" t="s">
        <v>586</v>
      </c>
      <c r="B492" s="63" t="s">
        <v>808</v>
      </c>
      <c r="C492" s="69" t="s">
        <v>690</v>
      </c>
      <c r="D492" s="65">
        <v>43655.68224537037</v>
      </c>
    </row>
    <row r="493" spans="1:4" ht="15">
      <c r="A493" s="63" t="s">
        <v>586</v>
      </c>
      <c r="B493" s="63" t="s">
        <v>809</v>
      </c>
      <c r="C493" s="69" t="s">
        <v>690</v>
      </c>
      <c r="D493" s="65">
        <v>43655.68224537037</v>
      </c>
    </row>
    <row r="494" spans="1:4" ht="15">
      <c r="A494" s="63" t="s">
        <v>586</v>
      </c>
      <c r="B494" s="63" t="s">
        <v>374</v>
      </c>
      <c r="C494" s="69" t="s">
        <v>690</v>
      </c>
      <c r="D494" s="65">
        <v>43655.68224537037</v>
      </c>
    </row>
    <row r="495" spans="1:4" ht="15">
      <c r="A495" s="63" t="s">
        <v>586</v>
      </c>
      <c r="B495" s="63" t="s">
        <v>810</v>
      </c>
      <c r="C495" s="69" t="s">
        <v>690</v>
      </c>
      <c r="D495" s="65">
        <v>43655.68224537037</v>
      </c>
    </row>
    <row r="496" spans="1:4" ht="15">
      <c r="A496" s="63" t="s">
        <v>586</v>
      </c>
      <c r="B496" s="63" t="s">
        <v>1039</v>
      </c>
      <c r="C496" s="69" t="s">
        <v>690</v>
      </c>
      <c r="D496" s="65">
        <v>43655.68224537037</v>
      </c>
    </row>
    <row r="497" spans="1:4" ht="15">
      <c r="A497" s="63" t="s">
        <v>586</v>
      </c>
      <c r="B497" s="63" t="s">
        <v>394</v>
      </c>
      <c r="C497" s="69" t="s">
        <v>690</v>
      </c>
      <c r="D497" s="65">
        <v>43655.68224537037</v>
      </c>
    </row>
    <row r="498" spans="1:4" ht="15">
      <c r="A498" s="63" t="s">
        <v>586</v>
      </c>
      <c r="B498" s="63" t="s">
        <v>965</v>
      </c>
      <c r="C498" s="69" t="s">
        <v>690</v>
      </c>
      <c r="D498" s="65">
        <v>43655.68224537037</v>
      </c>
    </row>
    <row r="499" spans="1:4" ht="15">
      <c r="A499" s="63" t="s">
        <v>586</v>
      </c>
      <c r="B499" s="63" t="s">
        <v>405</v>
      </c>
      <c r="C499" s="69" t="s">
        <v>690</v>
      </c>
      <c r="D499" s="65">
        <v>43655.68224537037</v>
      </c>
    </row>
    <row r="500" spans="1:4" ht="15">
      <c r="A500" s="63" t="s">
        <v>586</v>
      </c>
      <c r="B500" s="63" t="s">
        <v>586</v>
      </c>
      <c r="C500" s="69" t="s">
        <v>690</v>
      </c>
      <c r="D500" s="65">
        <v>43655.68224537037</v>
      </c>
    </row>
    <row r="501" spans="1:4" ht="15">
      <c r="A501" s="63" t="s">
        <v>586</v>
      </c>
      <c r="B501" s="63" t="s">
        <v>710</v>
      </c>
      <c r="C501" s="69" t="s">
        <v>690</v>
      </c>
      <c r="D501" s="65">
        <v>43655.68224537037</v>
      </c>
    </row>
    <row r="502" spans="1:4" ht="15">
      <c r="A502" s="63" t="s">
        <v>586</v>
      </c>
      <c r="B502" s="63" t="s">
        <v>401</v>
      </c>
      <c r="C502" s="69" t="s">
        <v>690</v>
      </c>
      <c r="D502" s="65">
        <v>43655.68224537037</v>
      </c>
    </row>
    <row r="503" spans="1:4" ht="15">
      <c r="A503" s="63" t="s">
        <v>586</v>
      </c>
      <c r="B503" s="63" t="s">
        <v>799</v>
      </c>
      <c r="C503" s="69" t="s">
        <v>690</v>
      </c>
      <c r="D503" s="65">
        <v>43655.68224537037</v>
      </c>
    </row>
    <row r="504" spans="1:4" ht="15">
      <c r="A504" s="63" t="s">
        <v>586</v>
      </c>
      <c r="B504" s="63" t="s">
        <v>1040</v>
      </c>
      <c r="C504" s="69" t="s">
        <v>690</v>
      </c>
      <c r="D504" s="65">
        <v>43655.68224537037</v>
      </c>
    </row>
    <row r="505" spans="1:4" ht="15">
      <c r="A505" s="63" t="s">
        <v>586</v>
      </c>
      <c r="B505" s="63" t="s">
        <v>397</v>
      </c>
      <c r="C505" s="69" t="s">
        <v>690</v>
      </c>
      <c r="D505" s="65">
        <v>43655.68224537037</v>
      </c>
    </row>
    <row r="506" spans="1:4" ht="15">
      <c r="A506" s="63" t="s">
        <v>586</v>
      </c>
      <c r="B506" s="63" t="s">
        <v>966</v>
      </c>
      <c r="C506" s="69" t="s">
        <v>690</v>
      </c>
      <c r="D506" s="65">
        <v>43655.68224537037</v>
      </c>
    </row>
    <row r="507" spans="1:4" ht="15">
      <c r="A507" s="63" t="s">
        <v>586</v>
      </c>
      <c r="B507" s="63" t="s">
        <v>417</v>
      </c>
      <c r="C507" s="69" t="s">
        <v>690</v>
      </c>
      <c r="D507" s="65">
        <v>43655.68224537037</v>
      </c>
    </row>
    <row r="508" spans="1:4" ht="15">
      <c r="A508" s="63" t="s">
        <v>586</v>
      </c>
      <c r="B508" s="63" t="s">
        <v>967</v>
      </c>
      <c r="C508" s="69" t="s">
        <v>690</v>
      </c>
      <c r="D508" s="65">
        <v>43655.68224537037</v>
      </c>
    </row>
    <row r="509" spans="1:4" ht="15">
      <c r="A509" s="63" t="s">
        <v>586</v>
      </c>
      <c r="B509" s="63" t="s">
        <v>396</v>
      </c>
      <c r="C509" s="69" t="s">
        <v>690</v>
      </c>
      <c r="D509" s="65">
        <v>43655.68224537037</v>
      </c>
    </row>
    <row r="510" spans="1:4" ht="15">
      <c r="A510" s="63" t="s">
        <v>586</v>
      </c>
      <c r="B510" s="63" t="s">
        <v>380</v>
      </c>
      <c r="C510" s="69" t="s">
        <v>690</v>
      </c>
      <c r="D510" s="65">
        <v>43655.68224537037</v>
      </c>
    </row>
    <row r="511" spans="1:4" ht="15">
      <c r="A511" s="63" t="s">
        <v>586</v>
      </c>
      <c r="B511" s="63" t="s">
        <v>389</v>
      </c>
      <c r="C511" s="69" t="s">
        <v>690</v>
      </c>
      <c r="D511" s="65">
        <v>43655.68224537037</v>
      </c>
    </row>
    <row r="512" spans="1:4" ht="15">
      <c r="A512" s="63" t="s">
        <v>586</v>
      </c>
      <c r="B512" s="63" t="s">
        <v>968</v>
      </c>
      <c r="C512" s="69" t="s">
        <v>690</v>
      </c>
      <c r="D512" s="65">
        <v>43655.68224537037</v>
      </c>
    </row>
    <row r="513" spans="1:4" ht="15">
      <c r="A513" s="63" t="s">
        <v>586</v>
      </c>
      <c r="B513" s="63" t="s">
        <v>414</v>
      </c>
      <c r="C513" s="69" t="s">
        <v>690</v>
      </c>
      <c r="D513" s="65">
        <v>43655.68224537037</v>
      </c>
    </row>
    <row r="514" spans="1:4" ht="15">
      <c r="A514" s="63" t="s">
        <v>586</v>
      </c>
      <c r="B514" s="63" t="s">
        <v>1041</v>
      </c>
      <c r="C514" s="69" t="s">
        <v>690</v>
      </c>
      <c r="D514" s="65">
        <v>43655.68224537037</v>
      </c>
    </row>
    <row r="515" spans="1:4" ht="15">
      <c r="A515" s="63" t="s">
        <v>586</v>
      </c>
      <c r="B515" s="63">
        <v>10</v>
      </c>
      <c r="C515" s="69" t="s">
        <v>690</v>
      </c>
      <c r="D515" s="65">
        <v>43655.68224537037</v>
      </c>
    </row>
    <row r="516" spans="1:4" ht="15">
      <c r="A516" s="63" t="s">
        <v>586</v>
      </c>
      <c r="B516" s="63" t="s">
        <v>971</v>
      </c>
      <c r="C516" s="69" t="s">
        <v>690</v>
      </c>
      <c r="D516" s="65">
        <v>43655.68224537037</v>
      </c>
    </row>
    <row r="517" spans="1:4" ht="15">
      <c r="A517" s="63" t="s">
        <v>586</v>
      </c>
      <c r="B517" s="63" t="s">
        <v>409</v>
      </c>
      <c r="C517" s="69" t="s">
        <v>690</v>
      </c>
      <c r="D517" s="65">
        <v>43655.68224537037</v>
      </c>
    </row>
    <row r="518" spans="1:4" ht="15">
      <c r="A518" s="63" t="s">
        <v>586</v>
      </c>
      <c r="B518" s="63" t="s">
        <v>804</v>
      </c>
      <c r="C518" s="69" t="s">
        <v>690</v>
      </c>
      <c r="D518" s="65">
        <v>43655.68224537037</v>
      </c>
    </row>
    <row r="519" spans="1:4" ht="15">
      <c r="A519" s="63" t="s">
        <v>586</v>
      </c>
      <c r="B519" s="63" t="s">
        <v>805</v>
      </c>
      <c r="C519" s="69" t="s">
        <v>690</v>
      </c>
      <c r="D519" s="65">
        <v>43655.68224537037</v>
      </c>
    </row>
    <row r="520" spans="1:4" ht="15">
      <c r="A520" s="63" t="s">
        <v>586</v>
      </c>
      <c r="B520" s="63" t="s">
        <v>972</v>
      </c>
      <c r="C520" s="69" t="s">
        <v>690</v>
      </c>
      <c r="D520" s="65">
        <v>43655.68224537037</v>
      </c>
    </row>
    <row r="521" spans="1:4" ht="15">
      <c r="A521" s="63" t="s">
        <v>586</v>
      </c>
      <c r="B521" s="63" t="s">
        <v>973</v>
      </c>
      <c r="C521" s="69" t="s">
        <v>690</v>
      </c>
      <c r="D521" s="65">
        <v>43655.68224537037</v>
      </c>
    </row>
    <row r="522" spans="1:4" ht="15">
      <c r="A522" s="63" t="s">
        <v>584</v>
      </c>
      <c r="B522" s="63" t="s">
        <v>1022</v>
      </c>
      <c r="C522" s="69" t="s">
        <v>689</v>
      </c>
      <c r="D522" s="65">
        <v>43654.57655092593</v>
      </c>
    </row>
    <row r="523" spans="1:4" ht="15">
      <c r="A523" s="63" t="s">
        <v>584</v>
      </c>
      <c r="B523" s="63" t="s">
        <v>992</v>
      </c>
      <c r="C523" s="69" t="s">
        <v>689</v>
      </c>
      <c r="D523" s="65">
        <v>43654.57655092593</v>
      </c>
    </row>
    <row r="524" spans="1:4" ht="15">
      <c r="A524" s="63" t="s">
        <v>584</v>
      </c>
      <c r="B524" s="63" t="s">
        <v>803</v>
      </c>
      <c r="C524" s="69" t="s">
        <v>689</v>
      </c>
      <c r="D524" s="65">
        <v>43654.57655092593</v>
      </c>
    </row>
    <row r="525" spans="1:4" ht="15">
      <c r="A525" s="63" t="s">
        <v>584</v>
      </c>
      <c r="B525" s="63" t="s">
        <v>806</v>
      </c>
      <c r="C525" s="69" t="s">
        <v>689</v>
      </c>
      <c r="D525" s="65">
        <v>43654.57655092593</v>
      </c>
    </row>
    <row r="526" spans="1:4" ht="15">
      <c r="A526" s="63" t="s">
        <v>584</v>
      </c>
      <c r="B526" s="63" t="s">
        <v>481</v>
      </c>
      <c r="C526" s="69" t="s">
        <v>689</v>
      </c>
      <c r="D526" s="65">
        <v>43654.57655092593</v>
      </c>
    </row>
    <row r="527" spans="1:4" ht="15">
      <c r="A527" s="63" t="s">
        <v>584</v>
      </c>
      <c r="B527" s="63" t="s">
        <v>807</v>
      </c>
      <c r="C527" s="69" t="s">
        <v>689</v>
      </c>
      <c r="D527" s="65">
        <v>43654.57655092593</v>
      </c>
    </row>
    <row r="528" spans="1:4" ht="15">
      <c r="A528" s="63" t="s">
        <v>584</v>
      </c>
      <c r="B528" s="63" t="s">
        <v>808</v>
      </c>
      <c r="C528" s="69" t="s">
        <v>689</v>
      </c>
      <c r="D528" s="65">
        <v>43654.57655092593</v>
      </c>
    </row>
    <row r="529" spans="1:4" ht="15">
      <c r="A529" s="63" t="s">
        <v>584</v>
      </c>
      <c r="B529" s="63" t="s">
        <v>809</v>
      </c>
      <c r="C529" s="69" t="s">
        <v>689</v>
      </c>
      <c r="D529" s="65">
        <v>43654.57655092593</v>
      </c>
    </row>
    <row r="530" spans="1:4" ht="15">
      <c r="A530" s="63" t="s">
        <v>584</v>
      </c>
      <c r="B530" s="63" t="s">
        <v>374</v>
      </c>
      <c r="C530" s="69" t="s">
        <v>689</v>
      </c>
      <c r="D530" s="65">
        <v>43654.57655092593</v>
      </c>
    </row>
    <row r="531" spans="1:4" ht="15">
      <c r="A531" s="63" t="s">
        <v>584</v>
      </c>
      <c r="B531" s="63" t="s">
        <v>810</v>
      </c>
      <c r="C531" s="69" t="s">
        <v>689</v>
      </c>
      <c r="D531" s="65">
        <v>43654.57655092593</v>
      </c>
    </row>
    <row r="532" spans="1:4" ht="15">
      <c r="A532" s="63" t="s">
        <v>584</v>
      </c>
      <c r="B532" s="63" t="s">
        <v>1039</v>
      </c>
      <c r="C532" s="69" t="s">
        <v>689</v>
      </c>
      <c r="D532" s="65">
        <v>43654.57655092593</v>
      </c>
    </row>
    <row r="533" spans="1:4" ht="15">
      <c r="A533" s="63" t="s">
        <v>584</v>
      </c>
      <c r="B533" s="63" t="s">
        <v>394</v>
      </c>
      <c r="C533" s="69" t="s">
        <v>689</v>
      </c>
      <c r="D533" s="65">
        <v>43654.57655092593</v>
      </c>
    </row>
    <row r="534" spans="1:4" ht="15">
      <c r="A534" s="63" t="s">
        <v>584</v>
      </c>
      <c r="B534" s="63" t="s">
        <v>965</v>
      </c>
      <c r="C534" s="69" t="s">
        <v>689</v>
      </c>
      <c r="D534" s="65">
        <v>43654.57655092593</v>
      </c>
    </row>
    <row r="535" spans="1:4" ht="15">
      <c r="A535" s="63" t="s">
        <v>584</v>
      </c>
      <c r="B535" s="63" t="s">
        <v>405</v>
      </c>
      <c r="C535" s="69" t="s">
        <v>689</v>
      </c>
      <c r="D535" s="65">
        <v>43654.57655092593</v>
      </c>
    </row>
    <row r="536" spans="1:4" ht="15">
      <c r="A536" s="63" t="s">
        <v>584</v>
      </c>
      <c r="B536" s="63" t="s">
        <v>586</v>
      </c>
      <c r="C536" s="69" t="s">
        <v>689</v>
      </c>
      <c r="D536" s="65">
        <v>43654.57655092593</v>
      </c>
    </row>
    <row r="537" spans="1:4" ht="15">
      <c r="A537" s="63" t="s">
        <v>584</v>
      </c>
      <c r="B537" s="63" t="s">
        <v>710</v>
      </c>
      <c r="C537" s="69" t="s">
        <v>689</v>
      </c>
      <c r="D537" s="65">
        <v>43654.57655092593</v>
      </c>
    </row>
    <row r="538" spans="1:4" ht="15">
      <c r="A538" s="63" t="s">
        <v>584</v>
      </c>
      <c r="B538" s="63" t="s">
        <v>401</v>
      </c>
      <c r="C538" s="69" t="s">
        <v>689</v>
      </c>
      <c r="D538" s="65">
        <v>43654.57655092593</v>
      </c>
    </row>
    <row r="539" spans="1:4" ht="15">
      <c r="A539" s="63" t="s">
        <v>584</v>
      </c>
      <c r="B539" s="63" t="s">
        <v>799</v>
      </c>
      <c r="C539" s="69" t="s">
        <v>689</v>
      </c>
      <c r="D539" s="65">
        <v>43654.57655092593</v>
      </c>
    </row>
    <row r="540" spans="1:4" ht="15">
      <c r="A540" s="63" t="s">
        <v>584</v>
      </c>
      <c r="B540" s="63" t="s">
        <v>1040</v>
      </c>
      <c r="C540" s="69" t="s">
        <v>689</v>
      </c>
      <c r="D540" s="65">
        <v>43654.57655092593</v>
      </c>
    </row>
    <row r="541" spans="1:4" ht="15">
      <c r="A541" s="63" t="s">
        <v>584</v>
      </c>
      <c r="B541" s="63" t="s">
        <v>397</v>
      </c>
      <c r="C541" s="69" t="s">
        <v>689</v>
      </c>
      <c r="D541" s="65">
        <v>43654.57655092593</v>
      </c>
    </row>
    <row r="542" spans="1:4" ht="15">
      <c r="A542" s="63" t="s">
        <v>584</v>
      </c>
      <c r="B542" s="63" t="s">
        <v>966</v>
      </c>
      <c r="C542" s="69" t="s">
        <v>689</v>
      </c>
      <c r="D542" s="65">
        <v>43654.57655092593</v>
      </c>
    </row>
    <row r="543" spans="1:4" ht="15">
      <c r="A543" s="63" t="s">
        <v>584</v>
      </c>
      <c r="B543" s="63" t="s">
        <v>417</v>
      </c>
      <c r="C543" s="69" t="s">
        <v>689</v>
      </c>
      <c r="D543" s="65">
        <v>43654.57655092593</v>
      </c>
    </row>
    <row r="544" spans="1:4" ht="15">
      <c r="A544" s="63" t="s">
        <v>584</v>
      </c>
      <c r="B544" s="63" t="s">
        <v>967</v>
      </c>
      <c r="C544" s="69" t="s">
        <v>689</v>
      </c>
      <c r="D544" s="65">
        <v>43654.57655092593</v>
      </c>
    </row>
    <row r="545" spans="1:4" ht="15">
      <c r="A545" s="63" t="s">
        <v>584</v>
      </c>
      <c r="B545" s="63" t="s">
        <v>396</v>
      </c>
      <c r="C545" s="69" t="s">
        <v>689</v>
      </c>
      <c r="D545" s="65">
        <v>43654.57655092593</v>
      </c>
    </row>
    <row r="546" spans="1:4" ht="15">
      <c r="A546" s="63" t="s">
        <v>584</v>
      </c>
      <c r="B546" s="63" t="s">
        <v>380</v>
      </c>
      <c r="C546" s="69" t="s">
        <v>689</v>
      </c>
      <c r="D546" s="65">
        <v>43654.57655092593</v>
      </c>
    </row>
    <row r="547" spans="1:4" ht="15">
      <c r="A547" s="63" t="s">
        <v>584</v>
      </c>
      <c r="B547" s="63" t="s">
        <v>389</v>
      </c>
      <c r="C547" s="69" t="s">
        <v>689</v>
      </c>
      <c r="D547" s="65">
        <v>43654.57655092593</v>
      </c>
    </row>
    <row r="548" spans="1:4" ht="15">
      <c r="A548" s="63" t="s">
        <v>584</v>
      </c>
      <c r="B548" s="63" t="s">
        <v>968</v>
      </c>
      <c r="C548" s="69" t="s">
        <v>689</v>
      </c>
      <c r="D548" s="65">
        <v>43654.57655092593</v>
      </c>
    </row>
    <row r="549" spans="1:4" ht="15">
      <c r="A549" s="63" t="s">
        <v>584</v>
      </c>
      <c r="B549" s="63" t="s">
        <v>414</v>
      </c>
      <c r="C549" s="69" t="s">
        <v>689</v>
      </c>
      <c r="D549" s="65">
        <v>43654.57655092593</v>
      </c>
    </row>
    <row r="550" spans="1:4" ht="15">
      <c r="A550" s="63" t="s">
        <v>584</v>
      </c>
      <c r="B550" s="63" t="s">
        <v>1041</v>
      </c>
      <c r="C550" s="69" t="s">
        <v>689</v>
      </c>
      <c r="D550" s="65">
        <v>43654.57655092593</v>
      </c>
    </row>
    <row r="551" spans="1:4" ht="15">
      <c r="A551" s="63" t="s">
        <v>584</v>
      </c>
      <c r="B551" s="63">
        <v>10</v>
      </c>
      <c r="C551" s="69" t="s">
        <v>689</v>
      </c>
      <c r="D551" s="65">
        <v>43654.57655092593</v>
      </c>
    </row>
    <row r="552" spans="1:4" ht="15">
      <c r="A552" s="63" t="s">
        <v>584</v>
      </c>
      <c r="B552" s="63" t="s">
        <v>971</v>
      </c>
      <c r="C552" s="69" t="s">
        <v>689</v>
      </c>
      <c r="D552" s="65">
        <v>43654.57655092593</v>
      </c>
    </row>
    <row r="553" spans="1:4" ht="15">
      <c r="A553" s="63" t="s">
        <v>584</v>
      </c>
      <c r="B553" s="63" t="s">
        <v>409</v>
      </c>
      <c r="C553" s="69" t="s">
        <v>689</v>
      </c>
      <c r="D553" s="65">
        <v>43654.57655092593</v>
      </c>
    </row>
    <row r="554" spans="1:4" ht="15">
      <c r="A554" s="63" t="s">
        <v>584</v>
      </c>
      <c r="B554" s="63" t="s">
        <v>804</v>
      </c>
      <c r="C554" s="69" t="s">
        <v>689</v>
      </c>
      <c r="D554" s="65">
        <v>43654.57655092593</v>
      </c>
    </row>
    <row r="555" spans="1:4" ht="15">
      <c r="A555" s="63" t="s">
        <v>584</v>
      </c>
      <c r="B555" s="63" t="s">
        <v>805</v>
      </c>
      <c r="C555" s="69" t="s">
        <v>689</v>
      </c>
      <c r="D555" s="65">
        <v>43654.57655092593</v>
      </c>
    </row>
    <row r="556" spans="1:4" ht="15">
      <c r="A556" s="63" t="s">
        <v>584</v>
      </c>
      <c r="B556" s="63" t="s">
        <v>972</v>
      </c>
      <c r="C556" s="69" t="s">
        <v>689</v>
      </c>
      <c r="D556" s="65">
        <v>43654.57655092593</v>
      </c>
    </row>
    <row r="557" spans="1:4" ht="15">
      <c r="A557" s="63" t="s">
        <v>584</v>
      </c>
      <c r="B557" s="63" t="s">
        <v>973</v>
      </c>
      <c r="C557" s="69" t="s">
        <v>689</v>
      </c>
      <c r="D557" s="65">
        <v>43654.57655092593</v>
      </c>
    </row>
    <row r="558" spans="1:4" ht="15">
      <c r="A558" s="63" t="s">
        <v>585</v>
      </c>
      <c r="B558" s="63" t="s">
        <v>1042</v>
      </c>
      <c r="C558" s="69" t="s">
        <v>687</v>
      </c>
      <c r="D558" s="65">
        <v>43655.526875</v>
      </c>
    </row>
    <row r="559" spans="1:4" ht="15">
      <c r="A559" s="63" t="s">
        <v>585</v>
      </c>
      <c r="B559" s="63" t="s">
        <v>404</v>
      </c>
      <c r="C559" s="69" t="s">
        <v>687</v>
      </c>
      <c r="D559" s="65">
        <v>43655.526875</v>
      </c>
    </row>
    <row r="560" spans="1:4" ht="15">
      <c r="A560" s="63" t="s">
        <v>585</v>
      </c>
      <c r="B560" s="63" t="s">
        <v>540</v>
      </c>
      <c r="C560" s="69" t="s">
        <v>687</v>
      </c>
      <c r="D560" s="65">
        <v>43655.526875</v>
      </c>
    </row>
    <row r="561" spans="1:4" ht="15">
      <c r="A561" s="63" t="s">
        <v>585</v>
      </c>
      <c r="B561" s="63" t="s">
        <v>367</v>
      </c>
      <c r="C561" s="69" t="s">
        <v>687</v>
      </c>
      <c r="D561" s="65">
        <v>43655.526875</v>
      </c>
    </row>
    <row r="562" spans="1:4" ht="15">
      <c r="A562" s="63" t="s">
        <v>585</v>
      </c>
      <c r="B562" s="63" t="s">
        <v>975</v>
      </c>
      <c r="C562" s="69" t="s">
        <v>687</v>
      </c>
      <c r="D562" s="65">
        <v>43655.526875</v>
      </c>
    </row>
    <row r="563" spans="1:4" ht="15">
      <c r="A563" s="63" t="s">
        <v>585</v>
      </c>
      <c r="B563" s="63" t="s">
        <v>397</v>
      </c>
      <c r="C563" s="69" t="s">
        <v>687</v>
      </c>
      <c r="D563" s="65">
        <v>43655.526875</v>
      </c>
    </row>
    <row r="564" spans="1:4" ht="15">
      <c r="A564" s="63" t="s">
        <v>585</v>
      </c>
      <c r="B564" s="63" t="s">
        <v>976</v>
      </c>
      <c r="C564" s="69" t="s">
        <v>687</v>
      </c>
      <c r="D564" s="65">
        <v>43655.526875</v>
      </c>
    </row>
    <row r="565" spans="1:4" ht="15">
      <c r="A565" s="63" t="s">
        <v>585</v>
      </c>
      <c r="B565" s="63" t="s">
        <v>707</v>
      </c>
      <c r="C565" s="69" t="s">
        <v>687</v>
      </c>
      <c r="D565" s="65">
        <v>43655.526875</v>
      </c>
    </row>
    <row r="566" spans="1:4" ht="15">
      <c r="A566" s="63" t="s">
        <v>585</v>
      </c>
      <c r="B566" s="63" t="s">
        <v>978</v>
      </c>
      <c r="C566" s="69" t="s">
        <v>687</v>
      </c>
      <c r="D566" s="65">
        <v>43655.526875</v>
      </c>
    </row>
    <row r="567" spans="1:4" ht="15">
      <c r="A567" s="63" t="s">
        <v>585</v>
      </c>
      <c r="B567" s="63" t="s">
        <v>1000</v>
      </c>
      <c r="C567" s="69" t="s">
        <v>687</v>
      </c>
      <c r="D567" s="65">
        <v>43655.526875</v>
      </c>
    </row>
    <row r="568" spans="1:4" ht="15">
      <c r="A568" s="63" t="s">
        <v>585</v>
      </c>
      <c r="B568" s="63" t="s">
        <v>979</v>
      </c>
      <c r="C568" s="69" t="s">
        <v>687</v>
      </c>
      <c r="D568" s="65">
        <v>43655.526875</v>
      </c>
    </row>
    <row r="569" spans="1:4" ht="15">
      <c r="A569" s="63" t="s">
        <v>585</v>
      </c>
      <c r="B569" s="63" t="s">
        <v>928</v>
      </c>
      <c r="C569" s="69" t="s">
        <v>687</v>
      </c>
      <c r="D569" s="65">
        <v>43655.526875</v>
      </c>
    </row>
    <row r="570" spans="1:4" ht="15">
      <c r="A570" s="63" t="s">
        <v>585</v>
      </c>
      <c r="B570" s="63" t="s">
        <v>390</v>
      </c>
      <c r="C570" s="69" t="s">
        <v>687</v>
      </c>
      <c r="D570" s="65">
        <v>43655.526875</v>
      </c>
    </row>
    <row r="571" spans="1:4" ht="15">
      <c r="A571" s="63" t="s">
        <v>585</v>
      </c>
      <c r="B571" s="63" t="s">
        <v>1043</v>
      </c>
      <c r="C571" s="69" t="s">
        <v>687</v>
      </c>
      <c r="D571" s="65">
        <v>43655.526875</v>
      </c>
    </row>
    <row r="572" spans="1:4" ht="15">
      <c r="A572" s="63" t="s">
        <v>585</v>
      </c>
      <c r="B572" s="63" t="s">
        <v>401</v>
      </c>
      <c r="C572" s="69" t="s">
        <v>687</v>
      </c>
      <c r="D572" s="65">
        <v>43655.526875</v>
      </c>
    </row>
    <row r="573" spans="1:4" ht="15">
      <c r="A573" s="63" t="s">
        <v>585</v>
      </c>
      <c r="B573" s="63" t="s">
        <v>1044</v>
      </c>
      <c r="C573" s="69" t="s">
        <v>687</v>
      </c>
      <c r="D573" s="65">
        <v>43655.526875</v>
      </c>
    </row>
    <row r="574" spans="1:4" ht="15">
      <c r="A574" s="63" t="s">
        <v>585</v>
      </c>
      <c r="B574" s="63" t="s">
        <v>454</v>
      </c>
      <c r="C574" s="69" t="s">
        <v>687</v>
      </c>
      <c r="D574" s="65">
        <v>43655.526875</v>
      </c>
    </row>
    <row r="575" spans="1:4" ht="15">
      <c r="A575" s="63" t="s">
        <v>585</v>
      </c>
      <c r="B575" s="63" t="s">
        <v>409</v>
      </c>
      <c r="C575" s="69" t="s">
        <v>687</v>
      </c>
      <c r="D575" s="65">
        <v>43655.526875</v>
      </c>
    </row>
    <row r="576" spans="1:4" ht="15">
      <c r="A576" s="63" t="s">
        <v>585</v>
      </c>
      <c r="B576" s="63" t="s">
        <v>982</v>
      </c>
      <c r="C576" s="69" t="s">
        <v>687</v>
      </c>
      <c r="D576" s="65">
        <v>43655.526875</v>
      </c>
    </row>
    <row r="577" spans="1:4" ht="15">
      <c r="A577" s="63" t="s">
        <v>585</v>
      </c>
      <c r="B577" s="63" t="s">
        <v>983</v>
      </c>
      <c r="C577" s="69" t="s">
        <v>687</v>
      </c>
      <c r="D577" s="65">
        <v>43655.526875</v>
      </c>
    </row>
    <row r="578" spans="1:4" ht="15">
      <c r="A578" s="63" t="s">
        <v>585</v>
      </c>
      <c r="B578" s="63" t="s">
        <v>984</v>
      </c>
      <c r="C578" s="69" t="s">
        <v>687</v>
      </c>
      <c r="D578" s="65">
        <v>43655.526875</v>
      </c>
    </row>
    <row r="579" spans="1:4" ht="15">
      <c r="A579" s="63" t="s">
        <v>585</v>
      </c>
      <c r="B579" s="63" t="s">
        <v>917</v>
      </c>
      <c r="C579" s="69" t="s">
        <v>687</v>
      </c>
      <c r="D579" s="65">
        <v>43655.526875</v>
      </c>
    </row>
    <row r="580" spans="1:4" ht="15">
      <c r="A580" s="63" t="s">
        <v>585</v>
      </c>
      <c r="B580" s="63" t="s">
        <v>1045</v>
      </c>
      <c r="C580" s="69" t="s">
        <v>687</v>
      </c>
      <c r="D580" s="65">
        <v>43655.526875</v>
      </c>
    </row>
    <row r="581" spans="1:4" ht="15">
      <c r="A581" s="63" t="s">
        <v>585</v>
      </c>
      <c r="B581" s="63" t="s">
        <v>812</v>
      </c>
      <c r="C581" s="69" t="s">
        <v>687</v>
      </c>
      <c r="D581" s="65">
        <v>43655.526875</v>
      </c>
    </row>
    <row r="582" spans="1:4" ht="15">
      <c r="A582" s="63" t="s">
        <v>585</v>
      </c>
      <c r="B582" s="63" t="s">
        <v>904</v>
      </c>
      <c r="C582" s="69" t="s">
        <v>687</v>
      </c>
      <c r="D582" s="65">
        <v>43655.526875</v>
      </c>
    </row>
    <row r="583" spans="1:4" ht="15">
      <c r="A583" s="63" t="s">
        <v>585</v>
      </c>
      <c r="B583" s="63" t="s">
        <v>992</v>
      </c>
      <c r="C583" s="69" t="s">
        <v>687</v>
      </c>
      <c r="D583" s="65">
        <v>43655.526875</v>
      </c>
    </row>
    <row r="584" spans="1:4" ht="15">
      <c r="A584" s="63" t="s">
        <v>585</v>
      </c>
      <c r="B584" s="63" t="s">
        <v>1046</v>
      </c>
      <c r="C584" s="69" t="s">
        <v>688</v>
      </c>
      <c r="D584" s="65">
        <v>43654.57877314815</v>
      </c>
    </row>
    <row r="585" spans="1:4" ht="15">
      <c r="A585" s="63" t="s">
        <v>585</v>
      </c>
      <c r="B585" s="63" t="s">
        <v>392</v>
      </c>
      <c r="C585" s="69" t="s">
        <v>688</v>
      </c>
      <c r="D585" s="65">
        <v>43654.57877314815</v>
      </c>
    </row>
    <row r="586" spans="1:4" ht="15">
      <c r="A586" s="63" t="s">
        <v>585</v>
      </c>
      <c r="B586" s="63" t="s">
        <v>1047</v>
      </c>
      <c r="C586" s="69" t="s">
        <v>688</v>
      </c>
      <c r="D586" s="65">
        <v>43654.57877314815</v>
      </c>
    </row>
    <row r="587" spans="1:4" ht="15">
      <c r="A587" s="63" t="s">
        <v>585</v>
      </c>
      <c r="B587" s="63" t="s">
        <v>397</v>
      </c>
      <c r="C587" s="69" t="s">
        <v>688</v>
      </c>
      <c r="D587" s="65">
        <v>43654.57877314815</v>
      </c>
    </row>
    <row r="588" spans="1:4" ht="15">
      <c r="A588" s="63" t="s">
        <v>585</v>
      </c>
      <c r="B588" s="63" t="s">
        <v>1048</v>
      </c>
      <c r="C588" s="69" t="s">
        <v>688</v>
      </c>
      <c r="D588" s="65">
        <v>43654.57877314815</v>
      </c>
    </row>
    <row r="589" spans="1:4" ht="15">
      <c r="A589" s="63" t="s">
        <v>585</v>
      </c>
      <c r="B589" s="63" t="s">
        <v>1049</v>
      </c>
      <c r="C589" s="69" t="s">
        <v>688</v>
      </c>
      <c r="D589" s="65">
        <v>43654.57877314815</v>
      </c>
    </row>
    <row r="590" spans="1:4" ht="15">
      <c r="A590" s="63" t="s">
        <v>585</v>
      </c>
      <c r="B590" s="63" t="s">
        <v>1050</v>
      </c>
      <c r="C590" s="69" t="s">
        <v>688</v>
      </c>
      <c r="D590" s="65">
        <v>43654.57877314815</v>
      </c>
    </row>
    <row r="591" spans="1:4" ht="15">
      <c r="A591" s="63" t="s">
        <v>585</v>
      </c>
      <c r="B591" s="63" t="s">
        <v>919</v>
      </c>
      <c r="C591" s="69" t="s">
        <v>688</v>
      </c>
      <c r="D591" s="65">
        <v>43654.57877314815</v>
      </c>
    </row>
    <row r="592" spans="1:4" ht="15">
      <c r="A592" s="63" t="s">
        <v>585</v>
      </c>
      <c r="B592" s="63" t="s">
        <v>559</v>
      </c>
      <c r="C592" s="69" t="s">
        <v>688</v>
      </c>
      <c r="D592" s="65">
        <v>43654.57877314815</v>
      </c>
    </row>
    <row r="593" spans="1:4" ht="15">
      <c r="A593" s="63" t="s">
        <v>585</v>
      </c>
      <c r="B593" s="63" t="s">
        <v>1022</v>
      </c>
      <c r="C593" s="69" t="s">
        <v>688</v>
      </c>
      <c r="D593" s="65">
        <v>43654.57877314815</v>
      </c>
    </row>
    <row r="594" spans="1:4" ht="15">
      <c r="A594" s="63" t="s">
        <v>585</v>
      </c>
      <c r="B594" s="63" t="s">
        <v>803</v>
      </c>
      <c r="C594" s="69" t="s">
        <v>688</v>
      </c>
      <c r="D594" s="65">
        <v>43654.57877314815</v>
      </c>
    </row>
    <row r="595" spans="1:4" ht="15">
      <c r="A595" s="63" t="s">
        <v>585</v>
      </c>
      <c r="B595" s="63" t="s">
        <v>1051</v>
      </c>
      <c r="C595" s="69" t="s">
        <v>688</v>
      </c>
      <c r="D595" s="65">
        <v>43654.57877314815</v>
      </c>
    </row>
    <row r="596" spans="1:4" ht="15">
      <c r="A596" s="63" t="s">
        <v>585</v>
      </c>
      <c r="B596" s="63" t="s">
        <v>421</v>
      </c>
      <c r="C596" s="69" t="s">
        <v>688</v>
      </c>
      <c r="D596" s="65">
        <v>43654.57877314815</v>
      </c>
    </row>
    <row r="597" spans="1:4" ht="15">
      <c r="A597" s="63" t="s">
        <v>585</v>
      </c>
      <c r="B597" s="63" t="s">
        <v>1052</v>
      </c>
      <c r="C597" s="69" t="s">
        <v>688</v>
      </c>
      <c r="D597" s="65">
        <v>43654.57877314815</v>
      </c>
    </row>
    <row r="598" spans="1:4" ht="15">
      <c r="A598" s="63" t="s">
        <v>585</v>
      </c>
      <c r="B598" s="63" t="s">
        <v>396</v>
      </c>
      <c r="C598" s="69" t="s">
        <v>688</v>
      </c>
      <c r="D598" s="65">
        <v>43654.57877314815</v>
      </c>
    </row>
    <row r="599" spans="1:4" ht="15">
      <c r="A599" s="63" t="s">
        <v>585</v>
      </c>
      <c r="B599" s="63" t="s">
        <v>409</v>
      </c>
      <c r="C599" s="69" t="s">
        <v>688</v>
      </c>
      <c r="D599" s="65">
        <v>43654.57877314815</v>
      </c>
    </row>
    <row r="600" spans="1:4" ht="15">
      <c r="A600" s="63" t="s">
        <v>585</v>
      </c>
      <c r="B600" s="63" t="s">
        <v>804</v>
      </c>
      <c r="C600" s="69" t="s">
        <v>688</v>
      </c>
      <c r="D600" s="65">
        <v>43654.57877314815</v>
      </c>
    </row>
    <row r="601" spans="1:4" ht="15">
      <c r="A601" s="63" t="s">
        <v>585</v>
      </c>
      <c r="B601" s="63" t="s">
        <v>805</v>
      </c>
      <c r="C601" s="69" t="s">
        <v>688</v>
      </c>
      <c r="D601" s="65">
        <v>43654.57877314815</v>
      </c>
    </row>
    <row r="602" spans="1:4" ht="15">
      <c r="A602" s="63" t="s">
        <v>585</v>
      </c>
      <c r="B602" s="63" t="s">
        <v>918</v>
      </c>
      <c r="C602" s="69" t="s">
        <v>688</v>
      </c>
      <c r="D602" s="65">
        <v>43654.57877314815</v>
      </c>
    </row>
    <row r="603" spans="1:4" ht="15">
      <c r="A603" s="63" t="s">
        <v>585</v>
      </c>
      <c r="B603" s="63" t="s">
        <v>1053</v>
      </c>
      <c r="C603" s="69" t="s">
        <v>688</v>
      </c>
      <c r="D603" s="65">
        <v>43654.57877314815</v>
      </c>
    </row>
    <row r="604" spans="1:4" ht="15">
      <c r="A604" s="63" t="s">
        <v>585</v>
      </c>
      <c r="B604" s="63" t="s">
        <v>1054</v>
      </c>
      <c r="C604" s="69" t="s">
        <v>688</v>
      </c>
      <c r="D604" s="65">
        <v>43654.57877314815</v>
      </c>
    </row>
    <row r="605" spans="1:4" ht="15">
      <c r="A605" s="63" t="s">
        <v>585</v>
      </c>
      <c r="B605" s="63" t="s">
        <v>992</v>
      </c>
      <c r="C605" s="69" t="s">
        <v>688</v>
      </c>
      <c r="D605" s="65">
        <v>43654.57877314815</v>
      </c>
    </row>
    <row r="606" spans="1:4" ht="15">
      <c r="A606" s="63" t="s">
        <v>585</v>
      </c>
      <c r="B606" s="63" t="s">
        <v>796</v>
      </c>
      <c r="C606" s="69" t="s">
        <v>688</v>
      </c>
      <c r="D606" s="65">
        <v>43654.57877314815</v>
      </c>
    </row>
    <row r="607" spans="1:4" ht="15">
      <c r="A607" s="63" t="s">
        <v>584</v>
      </c>
      <c r="B607" s="63" t="s">
        <v>1042</v>
      </c>
      <c r="C607" s="69" t="s">
        <v>686</v>
      </c>
      <c r="D607" s="65">
        <v>43655.52633101852</v>
      </c>
    </row>
    <row r="608" spans="1:4" ht="15">
      <c r="A608" s="63" t="s">
        <v>584</v>
      </c>
      <c r="B608" s="63" t="s">
        <v>404</v>
      </c>
      <c r="C608" s="69" t="s">
        <v>686</v>
      </c>
      <c r="D608" s="65">
        <v>43655.52633101852</v>
      </c>
    </row>
    <row r="609" spans="1:4" ht="15">
      <c r="A609" s="63" t="s">
        <v>584</v>
      </c>
      <c r="B609" s="63" t="s">
        <v>540</v>
      </c>
      <c r="C609" s="69" t="s">
        <v>686</v>
      </c>
      <c r="D609" s="65">
        <v>43655.52633101852</v>
      </c>
    </row>
    <row r="610" spans="1:4" ht="15">
      <c r="A610" s="63" t="s">
        <v>584</v>
      </c>
      <c r="B610" s="63" t="s">
        <v>367</v>
      </c>
      <c r="C610" s="69" t="s">
        <v>686</v>
      </c>
      <c r="D610" s="65">
        <v>43655.52633101852</v>
      </c>
    </row>
    <row r="611" spans="1:4" ht="15">
      <c r="A611" s="63" t="s">
        <v>584</v>
      </c>
      <c r="B611" s="63" t="s">
        <v>975</v>
      </c>
      <c r="C611" s="69" t="s">
        <v>686</v>
      </c>
      <c r="D611" s="65">
        <v>43655.52633101852</v>
      </c>
    </row>
    <row r="612" spans="1:4" ht="15">
      <c r="A612" s="63" t="s">
        <v>584</v>
      </c>
      <c r="B612" s="63" t="s">
        <v>397</v>
      </c>
      <c r="C612" s="69" t="s">
        <v>686</v>
      </c>
      <c r="D612" s="65">
        <v>43655.52633101852</v>
      </c>
    </row>
    <row r="613" spans="1:4" ht="15">
      <c r="A613" s="63" t="s">
        <v>584</v>
      </c>
      <c r="B613" s="63" t="s">
        <v>976</v>
      </c>
      <c r="C613" s="69" t="s">
        <v>686</v>
      </c>
      <c r="D613" s="65">
        <v>43655.52633101852</v>
      </c>
    </row>
    <row r="614" spans="1:4" ht="15">
      <c r="A614" s="63" t="s">
        <v>584</v>
      </c>
      <c r="B614" s="63" t="s">
        <v>707</v>
      </c>
      <c r="C614" s="69" t="s">
        <v>686</v>
      </c>
      <c r="D614" s="65">
        <v>43655.52633101852</v>
      </c>
    </row>
    <row r="615" spans="1:4" ht="15">
      <c r="A615" s="63" t="s">
        <v>584</v>
      </c>
      <c r="B615" s="63" t="s">
        <v>978</v>
      </c>
      <c r="C615" s="69" t="s">
        <v>686</v>
      </c>
      <c r="D615" s="65">
        <v>43655.52633101852</v>
      </c>
    </row>
    <row r="616" spans="1:4" ht="15">
      <c r="A616" s="63" t="s">
        <v>584</v>
      </c>
      <c r="B616" s="63" t="s">
        <v>1000</v>
      </c>
      <c r="C616" s="69" t="s">
        <v>686</v>
      </c>
      <c r="D616" s="65">
        <v>43655.52633101852</v>
      </c>
    </row>
    <row r="617" spans="1:4" ht="15">
      <c r="A617" s="63" t="s">
        <v>584</v>
      </c>
      <c r="B617" s="63" t="s">
        <v>979</v>
      </c>
      <c r="C617" s="69" t="s">
        <v>686</v>
      </c>
      <c r="D617" s="65">
        <v>43655.52633101852</v>
      </c>
    </row>
    <row r="618" spans="1:4" ht="15">
      <c r="A618" s="63" t="s">
        <v>584</v>
      </c>
      <c r="B618" s="63" t="s">
        <v>928</v>
      </c>
      <c r="C618" s="69" t="s">
        <v>686</v>
      </c>
      <c r="D618" s="65">
        <v>43655.52633101852</v>
      </c>
    </row>
    <row r="619" spans="1:4" ht="15">
      <c r="A619" s="63" t="s">
        <v>584</v>
      </c>
      <c r="B619" s="63" t="s">
        <v>390</v>
      </c>
      <c r="C619" s="69" t="s">
        <v>686</v>
      </c>
      <c r="D619" s="65">
        <v>43655.52633101852</v>
      </c>
    </row>
    <row r="620" spans="1:4" ht="15">
      <c r="A620" s="63" t="s">
        <v>584</v>
      </c>
      <c r="B620" s="63" t="s">
        <v>1043</v>
      </c>
      <c r="C620" s="69" t="s">
        <v>686</v>
      </c>
      <c r="D620" s="65">
        <v>43655.52633101852</v>
      </c>
    </row>
    <row r="621" spans="1:4" ht="15">
      <c r="A621" s="63" t="s">
        <v>584</v>
      </c>
      <c r="B621" s="63" t="s">
        <v>401</v>
      </c>
      <c r="C621" s="69" t="s">
        <v>686</v>
      </c>
      <c r="D621" s="65">
        <v>43655.52633101852</v>
      </c>
    </row>
    <row r="622" spans="1:4" ht="15">
      <c r="A622" s="63" t="s">
        <v>584</v>
      </c>
      <c r="B622" s="63" t="s">
        <v>1044</v>
      </c>
      <c r="C622" s="69" t="s">
        <v>686</v>
      </c>
      <c r="D622" s="65">
        <v>43655.52633101852</v>
      </c>
    </row>
    <row r="623" spans="1:4" ht="15">
      <c r="A623" s="63" t="s">
        <v>584</v>
      </c>
      <c r="B623" s="63" t="s">
        <v>454</v>
      </c>
      <c r="C623" s="69" t="s">
        <v>686</v>
      </c>
      <c r="D623" s="65">
        <v>43655.52633101852</v>
      </c>
    </row>
    <row r="624" spans="1:4" ht="15">
      <c r="A624" s="63" t="s">
        <v>584</v>
      </c>
      <c r="B624" s="63" t="s">
        <v>409</v>
      </c>
      <c r="C624" s="69" t="s">
        <v>686</v>
      </c>
      <c r="D624" s="65">
        <v>43655.52633101852</v>
      </c>
    </row>
    <row r="625" spans="1:4" ht="15">
      <c r="A625" s="63" t="s">
        <v>584</v>
      </c>
      <c r="B625" s="63" t="s">
        <v>982</v>
      </c>
      <c r="C625" s="69" t="s">
        <v>686</v>
      </c>
      <c r="D625" s="65">
        <v>43655.52633101852</v>
      </c>
    </row>
    <row r="626" spans="1:4" ht="15">
      <c r="A626" s="63" t="s">
        <v>584</v>
      </c>
      <c r="B626" s="63" t="s">
        <v>983</v>
      </c>
      <c r="C626" s="69" t="s">
        <v>686</v>
      </c>
      <c r="D626" s="65">
        <v>43655.52633101852</v>
      </c>
    </row>
    <row r="627" spans="1:4" ht="15">
      <c r="A627" s="63" t="s">
        <v>584</v>
      </c>
      <c r="B627" s="63" t="s">
        <v>984</v>
      </c>
      <c r="C627" s="69" t="s">
        <v>686</v>
      </c>
      <c r="D627" s="65">
        <v>43655.52633101852</v>
      </c>
    </row>
    <row r="628" spans="1:4" ht="15">
      <c r="A628" s="63" t="s">
        <v>584</v>
      </c>
      <c r="B628" s="63" t="s">
        <v>917</v>
      </c>
      <c r="C628" s="69" t="s">
        <v>686</v>
      </c>
      <c r="D628" s="65">
        <v>43655.52633101852</v>
      </c>
    </row>
    <row r="629" spans="1:4" ht="15">
      <c r="A629" s="63" t="s">
        <v>584</v>
      </c>
      <c r="B629" s="63" t="s">
        <v>1045</v>
      </c>
      <c r="C629" s="69" t="s">
        <v>686</v>
      </c>
      <c r="D629" s="65">
        <v>43655.52633101852</v>
      </c>
    </row>
    <row r="630" spans="1:4" ht="15">
      <c r="A630" s="63" t="s">
        <v>584</v>
      </c>
      <c r="B630" s="63" t="s">
        <v>812</v>
      </c>
      <c r="C630" s="69" t="s">
        <v>686</v>
      </c>
      <c r="D630" s="65">
        <v>43655.52633101852</v>
      </c>
    </row>
    <row r="631" spans="1:4" ht="15">
      <c r="A631" s="63" t="s">
        <v>584</v>
      </c>
      <c r="B631" s="63" t="s">
        <v>904</v>
      </c>
      <c r="C631" s="69" t="s">
        <v>686</v>
      </c>
      <c r="D631" s="65">
        <v>43655.52633101852</v>
      </c>
    </row>
    <row r="632" spans="1:4" ht="15">
      <c r="A632" s="63" t="s">
        <v>584</v>
      </c>
      <c r="B632" s="63" t="s">
        <v>992</v>
      </c>
      <c r="C632" s="69" t="s">
        <v>686</v>
      </c>
      <c r="D632" s="65">
        <v>43655.52633101852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565</v>
      </c>
    </row>
    <row r="2" spans="1:2" ht="15">
      <c r="A2" s="63" t="s">
        <v>423</v>
      </c>
      <c r="B2" s="63" t="s">
        <v>566</v>
      </c>
    </row>
    <row r="3" spans="1:2" ht="15">
      <c r="A3" s="63" t="s">
        <v>424</v>
      </c>
      <c r="B3" s="63" t="s">
        <v>566</v>
      </c>
    </row>
    <row r="4" spans="1:2" ht="15">
      <c r="A4" s="63" t="s">
        <v>404</v>
      </c>
      <c r="B4" s="63" t="s">
        <v>566</v>
      </c>
    </row>
    <row r="5" spans="1:2" ht="15">
      <c r="A5" s="63" t="s">
        <v>425</v>
      </c>
      <c r="B5" s="63" t="s">
        <v>566</v>
      </c>
    </row>
    <row r="6" spans="1:2" ht="15">
      <c r="A6" s="63" t="s">
        <v>426</v>
      </c>
      <c r="B6" s="63" t="s">
        <v>566</v>
      </c>
    </row>
    <row r="7" spans="1:2" ht="15">
      <c r="A7" s="63" t="s">
        <v>427</v>
      </c>
      <c r="B7" s="63" t="s">
        <v>566</v>
      </c>
    </row>
    <row r="8" spans="1:2" ht="15">
      <c r="A8" s="63" t="s">
        <v>428</v>
      </c>
      <c r="B8" s="63" t="s">
        <v>566</v>
      </c>
    </row>
    <row r="9" spans="1:2" ht="15">
      <c r="A9" s="63" t="s">
        <v>429</v>
      </c>
      <c r="B9" s="63" t="s">
        <v>566</v>
      </c>
    </row>
    <row r="10" spans="1:2" ht="15">
      <c r="A10" s="63" t="s">
        <v>430</v>
      </c>
      <c r="B10" s="63" t="s">
        <v>566</v>
      </c>
    </row>
    <row r="11" spans="1:2" ht="15">
      <c r="A11" s="63" t="s">
        <v>431</v>
      </c>
      <c r="B11" s="63" t="s">
        <v>566</v>
      </c>
    </row>
    <row r="12" spans="1:2" ht="15">
      <c r="A12" s="63" t="s">
        <v>432</v>
      </c>
      <c r="B12" s="63" t="s">
        <v>566</v>
      </c>
    </row>
    <row r="13" spans="1:2" ht="15">
      <c r="A13" s="63" t="s">
        <v>401</v>
      </c>
      <c r="B13" s="63" t="s">
        <v>566</v>
      </c>
    </row>
    <row r="14" spans="1:2" ht="15">
      <c r="A14" s="63" t="s">
        <v>420</v>
      </c>
      <c r="B14" s="63" t="s">
        <v>566</v>
      </c>
    </row>
    <row r="15" spans="1:2" ht="15">
      <c r="A15" s="63" t="s">
        <v>396</v>
      </c>
      <c r="B15" s="63" t="s">
        <v>566</v>
      </c>
    </row>
    <row r="16" spans="1:2" ht="15">
      <c r="A16" s="63" t="s">
        <v>433</v>
      </c>
      <c r="B16" s="63" t="s">
        <v>566</v>
      </c>
    </row>
    <row r="17" spans="1:2" ht="15">
      <c r="A17" s="63" t="s">
        <v>391</v>
      </c>
      <c r="B17" s="63" t="s">
        <v>566</v>
      </c>
    </row>
    <row r="18" spans="1:2" ht="15">
      <c r="A18" s="63" t="s">
        <v>434</v>
      </c>
      <c r="B18" s="63" t="s">
        <v>566</v>
      </c>
    </row>
    <row r="19" spans="1:2" ht="15">
      <c r="A19" s="63" t="s">
        <v>395</v>
      </c>
      <c r="B19" s="63" t="s">
        <v>566</v>
      </c>
    </row>
    <row r="20" spans="1:2" ht="15">
      <c r="A20" s="63" t="s">
        <v>402</v>
      </c>
      <c r="B20" s="63" t="s">
        <v>566</v>
      </c>
    </row>
    <row r="21" spans="1:2" ht="15">
      <c r="A21" s="63" t="s">
        <v>398</v>
      </c>
      <c r="B21" s="63" t="s">
        <v>566</v>
      </c>
    </row>
    <row r="22" spans="1:2" ht="15">
      <c r="A22" s="63" t="s">
        <v>435</v>
      </c>
      <c r="B22" s="63" t="s">
        <v>566</v>
      </c>
    </row>
    <row r="23" spans="1:2" ht="15">
      <c r="A23" s="63" t="s">
        <v>436</v>
      </c>
      <c r="B23" s="63" t="s">
        <v>566</v>
      </c>
    </row>
    <row r="24" spans="1:2" ht="15">
      <c r="A24" s="63" t="s">
        <v>437</v>
      </c>
      <c r="B24" s="63" t="s">
        <v>566</v>
      </c>
    </row>
    <row r="25" spans="1:2" ht="15">
      <c r="A25" s="63" t="s">
        <v>400</v>
      </c>
      <c r="B25" s="63" t="s">
        <v>566</v>
      </c>
    </row>
    <row r="26" spans="1:2" ht="15">
      <c r="A26" s="63" t="s">
        <v>438</v>
      </c>
      <c r="B26" s="63" t="s">
        <v>566</v>
      </c>
    </row>
    <row r="27" spans="1:2" ht="15">
      <c r="A27" s="63" t="s">
        <v>439</v>
      </c>
      <c r="B27" s="63" t="s">
        <v>566</v>
      </c>
    </row>
    <row r="28" spans="1:2" ht="15">
      <c r="A28" s="63" t="s">
        <v>440</v>
      </c>
      <c r="B28" s="63" t="s">
        <v>566</v>
      </c>
    </row>
    <row r="29" spans="1:2" ht="15">
      <c r="A29" s="63" t="s">
        <v>441</v>
      </c>
      <c r="B29" s="63" t="s">
        <v>566</v>
      </c>
    </row>
    <row r="30" spans="1:2" ht="15">
      <c r="A30" s="63" t="s">
        <v>442</v>
      </c>
      <c r="B30" s="63" t="s">
        <v>566</v>
      </c>
    </row>
    <row r="31" spans="1:2" ht="15">
      <c r="A31" s="63" t="s">
        <v>443</v>
      </c>
      <c r="B31" s="63" t="s">
        <v>566</v>
      </c>
    </row>
    <row r="32" spans="1:2" ht="15">
      <c r="A32" s="63" t="s">
        <v>444</v>
      </c>
      <c r="B32" s="63" t="s">
        <v>566</v>
      </c>
    </row>
    <row r="33" spans="1:2" ht="15">
      <c r="A33" s="63" t="s">
        <v>445</v>
      </c>
      <c r="B33" s="63" t="s">
        <v>566</v>
      </c>
    </row>
    <row r="34" spans="1:2" ht="15">
      <c r="A34" s="63" t="s">
        <v>446</v>
      </c>
      <c r="B34" s="63" t="s">
        <v>566</v>
      </c>
    </row>
    <row r="35" spans="1:2" ht="15">
      <c r="A35" s="63" t="s">
        <v>447</v>
      </c>
      <c r="B35" s="63" t="s">
        <v>566</v>
      </c>
    </row>
    <row r="36" spans="1:2" ht="15">
      <c r="A36" s="63" t="s">
        <v>448</v>
      </c>
      <c r="B36" s="63" t="s">
        <v>566</v>
      </c>
    </row>
    <row r="37" spans="1:2" ht="15">
      <c r="A37" s="63" t="s">
        <v>449</v>
      </c>
      <c r="B37" s="63" t="s">
        <v>566</v>
      </c>
    </row>
    <row r="38" spans="1:2" ht="15">
      <c r="A38" s="63" t="s">
        <v>450</v>
      </c>
      <c r="B38" s="63" t="s">
        <v>566</v>
      </c>
    </row>
    <row r="39" spans="1:2" ht="15">
      <c r="A39" s="63" t="s">
        <v>451</v>
      </c>
      <c r="B39" s="63" t="s">
        <v>566</v>
      </c>
    </row>
    <row r="40" spans="1:2" ht="15">
      <c r="A40" s="63" t="s">
        <v>452</v>
      </c>
      <c r="B40" s="63" t="s">
        <v>566</v>
      </c>
    </row>
    <row r="41" spans="1:2" ht="15">
      <c r="A41" s="63" t="s">
        <v>453</v>
      </c>
      <c r="B41" s="63" t="s">
        <v>566</v>
      </c>
    </row>
    <row r="42" spans="1:2" ht="15">
      <c r="A42" s="63" t="s">
        <v>393</v>
      </c>
      <c r="B42" s="63" t="s">
        <v>566</v>
      </c>
    </row>
    <row r="43" spans="1:2" ht="15">
      <c r="A43" s="63" t="s">
        <v>454</v>
      </c>
      <c r="B43" s="63" t="s">
        <v>566</v>
      </c>
    </row>
    <row r="44" spans="1:2" ht="15">
      <c r="A44" s="63" t="s">
        <v>408</v>
      </c>
      <c r="B44" s="63" t="s">
        <v>566</v>
      </c>
    </row>
    <row r="45" spans="1:2" ht="15">
      <c r="A45" s="63" t="s">
        <v>455</v>
      </c>
      <c r="B45" s="63" t="s">
        <v>566</v>
      </c>
    </row>
    <row r="46" spans="1:2" ht="15">
      <c r="A46" s="63" t="s">
        <v>456</v>
      </c>
      <c r="B46" s="63" t="s">
        <v>566</v>
      </c>
    </row>
    <row r="47" spans="1:2" ht="15">
      <c r="A47" s="63" t="s">
        <v>457</v>
      </c>
      <c r="B47" s="63" t="s">
        <v>566</v>
      </c>
    </row>
    <row r="48" spans="1:2" ht="15">
      <c r="A48" s="63" t="s">
        <v>458</v>
      </c>
      <c r="B48" s="63" t="s">
        <v>566</v>
      </c>
    </row>
    <row r="49" spans="1:2" ht="15">
      <c r="A49" s="63" t="s">
        <v>459</v>
      </c>
      <c r="B49" s="63" t="s">
        <v>566</v>
      </c>
    </row>
    <row r="50" spans="1:2" ht="15">
      <c r="A50" s="63" t="s">
        <v>460</v>
      </c>
      <c r="B50" s="63" t="s">
        <v>566</v>
      </c>
    </row>
    <row r="51" spans="1:2" ht="15">
      <c r="A51" s="63" t="s">
        <v>461</v>
      </c>
      <c r="B51" s="63" t="s">
        <v>566</v>
      </c>
    </row>
    <row r="52" spans="1:2" ht="15">
      <c r="A52" s="63" t="s">
        <v>462</v>
      </c>
      <c r="B52" s="63" t="s">
        <v>566</v>
      </c>
    </row>
    <row r="53" spans="1:2" ht="15">
      <c r="A53" s="63" t="s">
        <v>463</v>
      </c>
      <c r="B53" s="63" t="s">
        <v>566</v>
      </c>
    </row>
    <row r="54" spans="1:2" ht="15">
      <c r="A54" s="63" t="s">
        <v>464</v>
      </c>
      <c r="B54" s="63" t="s">
        <v>566</v>
      </c>
    </row>
    <row r="55" spans="1:2" ht="15">
      <c r="A55" s="63" t="s">
        <v>465</v>
      </c>
      <c r="B55" s="63" t="s">
        <v>566</v>
      </c>
    </row>
    <row r="56" spans="1:2" ht="15">
      <c r="A56" s="63" t="s">
        <v>466</v>
      </c>
      <c r="B56" s="63" t="s">
        <v>566</v>
      </c>
    </row>
    <row r="57" spans="1:2" ht="15">
      <c r="A57" s="63" t="s">
        <v>467</v>
      </c>
      <c r="B57" s="63" t="s">
        <v>566</v>
      </c>
    </row>
    <row r="58" spans="1:2" ht="15">
      <c r="A58" s="63" t="s">
        <v>416</v>
      </c>
      <c r="B58" s="63" t="s">
        <v>566</v>
      </c>
    </row>
    <row r="59" spans="1:2" ht="15">
      <c r="A59" s="63" t="s">
        <v>468</v>
      </c>
      <c r="B59" s="63" t="s">
        <v>566</v>
      </c>
    </row>
    <row r="60" spans="1:2" ht="15">
      <c r="A60" s="63" t="s">
        <v>469</v>
      </c>
      <c r="B60" s="63" t="s">
        <v>566</v>
      </c>
    </row>
    <row r="61" spans="1:2" ht="15">
      <c r="A61" s="63" t="s">
        <v>470</v>
      </c>
      <c r="B61" s="63" t="s">
        <v>566</v>
      </c>
    </row>
    <row r="62" spans="1:2" ht="15">
      <c r="A62" s="63" t="s">
        <v>471</v>
      </c>
      <c r="B62" s="63" t="s">
        <v>566</v>
      </c>
    </row>
    <row r="63" spans="1:2" ht="15">
      <c r="A63" s="63" t="s">
        <v>472</v>
      </c>
      <c r="B63" s="63" t="s">
        <v>566</v>
      </c>
    </row>
    <row r="64" spans="1:2" ht="15">
      <c r="A64" s="63" t="s">
        <v>473</v>
      </c>
      <c r="B64" s="63" t="s">
        <v>566</v>
      </c>
    </row>
    <row r="65" spans="1:2" ht="15">
      <c r="A65" s="63" t="s">
        <v>474</v>
      </c>
      <c r="B65" s="63" t="s">
        <v>566</v>
      </c>
    </row>
    <row r="66" spans="1:2" ht="15">
      <c r="A66" s="63" t="s">
        <v>475</v>
      </c>
      <c r="B66" s="63" t="s">
        <v>566</v>
      </c>
    </row>
    <row r="67" spans="1:2" ht="15">
      <c r="A67" s="63" t="s">
        <v>476</v>
      </c>
      <c r="B67" s="63" t="s">
        <v>566</v>
      </c>
    </row>
    <row r="68" spans="1:2" ht="15">
      <c r="A68" s="63" t="s">
        <v>477</v>
      </c>
      <c r="B68" s="63" t="s">
        <v>566</v>
      </c>
    </row>
    <row r="69" spans="1:2" ht="15">
      <c r="A69" s="63" t="s">
        <v>389</v>
      </c>
      <c r="B69" s="63" t="s">
        <v>566</v>
      </c>
    </row>
    <row r="70" spans="1:2" ht="15">
      <c r="A70" s="63" t="s">
        <v>478</v>
      </c>
      <c r="B70" s="63" t="s">
        <v>566</v>
      </c>
    </row>
    <row r="71" spans="1:2" ht="15">
      <c r="A71" s="63" t="s">
        <v>421</v>
      </c>
      <c r="B71" s="63" t="s">
        <v>566</v>
      </c>
    </row>
    <row r="72" spans="1:2" ht="15">
      <c r="A72" s="63" t="s">
        <v>479</v>
      </c>
      <c r="B72" s="63" t="s">
        <v>566</v>
      </c>
    </row>
    <row r="73" spans="1:2" ht="15">
      <c r="A73" s="63" t="s">
        <v>367</v>
      </c>
      <c r="B73" s="63" t="s">
        <v>566</v>
      </c>
    </row>
    <row r="74" spans="1:2" ht="15">
      <c r="A74" s="63" t="s">
        <v>399</v>
      </c>
      <c r="B74" s="63" t="s">
        <v>566</v>
      </c>
    </row>
    <row r="75" spans="1:2" ht="15">
      <c r="A75" s="63" t="s">
        <v>480</v>
      </c>
      <c r="B75" s="63" t="s">
        <v>566</v>
      </c>
    </row>
    <row r="76" spans="1:2" ht="15">
      <c r="A76" s="63" t="s">
        <v>481</v>
      </c>
      <c r="B76" s="63" t="s">
        <v>566</v>
      </c>
    </row>
    <row r="77" spans="1:2" ht="15">
      <c r="A77" s="63" t="s">
        <v>482</v>
      </c>
      <c r="B77" s="63" t="s">
        <v>566</v>
      </c>
    </row>
    <row r="78" spans="1:2" ht="15">
      <c r="A78" s="63" t="s">
        <v>483</v>
      </c>
      <c r="B78" s="63" t="s">
        <v>566</v>
      </c>
    </row>
    <row r="79" spans="1:2" ht="15">
      <c r="A79" s="63" t="s">
        <v>484</v>
      </c>
      <c r="B79" s="63" t="s">
        <v>566</v>
      </c>
    </row>
    <row r="80" spans="1:2" ht="15">
      <c r="A80" s="63" t="s">
        <v>485</v>
      </c>
      <c r="B80" s="63" t="s">
        <v>566</v>
      </c>
    </row>
    <row r="81" spans="1:2" ht="15">
      <c r="A81" s="63" t="s">
        <v>486</v>
      </c>
      <c r="B81" s="63" t="s">
        <v>566</v>
      </c>
    </row>
    <row r="82" spans="1:2" ht="15">
      <c r="A82" s="63" t="s">
        <v>487</v>
      </c>
      <c r="B82" s="63" t="s">
        <v>566</v>
      </c>
    </row>
    <row r="83" spans="1:2" ht="15">
      <c r="A83" s="63" t="s">
        <v>488</v>
      </c>
      <c r="B83" s="63" t="s">
        <v>566</v>
      </c>
    </row>
    <row r="84" spans="1:2" ht="15">
      <c r="A84" s="63" t="s">
        <v>489</v>
      </c>
      <c r="B84" s="63" t="s">
        <v>566</v>
      </c>
    </row>
    <row r="85" spans="1:2" ht="15">
      <c r="A85" s="63" t="s">
        <v>490</v>
      </c>
      <c r="B85" s="63" t="s">
        <v>566</v>
      </c>
    </row>
    <row r="86" spans="1:2" ht="15">
      <c r="A86" s="63" t="s">
        <v>415</v>
      </c>
      <c r="B86" s="63" t="s">
        <v>566</v>
      </c>
    </row>
    <row r="87" spans="1:2" ht="15">
      <c r="A87" s="63" t="s">
        <v>491</v>
      </c>
      <c r="B87" s="63" t="s">
        <v>566</v>
      </c>
    </row>
    <row r="88" spans="1:2" ht="15">
      <c r="A88" s="63" t="s">
        <v>492</v>
      </c>
      <c r="B88" s="63" t="s">
        <v>566</v>
      </c>
    </row>
    <row r="89" spans="1:2" ht="15">
      <c r="A89" s="63" t="s">
        <v>493</v>
      </c>
      <c r="B89" s="63" t="s">
        <v>566</v>
      </c>
    </row>
    <row r="90" spans="1:2" ht="15">
      <c r="A90" s="63" t="s">
        <v>494</v>
      </c>
      <c r="B90" s="63" t="s">
        <v>566</v>
      </c>
    </row>
    <row r="91" spans="1:2" ht="15">
      <c r="A91" s="63" t="s">
        <v>495</v>
      </c>
      <c r="B91" s="63" t="s">
        <v>566</v>
      </c>
    </row>
    <row r="92" spans="1:2" ht="15">
      <c r="A92" s="63" t="s">
        <v>496</v>
      </c>
      <c r="B92" s="63" t="s">
        <v>566</v>
      </c>
    </row>
    <row r="93" spans="1:2" ht="15">
      <c r="A93" s="63" t="s">
        <v>497</v>
      </c>
      <c r="B93" s="63" t="s">
        <v>566</v>
      </c>
    </row>
    <row r="94" spans="1:2" ht="15">
      <c r="A94" s="63" t="s">
        <v>405</v>
      </c>
      <c r="B94" s="63" t="s">
        <v>566</v>
      </c>
    </row>
    <row r="95" spans="1:2" ht="15">
      <c r="A95" s="63" t="s">
        <v>498</v>
      </c>
      <c r="B95" s="63" t="s">
        <v>566</v>
      </c>
    </row>
    <row r="96" spans="1:2" ht="15">
      <c r="A96" s="63" t="s">
        <v>499</v>
      </c>
      <c r="B96" s="63" t="s">
        <v>566</v>
      </c>
    </row>
    <row r="97" spans="1:2" ht="15">
      <c r="A97" s="63" t="s">
        <v>414</v>
      </c>
      <c r="B97" s="63" t="s">
        <v>566</v>
      </c>
    </row>
    <row r="98" spans="1:2" ht="15">
      <c r="A98" s="63" t="s">
        <v>500</v>
      </c>
      <c r="B98" s="63" t="s">
        <v>566</v>
      </c>
    </row>
    <row r="99" spans="1:2" ht="15">
      <c r="A99" s="63" t="s">
        <v>501</v>
      </c>
      <c r="B99" s="63" t="s">
        <v>566</v>
      </c>
    </row>
    <row r="100" spans="1:2" ht="15">
      <c r="A100" s="63" t="s">
        <v>502</v>
      </c>
      <c r="B100" s="63" t="s">
        <v>566</v>
      </c>
    </row>
    <row r="101" spans="1:2" ht="15">
      <c r="A101" s="63" t="s">
        <v>409</v>
      </c>
      <c r="B101" s="63" t="s">
        <v>566</v>
      </c>
    </row>
    <row r="102" spans="1:2" ht="15">
      <c r="A102" s="63" t="s">
        <v>503</v>
      </c>
      <c r="B102" s="63" t="s">
        <v>566</v>
      </c>
    </row>
    <row r="103" spans="1:2" ht="15">
      <c r="A103" s="63" t="s">
        <v>504</v>
      </c>
      <c r="B103" s="63" t="s">
        <v>566</v>
      </c>
    </row>
    <row r="104" spans="1:2" ht="15">
      <c r="A104" s="63" t="s">
        <v>505</v>
      </c>
      <c r="B104" s="63" t="s">
        <v>566</v>
      </c>
    </row>
    <row r="105" spans="1:2" ht="15">
      <c r="A105" s="63" t="s">
        <v>506</v>
      </c>
      <c r="B105" s="63" t="s">
        <v>566</v>
      </c>
    </row>
    <row r="106" spans="1:2" ht="15">
      <c r="A106" s="63" t="s">
        <v>507</v>
      </c>
      <c r="B106" s="63" t="s">
        <v>566</v>
      </c>
    </row>
    <row r="107" spans="1:2" ht="15">
      <c r="A107" s="63" t="s">
        <v>508</v>
      </c>
      <c r="B107" s="63" t="s">
        <v>566</v>
      </c>
    </row>
    <row r="108" spans="1:2" ht="15">
      <c r="A108" s="63" t="s">
        <v>509</v>
      </c>
      <c r="B108" s="63" t="s">
        <v>566</v>
      </c>
    </row>
    <row r="109" spans="1:2" ht="15">
      <c r="A109" s="63" t="s">
        <v>510</v>
      </c>
      <c r="B109" s="63" t="s">
        <v>566</v>
      </c>
    </row>
    <row r="110" spans="1:2" ht="15">
      <c r="A110" s="63" t="s">
        <v>511</v>
      </c>
      <c r="B110" s="63" t="s">
        <v>566</v>
      </c>
    </row>
    <row r="111" spans="1:2" ht="15">
      <c r="A111" s="63" t="s">
        <v>512</v>
      </c>
      <c r="B111" s="63" t="s">
        <v>566</v>
      </c>
    </row>
    <row r="112" spans="1:2" ht="15">
      <c r="A112" s="63" t="s">
        <v>513</v>
      </c>
      <c r="B112" s="63" t="s">
        <v>566</v>
      </c>
    </row>
    <row r="113" spans="1:2" ht="15">
      <c r="A113" s="63" t="s">
        <v>514</v>
      </c>
      <c r="B113" s="63" t="s">
        <v>566</v>
      </c>
    </row>
    <row r="114" spans="1:2" ht="15">
      <c r="A114" s="63" t="s">
        <v>515</v>
      </c>
      <c r="B114" s="63" t="s">
        <v>566</v>
      </c>
    </row>
    <row r="115" spans="1:2" ht="15">
      <c r="A115" s="63" t="s">
        <v>516</v>
      </c>
      <c r="B115" s="63" t="s">
        <v>566</v>
      </c>
    </row>
    <row r="116" spans="1:2" ht="15">
      <c r="A116" s="63" t="s">
        <v>517</v>
      </c>
      <c r="B116" s="63" t="s">
        <v>566</v>
      </c>
    </row>
    <row r="117" spans="1:2" ht="15">
      <c r="A117" s="63" t="s">
        <v>518</v>
      </c>
      <c r="B117" s="63" t="s">
        <v>566</v>
      </c>
    </row>
    <row r="118" spans="1:2" ht="15">
      <c r="A118" s="63" t="s">
        <v>519</v>
      </c>
      <c r="B118" s="63" t="s">
        <v>566</v>
      </c>
    </row>
    <row r="119" spans="1:2" ht="15">
      <c r="A119" s="63" t="s">
        <v>520</v>
      </c>
      <c r="B119" s="63" t="s">
        <v>566</v>
      </c>
    </row>
    <row r="120" spans="1:2" ht="15">
      <c r="A120" s="63" t="s">
        <v>521</v>
      </c>
      <c r="B120" s="63" t="s">
        <v>566</v>
      </c>
    </row>
    <row r="121" spans="1:2" ht="15">
      <c r="A121" s="63" t="s">
        <v>522</v>
      </c>
      <c r="B121" s="63" t="s">
        <v>566</v>
      </c>
    </row>
    <row r="122" spans="1:2" ht="15">
      <c r="A122" s="63" t="s">
        <v>394</v>
      </c>
      <c r="B122" s="63" t="s">
        <v>566</v>
      </c>
    </row>
    <row r="123" spans="1:2" ht="15">
      <c r="A123" s="63" t="s">
        <v>418</v>
      </c>
      <c r="B123" s="63" t="s">
        <v>566</v>
      </c>
    </row>
    <row r="124" spans="1:2" ht="15">
      <c r="A124" s="63" t="s">
        <v>417</v>
      </c>
      <c r="B124" s="63" t="s">
        <v>566</v>
      </c>
    </row>
    <row r="125" spans="1:2" ht="15">
      <c r="A125" s="63" t="s">
        <v>523</v>
      </c>
      <c r="B125" s="63" t="s">
        <v>566</v>
      </c>
    </row>
    <row r="126" spans="1:2" ht="15">
      <c r="A126" s="63" t="s">
        <v>524</v>
      </c>
      <c r="B126" s="63" t="s">
        <v>566</v>
      </c>
    </row>
    <row r="127" spans="1:2" ht="15">
      <c r="A127" s="63" t="s">
        <v>525</v>
      </c>
      <c r="B127" s="63" t="s">
        <v>566</v>
      </c>
    </row>
    <row r="128" spans="1:2" ht="15">
      <c r="A128" s="63" t="s">
        <v>526</v>
      </c>
      <c r="B128" s="63" t="s">
        <v>566</v>
      </c>
    </row>
    <row r="129" spans="1:2" ht="15">
      <c r="A129" s="63" t="s">
        <v>419</v>
      </c>
      <c r="B129" s="63" t="s">
        <v>566</v>
      </c>
    </row>
    <row r="130" spans="1:2" ht="15">
      <c r="A130" s="63" t="s">
        <v>527</v>
      </c>
      <c r="B130" s="63" t="s">
        <v>566</v>
      </c>
    </row>
    <row r="131" spans="1:2" ht="15">
      <c r="A131" s="63" t="s">
        <v>528</v>
      </c>
      <c r="B131" s="63" t="s">
        <v>566</v>
      </c>
    </row>
    <row r="132" spans="1:2" ht="15">
      <c r="A132" s="63" t="s">
        <v>529</v>
      </c>
      <c r="B132" s="63" t="s">
        <v>566</v>
      </c>
    </row>
    <row r="133" spans="1:2" ht="15">
      <c r="A133" s="63" t="s">
        <v>530</v>
      </c>
      <c r="B133" s="63" t="s">
        <v>566</v>
      </c>
    </row>
    <row r="134" spans="1:2" ht="15">
      <c r="A134" s="63" t="s">
        <v>406</v>
      </c>
      <c r="B134" s="63" t="s">
        <v>566</v>
      </c>
    </row>
    <row r="135" spans="1:2" ht="15">
      <c r="A135" s="63" t="s">
        <v>397</v>
      </c>
      <c r="B135" s="63" t="s">
        <v>566</v>
      </c>
    </row>
    <row r="136" spans="1:2" ht="15">
      <c r="A136" s="63" t="s">
        <v>531</v>
      </c>
      <c r="B136" s="63" t="s">
        <v>566</v>
      </c>
    </row>
    <row r="137" spans="1:2" ht="15">
      <c r="A137" s="63" t="s">
        <v>407</v>
      </c>
      <c r="B137" s="63" t="s">
        <v>566</v>
      </c>
    </row>
    <row r="138" spans="1:2" ht="15">
      <c r="A138" s="63" t="s">
        <v>532</v>
      </c>
      <c r="B138" s="63" t="s">
        <v>566</v>
      </c>
    </row>
    <row r="139" spans="1:2" ht="15">
      <c r="A139" s="63" t="s">
        <v>533</v>
      </c>
      <c r="B139" s="63" t="s">
        <v>566</v>
      </c>
    </row>
    <row r="140" spans="1:2" ht="15">
      <c r="A140" s="63" t="s">
        <v>534</v>
      </c>
      <c r="B140" s="63" t="s">
        <v>566</v>
      </c>
    </row>
    <row r="141" spans="1:2" ht="15">
      <c r="A141" s="63" t="s">
        <v>411</v>
      </c>
      <c r="B141" s="63" t="s">
        <v>566</v>
      </c>
    </row>
    <row r="142" spans="1:2" ht="15">
      <c r="A142" s="63" t="s">
        <v>535</v>
      </c>
      <c r="B142" s="63" t="s">
        <v>566</v>
      </c>
    </row>
    <row r="143" spans="1:2" ht="15">
      <c r="A143" s="63" t="s">
        <v>536</v>
      </c>
      <c r="B143" s="63" t="s">
        <v>566</v>
      </c>
    </row>
    <row r="144" spans="1:2" ht="15">
      <c r="A144" s="63" t="s">
        <v>537</v>
      </c>
      <c r="B144" s="63" t="s">
        <v>566</v>
      </c>
    </row>
    <row r="145" spans="1:2" ht="15">
      <c r="A145" s="63" t="s">
        <v>538</v>
      </c>
      <c r="B145" s="63" t="s">
        <v>566</v>
      </c>
    </row>
    <row r="146" spans="1:2" ht="15">
      <c r="A146" s="63" t="s">
        <v>539</v>
      </c>
      <c r="B146" s="63" t="s">
        <v>566</v>
      </c>
    </row>
    <row r="147" spans="1:2" ht="15">
      <c r="A147" s="63" t="s">
        <v>540</v>
      </c>
      <c r="B147" s="63" t="s">
        <v>566</v>
      </c>
    </row>
    <row r="148" spans="1:2" ht="15">
      <c r="A148" s="63" t="s">
        <v>541</v>
      </c>
      <c r="B148" s="63" t="s">
        <v>566</v>
      </c>
    </row>
    <row r="149" spans="1:2" ht="15">
      <c r="A149" s="63" t="s">
        <v>542</v>
      </c>
      <c r="B149" s="63" t="s">
        <v>566</v>
      </c>
    </row>
    <row r="150" spans="1:2" ht="15">
      <c r="A150" s="63" t="s">
        <v>543</v>
      </c>
      <c r="B150" s="63" t="s">
        <v>566</v>
      </c>
    </row>
    <row r="151" spans="1:2" ht="15">
      <c r="A151" s="63" t="s">
        <v>544</v>
      </c>
      <c r="B151" s="63" t="s">
        <v>566</v>
      </c>
    </row>
    <row r="152" spans="1:2" ht="15">
      <c r="A152" s="63" t="s">
        <v>545</v>
      </c>
      <c r="B152" s="63" t="s">
        <v>566</v>
      </c>
    </row>
    <row r="153" spans="1:2" ht="15">
      <c r="A153" s="63" t="s">
        <v>546</v>
      </c>
      <c r="B153" s="63" t="s">
        <v>566</v>
      </c>
    </row>
    <row r="154" spans="1:2" ht="15">
      <c r="A154" s="63" t="s">
        <v>547</v>
      </c>
      <c r="B154" s="63" t="s">
        <v>566</v>
      </c>
    </row>
    <row r="155" spans="1:2" ht="15">
      <c r="A155" s="63" t="s">
        <v>548</v>
      </c>
      <c r="B155" s="63" t="s">
        <v>566</v>
      </c>
    </row>
    <row r="156" spans="1:2" ht="15">
      <c r="A156" s="63" t="s">
        <v>412</v>
      </c>
      <c r="B156" s="63" t="s">
        <v>566</v>
      </c>
    </row>
    <row r="157" spans="1:2" ht="15">
      <c r="A157" s="63" t="s">
        <v>549</v>
      </c>
      <c r="B157" s="63" t="s">
        <v>566</v>
      </c>
    </row>
    <row r="158" spans="1:2" ht="15">
      <c r="A158" s="63" t="s">
        <v>550</v>
      </c>
      <c r="B158" s="63" t="s">
        <v>566</v>
      </c>
    </row>
    <row r="159" spans="1:2" ht="15">
      <c r="A159" s="63" t="s">
        <v>551</v>
      </c>
      <c r="B159" s="63" t="s">
        <v>566</v>
      </c>
    </row>
    <row r="160" spans="1:2" ht="15">
      <c r="A160" s="63" t="s">
        <v>552</v>
      </c>
      <c r="B160" s="63" t="s">
        <v>566</v>
      </c>
    </row>
    <row r="161" spans="1:2" ht="15">
      <c r="A161" s="63" t="s">
        <v>553</v>
      </c>
      <c r="B161" s="63" t="s">
        <v>566</v>
      </c>
    </row>
    <row r="162" spans="1:2" ht="15">
      <c r="A162" s="63" t="s">
        <v>554</v>
      </c>
      <c r="B162" s="63" t="s">
        <v>566</v>
      </c>
    </row>
    <row r="163" spans="1:2" ht="15">
      <c r="A163" s="63" t="s">
        <v>413</v>
      </c>
      <c r="B163" s="63" t="s">
        <v>566</v>
      </c>
    </row>
    <row r="164" spans="1:2" ht="15">
      <c r="A164" s="63" t="s">
        <v>390</v>
      </c>
      <c r="B164" s="63" t="s">
        <v>566</v>
      </c>
    </row>
    <row r="165" spans="1:2" ht="15">
      <c r="A165" s="63" t="s">
        <v>555</v>
      </c>
      <c r="B165" s="63" t="s">
        <v>566</v>
      </c>
    </row>
    <row r="166" spans="1:2" ht="15">
      <c r="A166" s="63" t="s">
        <v>556</v>
      </c>
      <c r="B166" s="63" t="s">
        <v>566</v>
      </c>
    </row>
    <row r="167" spans="1:2" ht="15">
      <c r="A167" s="63" t="s">
        <v>557</v>
      </c>
      <c r="B167" s="63" t="s">
        <v>566</v>
      </c>
    </row>
    <row r="168" spans="1:2" ht="15">
      <c r="A168" s="63" t="s">
        <v>558</v>
      </c>
      <c r="B168" s="63" t="s">
        <v>566</v>
      </c>
    </row>
    <row r="169" spans="1:2" ht="15">
      <c r="A169" s="63" t="s">
        <v>559</v>
      </c>
      <c r="B169" s="63" t="s">
        <v>566</v>
      </c>
    </row>
    <row r="170" spans="1:2" ht="15">
      <c r="A170" s="63" t="s">
        <v>410</v>
      </c>
      <c r="B170" s="63" t="s">
        <v>566</v>
      </c>
    </row>
    <row r="171" spans="1:2" ht="15">
      <c r="A171" s="63" t="s">
        <v>560</v>
      </c>
      <c r="B171" s="63" t="s">
        <v>566</v>
      </c>
    </row>
    <row r="172" spans="1:2" ht="15">
      <c r="A172" s="63" t="s">
        <v>561</v>
      </c>
      <c r="B172" s="63" t="s">
        <v>566</v>
      </c>
    </row>
    <row r="173" spans="1:2" ht="15">
      <c r="A173" s="63" t="s">
        <v>562</v>
      </c>
      <c r="B173" s="63" t="s">
        <v>566</v>
      </c>
    </row>
    <row r="174" spans="1:2" ht="15">
      <c r="A174" s="63" t="s">
        <v>563</v>
      </c>
      <c r="B174" s="63" t="s">
        <v>566</v>
      </c>
    </row>
    <row r="175" spans="1:2" ht="15">
      <c r="A175" s="63" t="s">
        <v>392</v>
      </c>
      <c r="B175" s="63" t="s">
        <v>566</v>
      </c>
    </row>
    <row r="176" spans="1:2" ht="15">
      <c r="A176" s="63" t="s">
        <v>564</v>
      </c>
      <c r="B176" s="63" t="s">
        <v>566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568</v>
      </c>
      <c r="B1" s="13" t="s">
        <v>17</v>
      </c>
    </row>
    <row r="2" spans="1:2" ht="15">
      <c r="A2" s="63" t="s">
        <v>569</v>
      </c>
      <c r="B2" s="63" t="s">
        <v>575</v>
      </c>
    </row>
    <row r="3" spans="1:2" ht="15">
      <c r="A3" s="63" t="s">
        <v>570</v>
      </c>
      <c r="B3" s="63" t="s">
        <v>576</v>
      </c>
    </row>
    <row r="4" spans="1:2" ht="15">
      <c r="A4" s="63" t="s">
        <v>571</v>
      </c>
      <c r="B4" s="63" t="s">
        <v>577</v>
      </c>
    </row>
    <row r="5" spans="1:2" ht="15">
      <c r="A5" s="63" t="s">
        <v>572</v>
      </c>
      <c r="B5" s="63" t="s">
        <v>578</v>
      </c>
    </row>
    <row r="6" spans="1:2" ht="15">
      <c r="A6" s="63" t="s">
        <v>573</v>
      </c>
      <c r="B6" s="63" t="s">
        <v>579</v>
      </c>
    </row>
    <row r="7" spans="1:2" ht="15">
      <c r="A7" s="63" t="s">
        <v>574</v>
      </c>
      <c r="B7" s="63" t="s">
        <v>580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91" t="s">
        <v>265</v>
      </c>
      <c r="BB2" s="91" t="s">
        <v>266</v>
      </c>
      <c r="BC2" s="91" t="s">
        <v>267</v>
      </c>
      <c r="BD2" s="91" t="s">
        <v>268</v>
      </c>
      <c r="BE2" s="91" t="s">
        <v>269</v>
      </c>
      <c r="BF2" s="91" t="s">
        <v>270</v>
      </c>
      <c r="BG2" s="91" t="s">
        <v>271</v>
      </c>
      <c r="BH2" s="91" t="s">
        <v>272</v>
      </c>
      <c r="BI2" s="91" t="s">
        <v>273</v>
      </c>
      <c r="BJ2" s="91" t="s">
        <v>274</v>
      </c>
      <c r="BK2" s="91" t="s">
        <v>304</v>
      </c>
      <c r="BL2" s="91" t="s">
        <v>305</v>
      </c>
      <c r="BM2" s="91" t="s">
        <v>306</v>
      </c>
      <c r="BN2" s="91" t="s">
        <v>307</v>
      </c>
      <c r="BO2" s="91" t="s">
        <v>308</v>
      </c>
      <c r="BP2" s="91" t="s">
        <v>309</v>
      </c>
      <c r="BQ2" s="91" t="s">
        <v>310</v>
      </c>
      <c r="BR2" s="91" t="s">
        <v>311</v>
      </c>
      <c r="BS2" s="91" t="s">
        <v>313</v>
      </c>
      <c r="BT2" s="13" t="s">
        <v>342</v>
      </c>
      <c r="BU2" s="3"/>
      <c r="BV2" s="3"/>
    </row>
    <row r="3" spans="1:74" ht="41.45" customHeight="1">
      <c r="A3" s="62" t="s">
        <v>584</v>
      </c>
      <c r="B3" s="63"/>
      <c r="C3" s="87"/>
      <c r="D3" s="87" t="s">
        <v>64</v>
      </c>
      <c r="E3" s="94">
        <v>958.4462809917355</v>
      </c>
      <c r="F3" s="96">
        <v>82.95891443648699</v>
      </c>
      <c r="G3" s="76" t="s">
        <v>640</v>
      </c>
      <c r="H3" s="87"/>
      <c r="I3" s="77" t="s">
        <v>584</v>
      </c>
      <c r="J3" s="97"/>
      <c r="K3" s="97"/>
      <c r="L3" s="77" t="s">
        <v>775</v>
      </c>
      <c r="M3" s="101">
        <v>5680.225782133434</v>
      </c>
      <c r="N3" s="102">
        <v>2093.425537109375</v>
      </c>
      <c r="O3" s="102">
        <v>4111.5419921875</v>
      </c>
      <c r="P3" s="103"/>
      <c r="Q3" s="104"/>
      <c r="R3" s="104"/>
      <c r="S3" s="71"/>
      <c r="T3" s="48">
        <v>2</v>
      </c>
      <c r="U3" s="48">
        <v>3</v>
      </c>
      <c r="V3" s="49">
        <v>8</v>
      </c>
      <c r="W3" s="49">
        <v>0.25</v>
      </c>
      <c r="X3" s="49">
        <v>0.264434</v>
      </c>
      <c r="Y3" s="49">
        <v>1.485764</v>
      </c>
      <c r="Z3" s="49">
        <v>0.16666666666666666</v>
      </c>
      <c r="AA3" s="49">
        <v>0.25</v>
      </c>
      <c r="AB3" s="98">
        <v>3</v>
      </c>
      <c r="AC3" s="98"/>
      <c r="AD3" s="99"/>
      <c r="AE3" s="63" t="s">
        <v>707</v>
      </c>
      <c r="AF3" s="63">
        <v>156</v>
      </c>
      <c r="AG3" s="63">
        <v>1611</v>
      </c>
      <c r="AH3" s="63">
        <v>5305</v>
      </c>
      <c r="AI3" s="63">
        <v>1103</v>
      </c>
      <c r="AJ3" s="63"/>
      <c r="AK3" s="63" t="s">
        <v>719</v>
      </c>
      <c r="AL3" s="63" t="s">
        <v>730</v>
      </c>
      <c r="AM3" s="68"/>
      <c r="AN3" s="63"/>
      <c r="AO3" s="65">
        <v>42283.59408564815</v>
      </c>
      <c r="AP3" s="68" t="s">
        <v>746</v>
      </c>
      <c r="AQ3" s="63" t="b">
        <v>0</v>
      </c>
      <c r="AR3" s="63" t="b">
        <v>0</v>
      </c>
      <c r="AS3" s="63" t="b">
        <v>1</v>
      </c>
      <c r="AT3" s="63"/>
      <c r="AU3" s="63">
        <v>575</v>
      </c>
      <c r="AV3" s="68" t="s">
        <v>288</v>
      </c>
      <c r="AW3" s="63" t="b">
        <v>0</v>
      </c>
      <c r="AX3" s="63" t="s">
        <v>218</v>
      </c>
      <c r="AY3" s="68" t="s">
        <v>763</v>
      </c>
      <c r="AZ3" s="63" t="s">
        <v>66</v>
      </c>
      <c r="BA3" s="48" t="s">
        <v>880</v>
      </c>
      <c r="BB3" s="48" t="s">
        <v>880</v>
      </c>
      <c r="BC3" s="48" t="s">
        <v>617</v>
      </c>
      <c r="BD3" s="48" t="s">
        <v>617</v>
      </c>
      <c r="BE3" s="48" t="s">
        <v>623</v>
      </c>
      <c r="BF3" s="48" t="s">
        <v>623</v>
      </c>
      <c r="BG3" s="92" t="s">
        <v>887</v>
      </c>
      <c r="BH3" s="92" t="s">
        <v>893</v>
      </c>
      <c r="BI3" s="92" t="s">
        <v>898</v>
      </c>
      <c r="BJ3" s="92" t="s">
        <v>898</v>
      </c>
      <c r="BK3" s="92">
        <v>0</v>
      </c>
      <c r="BL3" s="114">
        <v>0</v>
      </c>
      <c r="BM3" s="92">
        <v>0</v>
      </c>
      <c r="BN3" s="114">
        <v>0</v>
      </c>
      <c r="BO3" s="92">
        <v>0</v>
      </c>
      <c r="BP3" s="114">
        <v>0</v>
      </c>
      <c r="BQ3" s="92">
        <v>66</v>
      </c>
      <c r="BR3" s="114">
        <v>100</v>
      </c>
      <c r="BS3" s="92">
        <v>66</v>
      </c>
      <c r="BT3" s="69" t="str">
        <f>REPLACE(INDEX(GroupVertices[Group],MATCH(Vertices[[#This Row],[Vertex]],GroupVertices[Vertex],0)),1,1,"")</f>
        <v>1</v>
      </c>
      <c r="BU3" s="3"/>
      <c r="BV3" s="3"/>
    </row>
    <row r="4" spans="1:77" ht="41.45" customHeight="1">
      <c r="A4" s="62" t="s">
        <v>594</v>
      </c>
      <c r="B4" s="64"/>
      <c r="C4" s="87"/>
      <c r="D4" s="87" t="s">
        <v>64</v>
      </c>
      <c r="E4" s="94">
        <v>230.723458359822</v>
      </c>
      <c r="F4" s="105">
        <v>98.40557859027516</v>
      </c>
      <c r="G4" s="76" t="s">
        <v>759</v>
      </c>
      <c r="H4" s="106"/>
      <c r="I4" s="77" t="s">
        <v>594</v>
      </c>
      <c r="J4" s="97"/>
      <c r="K4" s="107"/>
      <c r="L4" s="77" t="s">
        <v>776</v>
      </c>
      <c r="M4" s="108">
        <v>532.367508480965</v>
      </c>
      <c r="N4" s="102">
        <v>1899.731689453125</v>
      </c>
      <c r="O4" s="102">
        <v>9685.2236328125</v>
      </c>
      <c r="P4" s="103"/>
      <c r="Q4" s="104"/>
      <c r="R4" s="104"/>
      <c r="S4" s="109"/>
      <c r="T4" s="48">
        <v>2</v>
      </c>
      <c r="U4" s="48">
        <v>0</v>
      </c>
      <c r="V4" s="49">
        <v>0</v>
      </c>
      <c r="W4" s="49">
        <v>0.166667</v>
      </c>
      <c r="X4" s="49">
        <v>0.185939</v>
      </c>
      <c r="Y4" s="49">
        <v>0.78108</v>
      </c>
      <c r="Z4" s="49">
        <v>0.5</v>
      </c>
      <c r="AA4" s="49">
        <v>0</v>
      </c>
      <c r="AB4" s="98">
        <v>4</v>
      </c>
      <c r="AC4" s="98"/>
      <c r="AD4" s="99"/>
      <c r="AE4" s="64" t="s">
        <v>708</v>
      </c>
      <c r="AF4" s="64">
        <v>105</v>
      </c>
      <c r="AG4" s="64">
        <v>245</v>
      </c>
      <c r="AH4" s="64">
        <v>877</v>
      </c>
      <c r="AI4" s="64">
        <v>171</v>
      </c>
      <c r="AJ4" s="64"/>
      <c r="AK4" s="64" t="s">
        <v>720</v>
      </c>
      <c r="AL4" s="64" t="s">
        <v>731</v>
      </c>
      <c r="AM4" s="67" t="s">
        <v>737</v>
      </c>
      <c r="AN4" s="64"/>
      <c r="AO4" s="66">
        <v>40654.60128472222</v>
      </c>
      <c r="AP4" s="67" t="s">
        <v>747</v>
      </c>
      <c r="AQ4" s="64" t="b">
        <v>0</v>
      </c>
      <c r="AR4" s="64" t="b">
        <v>0</v>
      </c>
      <c r="AS4" s="64" t="b">
        <v>1</v>
      </c>
      <c r="AT4" s="64"/>
      <c r="AU4" s="64">
        <v>8</v>
      </c>
      <c r="AV4" s="67" t="s">
        <v>289</v>
      </c>
      <c r="AW4" s="64" t="b">
        <v>0</v>
      </c>
      <c r="AX4" s="64" t="s">
        <v>218</v>
      </c>
      <c r="AY4" s="67" t="s">
        <v>764</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1</v>
      </c>
      <c r="BU4" s="2"/>
      <c r="BV4" s="3"/>
      <c r="BW4" s="3"/>
      <c r="BX4" s="3"/>
      <c r="BY4" s="3"/>
    </row>
    <row r="5" spans="1:77" ht="41.45" customHeight="1">
      <c r="A5" s="62" t="s">
        <v>585</v>
      </c>
      <c r="B5" s="64"/>
      <c r="C5" s="87"/>
      <c r="D5" s="87" t="s">
        <v>64</v>
      </c>
      <c r="E5" s="94">
        <v>1000</v>
      </c>
      <c r="F5" s="105">
        <v>70</v>
      </c>
      <c r="G5" s="76" t="s">
        <v>639</v>
      </c>
      <c r="H5" s="106"/>
      <c r="I5" s="77" t="s">
        <v>585</v>
      </c>
      <c r="J5" s="97"/>
      <c r="K5" s="107"/>
      <c r="L5" s="77" t="s">
        <v>777</v>
      </c>
      <c r="M5" s="108">
        <v>9999</v>
      </c>
      <c r="N5" s="102">
        <v>749.3443603515625</v>
      </c>
      <c r="O5" s="102">
        <v>313.7761535644531</v>
      </c>
      <c r="P5" s="103"/>
      <c r="Q5" s="104"/>
      <c r="R5" s="104"/>
      <c r="S5" s="109"/>
      <c r="T5" s="48">
        <v>1</v>
      </c>
      <c r="U5" s="48">
        <v>3</v>
      </c>
      <c r="V5" s="49">
        <v>0</v>
      </c>
      <c r="W5" s="49">
        <v>0.166667</v>
      </c>
      <c r="X5" s="49">
        <v>0.252784</v>
      </c>
      <c r="Y5" s="49">
        <v>1.113036</v>
      </c>
      <c r="Z5" s="49">
        <v>0.5</v>
      </c>
      <c r="AA5" s="49">
        <v>0</v>
      </c>
      <c r="AB5" s="98">
        <v>5</v>
      </c>
      <c r="AC5" s="98"/>
      <c r="AD5" s="99"/>
      <c r="AE5" s="64" t="s">
        <v>709</v>
      </c>
      <c r="AF5" s="64">
        <v>892</v>
      </c>
      <c r="AG5" s="64">
        <v>2757</v>
      </c>
      <c r="AH5" s="64">
        <v>4765</v>
      </c>
      <c r="AI5" s="64">
        <v>3619</v>
      </c>
      <c r="AJ5" s="64"/>
      <c r="AK5" s="64" t="s">
        <v>721</v>
      </c>
      <c r="AL5" s="64"/>
      <c r="AM5" s="67" t="s">
        <v>738</v>
      </c>
      <c r="AN5" s="64"/>
      <c r="AO5" s="66">
        <v>40843.31554398148</v>
      </c>
      <c r="AP5" s="67" t="s">
        <v>748</v>
      </c>
      <c r="AQ5" s="64" t="b">
        <v>0</v>
      </c>
      <c r="AR5" s="64" t="b">
        <v>0</v>
      </c>
      <c r="AS5" s="64" t="b">
        <v>1</v>
      </c>
      <c r="AT5" s="64"/>
      <c r="AU5" s="64">
        <v>324</v>
      </c>
      <c r="AV5" s="67" t="s">
        <v>288</v>
      </c>
      <c r="AW5" s="64" t="b">
        <v>0</v>
      </c>
      <c r="AX5" s="64" t="s">
        <v>218</v>
      </c>
      <c r="AY5" s="67" t="s">
        <v>765</v>
      </c>
      <c r="AZ5" s="110" t="s">
        <v>66</v>
      </c>
      <c r="BA5" s="48" t="s">
        <v>611</v>
      </c>
      <c r="BB5" s="48" t="s">
        <v>611</v>
      </c>
      <c r="BC5" s="48" t="s">
        <v>618</v>
      </c>
      <c r="BD5" s="48" t="s">
        <v>618</v>
      </c>
      <c r="BE5" s="48" t="s">
        <v>624</v>
      </c>
      <c r="BF5" s="48" t="s">
        <v>624</v>
      </c>
      <c r="BG5" s="92" t="s">
        <v>888</v>
      </c>
      <c r="BH5" s="92" t="s">
        <v>894</v>
      </c>
      <c r="BI5" s="92" t="s">
        <v>899</v>
      </c>
      <c r="BJ5" s="92" t="s">
        <v>899</v>
      </c>
      <c r="BK5" s="48">
        <v>0</v>
      </c>
      <c r="BL5" s="49">
        <v>0</v>
      </c>
      <c r="BM5" s="48">
        <v>0</v>
      </c>
      <c r="BN5" s="49">
        <v>0</v>
      </c>
      <c r="BO5" s="48">
        <v>0</v>
      </c>
      <c r="BP5" s="49">
        <v>0</v>
      </c>
      <c r="BQ5" s="48">
        <v>52</v>
      </c>
      <c r="BR5" s="49">
        <v>100</v>
      </c>
      <c r="BS5" s="48">
        <v>52</v>
      </c>
      <c r="BT5" s="63" t="str">
        <f>REPLACE(INDEX(GroupVertices[Group],MATCH(Vertices[[#This Row],[Vertex]],GroupVertices[Vertex],0)),1,1,"")</f>
        <v>1</v>
      </c>
      <c r="BU5" s="2"/>
      <c r="BV5" s="3"/>
      <c r="BW5" s="3"/>
      <c r="BX5" s="3"/>
      <c r="BY5" s="3"/>
    </row>
    <row r="6" spans="1:77" ht="41.45" customHeight="1">
      <c r="A6" s="62" t="s">
        <v>595</v>
      </c>
      <c r="B6" s="64"/>
      <c r="C6" s="87"/>
      <c r="D6" s="87" t="s">
        <v>64</v>
      </c>
      <c r="E6" s="94">
        <v>592.453909726637</v>
      </c>
      <c r="F6" s="105">
        <v>90.72747832642291</v>
      </c>
      <c r="G6" s="76" t="s">
        <v>760</v>
      </c>
      <c r="H6" s="106"/>
      <c r="I6" s="77" t="s">
        <v>595</v>
      </c>
      <c r="J6" s="97"/>
      <c r="K6" s="107"/>
      <c r="L6" s="77" t="s">
        <v>778</v>
      </c>
      <c r="M6" s="108">
        <v>3091.2223897474555</v>
      </c>
      <c r="N6" s="102">
        <v>4097.5146484375</v>
      </c>
      <c r="O6" s="102">
        <v>5824.7763671875</v>
      </c>
      <c r="P6" s="103"/>
      <c r="Q6" s="104"/>
      <c r="R6" s="104"/>
      <c r="S6" s="109"/>
      <c r="T6" s="48">
        <v>2</v>
      </c>
      <c r="U6" s="48">
        <v>0</v>
      </c>
      <c r="V6" s="49">
        <v>0</v>
      </c>
      <c r="W6" s="49">
        <v>0.166667</v>
      </c>
      <c r="X6" s="49">
        <v>0.148421</v>
      </c>
      <c r="Y6" s="49">
        <v>0.809947</v>
      </c>
      <c r="Z6" s="49">
        <v>1</v>
      </c>
      <c r="AA6" s="49">
        <v>0</v>
      </c>
      <c r="AB6" s="98">
        <v>6</v>
      </c>
      <c r="AC6" s="98"/>
      <c r="AD6" s="99"/>
      <c r="AE6" s="64" t="s">
        <v>710</v>
      </c>
      <c r="AF6" s="64">
        <v>286</v>
      </c>
      <c r="AG6" s="64">
        <v>924</v>
      </c>
      <c r="AH6" s="64">
        <v>658</v>
      </c>
      <c r="AI6" s="64">
        <v>57</v>
      </c>
      <c r="AJ6" s="64"/>
      <c r="AK6" s="64" t="s">
        <v>722</v>
      </c>
      <c r="AL6" s="64" t="s">
        <v>732</v>
      </c>
      <c r="AM6" s="67" t="s">
        <v>739</v>
      </c>
      <c r="AN6" s="64"/>
      <c r="AO6" s="66">
        <v>39868.61349537037</v>
      </c>
      <c r="AP6" s="67" t="s">
        <v>749</v>
      </c>
      <c r="AQ6" s="64" t="b">
        <v>0</v>
      </c>
      <c r="AR6" s="64" t="b">
        <v>0</v>
      </c>
      <c r="AS6" s="64" t="b">
        <v>1</v>
      </c>
      <c r="AT6" s="64"/>
      <c r="AU6" s="64">
        <v>28</v>
      </c>
      <c r="AV6" s="67" t="s">
        <v>288</v>
      </c>
      <c r="AW6" s="64" t="b">
        <v>0</v>
      </c>
      <c r="AX6" s="64" t="s">
        <v>218</v>
      </c>
      <c r="AY6" s="67" t="s">
        <v>766</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586</v>
      </c>
      <c r="B7" s="64"/>
      <c r="C7" s="87"/>
      <c r="D7" s="87" t="s">
        <v>64</v>
      </c>
      <c r="E7" s="94">
        <v>213.67577876668787</v>
      </c>
      <c r="F7" s="105">
        <v>98.76743309460987</v>
      </c>
      <c r="G7" s="76" t="s">
        <v>641</v>
      </c>
      <c r="H7" s="106"/>
      <c r="I7" s="77" t="s">
        <v>586</v>
      </c>
      <c r="J7" s="97"/>
      <c r="K7" s="107"/>
      <c r="L7" s="77" t="s">
        <v>779</v>
      </c>
      <c r="M7" s="108">
        <v>411.7734640030155</v>
      </c>
      <c r="N7" s="102">
        <v>159.6434326171875</v>
      </c>
      <c r="O7" s="102">
        <v>7696.07763671875</v>
      </c>
      <c r="P7" s="103"/>
      <c r="Q7" s="104"/>
      <c r="R7" s="104"/>
      <c r="S7" s="109"/>
      <c r="T7" s="48">
        <v>1</v>
      </c>
      <c r="U7" s="48">
        <v>2</v>
      </c>
      <c r="V7" s="49">
        <v>0</v>
      </c>
      <c r="W7" s="49">
        <v>0.166667</v>
      </c>
      <c r="X7" s="49">
        <v>0.148421</v>
      </c>
      <c r="Y7" s="49">
        <v>0.809947</v>
      </c>
      <c r="Z7" s="49">
        <v>0.5</v>
      </c>
      <c r="AA7" s="49">
        <v>0.5</v>
      </c>
      <c r="AB7" s="98">
        <v>7</v>
      </c>
      <c r="AC7" s="98"/>
      <c r="AD7" s="99"/>
      <c r="AE7" s="64" t="s">
        <v>711</v>
      </c>
      <c r="AF7" s="64">
        <v>518</v>
      </c>
      <c r="AG7" s="64">
        <v>213</v>
      </c>
      <c r="AH7" s="64">
        <v>654</v>
      </c>
      <c r="AI7" s="64">
        <v>222</v>
      </c>
      <c r="AJ7" s="64"/>
      <c r="AK7" s="64" t="s">
        <v>723</v>
      </c>
      <c r="AL7" s="64" t="s">
        <v>732</v>
      </c>
      <c r="AM7" s="67" t="s">
        <v>740</v>
      </c>
      <c r="AN7" s="64"/>
      <c r="AO7" s="66">
        <v>42972.77386574074</v>
      </c>
      <c r="AP7" s="67" t="s">
        <v>750</v>
      </c>
      <c r="AQ7" s="64" t="b">
        <v>1</v>
      </c>
      <c r="AR7" s="64" t="b">
        <v>0</v>
      </c>
      <c r="AS7" s="64" t="b">
        <v>0</v>
      </c>
      <c r="AT7" s="64"/>
      <c r="AU7" s="64">
        <v>4</v>
      </c>
      <c r="AV7" s="64"/>
      <c r="AW7" s="64" t="b">
        <v>0</v>
      </c>
      <c r="AX7" s="64" t="s">
        <v>218</v>
      </c>
      <c r="AY7" s="67" t="s">
        <v>767</v>
      </c>
      <c r="AZ7" s="110" t="s">
        <v>66</v>
      </c>
      <c r="BA7" s="48"/>
      <c r="BB7" s="48"/>
      <c r="BC7" s="48"/>
      <c r="BD7" s="48"/>
      <c r="BE7" s="48" t="s">
        <v>623</v>
      </c>
      <c r="BF7" s="48" t="s">
        <v>623</v>
      </c>
      <c r="BG7" s="92" t="s">
        <v>887</v>
      </c>
      <c r="BH7" s="92" t="s">
        <v>887</v>
      </c>
      <c r="BI7" s="92" t="s">
        <v>898</v>
      </c>
      <c r="BJ7" s="92" t="s">
        <v>898</v>
      </c>
      <c r="BK7" s="48">
        <v>0</v>
      </c>
      <c r="BL7" s="49">
        <v>0</v>
      </c>
      <c r="BM7" s="48">
        <v>0</v>
      </c>
      <c r="BN7" s="49">
        <v>0</v>
      </c>
      <c r="BO7" s="48">
        <v>0</v>
      </c>
      <c r="BP7" s="49">
        <v>0</v>
      </c>
      <c r="BQ7" s="48">
        <v>38</v>
      </c>
      <c r="BR7" s="49">
        <v>100</v>
      </c>
      <c r="BS7" s="48">
        <v>38</v>
      </c>
      <c r="BT7" s="63" t="str">
        <f>REPLACE(INDEX(GroupVertices[Group],MATCH(Vertices[[#This Row],[Vertex]],GroupVertices[Vertex],0)),1,1,"")</f>
        <v>1</v>
      </c>
      <c r="BU7" s="2"/>
      <c r="BV7" s="3"/>
      <c r="BW7" s="3"/>
      <c r="BX7" s="3"/>
      <c r="BY7" s="3"/>
    </row>
    <row r="8" spans="1:77" ht="41.45" customHeight="1">
      <c r="A8" s="62" t="s">
        <v>587</v>
      </c>
      <c r="B8" s="64"/>
      <c r="C8" s="87"/>
      <c r="D8" s="87" t="s">
        <v>64</v>
      </c>
      <c r="E8" s="94">
        <v>939.800381436745</v>
      </c>
      <c r="F8" s="105">
        <v>83.35469280060309</v>
      </c>
      <c r="G8" s="76" t="s">
        <v>761</v>
      </c>
      <c r="H8" s="106"/>
      <c r="I8" s="77" t="s">
        <v>587</v>
      </c>
      <c r="J8" s="97"/>
      <c r="K8" s="107"/>
      <c r="L8" s="77" t="s">
        <v>780</v>
      </c>
      <c r="M8" s="108">
        <v>5548.3260459856765</v>
      </c>
      <c r="N8" s="102">
        <v>8280.1728515625</v>
      </c>
      <c r="O8" s="102">
        <v>6288.59716796875</v>
      </c>
      <c r="P8" s="103"/>
      <c r="Q8" s="104"/>
      <c r="R8" s="104"/>
      <c r="S8" s="109"/>
      <c r="T8" s="48">
        <v>2</v>
      </c>
      <c r="U8" s="48">
        <v>1</v>
      </c>
      <c r="V8" s="49">
        <v>0</v>
      </c>
      <c r="W8" s="49">
        <v>1</v>
      </c>
      <c r="X8" s="49">
        <v>0</v>
      </c>
      <c r="Y8" s="49">
        <v>1.298185</v>
      </c>
      <c r="Z8" s="49">
        <v>0</v>
      </c>
      <c r="AA8" s="49">
        <v>0</v>
      </c>
      <c r="AB8" s="98">
        <v>8</v>
      </c>
      <c r="AC8" s="98"/>
      <c r="AD8" s="99"/>
      <c r="AE8" s="64" t="s">
        <v>712</v>
      </c>
      <c r="AF8" s="64">
        <v>1400</v>
      </c>
      <c r="AG8" s="64">
        <v>1576</v>
      </c>
      <c r="AH8" s="64">
        <v>6749</v>
      </c>
      <c r="AI8" s="64">
        <v>2628</v>
      </c>
      <c r="AJ8" s="64"/>
      <c r="AK8" s="64" t="s">
        <v>724</v>
      </c>
      <c r="AL8" s="64" t="s">
        <v>733</v>
      </c>
      <c r="AM8" s="67" t="s">
        <v>741</v>
      </c>
      <c r="AN8" s="64"/>
      <c r="AO8" s="66">
        <v>40431.77993055555</v>
      </c>
      <c r="AP8" s="67" t="s">
        <v>751</v>
      </c>
      <c r="AQ8" s="64" t="b">
        <v>1</v>
      </c>
      <c r="AR8" s="64" t="b">
        <v>0</v>
      </c>
      <c r="AS8" s="64" t="b">
        <v>0</v>
      </c>
      <c r="AT8" s="64"/>
      <c r="AU8" s="64">
        <v>87</v>
      </c>
      <c r="AV8" s="67" t="s">
        <v>288</v>
      </c>
      <c r="AW8" s="64" t="b">
        <v>0</v>
      </c>
      <c r="AX8" s="64" t="s">
        <v>218</v>
      </c>
      <c r="AY8" s="67" t="s">
        <v>768</v>
      </c>
      <c r="AZ8" s="110" t="s">
        <v>66</v>
      </c>
      <c r="BA8" s="48" t="s">
        <v>613</v>
      </c>
      <c r="BB8" s="48" t="s">
        <v>613</v>
      </c>
      <c r="BC8" s="48" t="s">
        <v>619</v>
      </c>
      <c r="BD8" s="48" t="s">
        <v>619</v>
      </c>
      <c r="BE8" s="48" t="s">
        <v>625</v>
      </c>
      <c r="BF8" s="48" t="s">
        <v>885</v>
      </c>
      <c r="BG8" s="92" t="s">
        <v>889</v>
      </c>
      <c r="BH8" s="92" t="s">
        <v>895</v>
      </c>
      <c r="BI8" s="92" t="s">
        <v>874</v>
      </c>
      <c r="BJ8" s="92" t="s">
        <v>900</v>
      </c>
      <c r="BK8" s="48">
        <v>0</v>
      </c>
      <c r="BL8" s="49">
        <v>0</v>
      </c>
      <c r="BM8" s="48">
        <v>0</v>
      </c>
      <c r="BN8" s="49">
        <v>0</v>
      </c>
      <c r="BO8" s="48">
        <v>0</v>
      </c>
      <c r="BP8" s="49">
        <v>0</v>
      </c>
      <c r="BQ8" s="48">
        <v>116</v>
      </c>
      <c r="BR8" s="49">
        <v>100</v>
      </c>
      <c r="BS8" s="48">
        <v>116</v>
      </c>
      <c r="BT8" s="63" t="str">
        <f>REPLACE(INDEX(GroupVertices[Group],MATCH(Vertices[[#This Row],[Vertex]],GroupVertices[Vertex],0)),1,1,"")</f>
        <v>4</v>
      </c>
      <c r="BU8" s="2"/>
      <c r="BV8" s="3"/>
      <c r="BW8" s="3"/>
      <c r="BX8" s="3"/>
      <c r="BY8" s="3"/>
    </row>
    <row r="9" spans="1:77" ht="41.45" customHeight="1">
      <c r="A9" s="62" t="s">
        <v>588</v>
      </c>
      <c r="B9" s="64"/>
      <c r="C9" s="87"/>
      <c r="D9" s="87" t="s">
        <v>64</v>
      </c>
      <c r="E9" s="94">
        <v>162</v>
      </c>
      <c r="F9" s="105">
        <v>99.86430456087449</v>
      </c>
      <c r="G9" s="76" t="s">
        <v>642</v>
      </c>
      <c r="H9" s="106"/>
      <c r="I9" s="77" t="s">
        <v>588</v>
      </c>
      <c r="J9" s="97"/>
      <c r="K9" s="107"/>
      <c r="L9" s="77" t="s">
        <v>781</v>
      </c>
      <c r="M9" s="108">
        <v>46.22276667923106</v>
      </c>
      <c r="N9" s="102">
        <v>8280.1728515625</v>
      </c>
      <c r="O9" s="102">
        <v>8553.0146484375</v>
      </c>
      <c r="P9" s="103"/>
      <c r="Q9" s="104"/>
      <c r="R9" s="104"/>
      <c r="S9" s="109"/>
      <c r="T9" s="48">
        <v>0</v>
      </c>
      <c r="U9" s="48">
        <v>1</v>
      </c>
      <c r="V9" s="49">
        <v>0</v>
      </c>
      <c r="W9" s="49">
        <v>1</v>
      </c>
      <c r="X9" s="49">
        <v>0</v>
      </c>
      <c r="Y9" s="49">
        <v>0.701724</v>
      </c>
      <c r="Z9" s="49">
        <v>0</v>
      </c>
      <c r="AA9" s="49">
        <v>0</v>
      </c>
      <c r="AB9" s="98">
        <v>9</v>
      </c>
      <c r="AC9" s="98"/>
      <c r="AD9" s="99"/>
      <c r="AE9" s="64" t="s">
        <v>713</v>
      </c>
      <c r="AF9" s="64">
        <v>278</v>
      </c>
      <c r="AG9" s="64">
        <v>116</v>
      </c>
      <c r="AH9" s="64">
        <v>133</v>
      </c>
      <c r="AI9" s="64">
        <v>494</v>
      </c>
      <c r="AJ9" s="64"/>
      <c r="AK9" s="64" t="s">
        <v>725</v>
      </c>
      <c r="AL9" s="64"/>
      <c r="AM9" s="67" t="s">
        <v>742</v>
      </c>
      <c r="AN9" s="64"/>
      <c r="AO9" s="66">
        <v>42474.598969907405</v>
      </c>
      <c r="AP9" s="67" t="s">
        <v>752</v>
      </c>
      <c r="AQ9" s="64" t="b">
        <v>0</v>
      </c>
      <c r="AR9" s="64" t="b">
        <v>0</v>
      </c>
      <c r="AS9" s="64" t="b">
        <v>1</v>
      </c>
      <c r="AT9" s="64"/>
      <c r="AU9" s="64">
        <v>1</v>
      </c>
      <c r="AV9" s="67" t="s">
        <v>288</v>
      </c>
      <c r="AW9" s="64" t="b">
        <v>0</v>
      </c>
      <c r="AX9" s="64" t="s">
        <v>218</v>
      </c>
      <c r="AY9" s="67" t="s">
        <v>769</v>
      </c>
      <c r="AZ9" s="110" t="s">
        <v>66</v>
      </c>
      <c r="BA9" s="48"/>
      <c r="BB9" s="48"/>
      <c r="BC9" s="48"/>
      <c r="BD9" s="48"/>
      <c r="BE9" s="48" t="s">
        <v>623</v>
      </c>
      <c r="BF9" s="48" t="s">
        <v>623</v>
      </c>
      <c r="BG9" s="92" t="s">
        <v>830</v>
      </c>
      <c r="BH9" s="92" t="s">
        <v>896</v>
      </c>
      <c r="BI9" s="92" t="s">
        <v>900</v>
      </c>
      <c r="BJ9" s="92" t="s">
        <v>900</v>
      </c>
      <c r="BK9" s="48">
        <v>0</v>
      </c>
      <c r="BL9" s="49">
        <v>0</v>
      </c>
      <c r="BM9" s="48">
        <v>0</v>
      </c>
      <c r="BN9" s="49">
        <v>0</v>
      </c>
      <c r="BO9" s="48">
        <v>0</v>
      </c>
      <c r="BP9" s="49">
        <v>0</v>
      </c>
      <c r="BQ9" s="48">
        <v>78</v>
      </c>
      <c r="BR9" s="49">
        <v>100</v>
      </c>
      <c r="BS9" s="48">
        <v>78</v>
      </c>
      <c r="BT9" s="63" t="str">
        <f>REPLACE(INDEX(GroupVertices[Group],MATCH(Vertices[[#This Row],[Vertex]],GroupVertices[Vertex],0)),1,1,"")</f>
        <v>4</v>
      </c>
      <c r="BU9" s="2"/>
      <c r="BV9" s="3"/>
      <c r="BW9" s="3"/>
      <c r="BX9" s="3"/>
      <c r="BY9" s="3"/>
    </row>
    <row r="10" spans="1:77" ht="41.45" customHeight="1">
      <c r="A10" s="62" t="s">
        <v>589</v>
      </c>
      <c r="B10" s="64"/>
      <c r="C10" s="87"/>
      <c r="D10" s="87" t="s">
        <v>64</v>
      </c>
      <c r="E10" s="94">
        <v>207.815638906548</v>
      </c>
      <c r="F10" s="105">
        <v>98.89182058047493</v>
      </c>
      <c r="G10" s="76" t="s">
        <v>643</v>
      </c>
      <c r="H10" s="106"/>
      <c r="I10" s="77" t="s">
        <v>589</v>
      </c>
      <c r="J10" s="97"/>
      <c r="K10" s="107"/>
      <c r="L10" s="77" t="s">
        <v>782</v>
      </c>
      <c r="M10" s="108">
        <v>370.3192612137203</v>
      </c>
      <c r="N10" s="102">
        <v>5409.251953125</v>
      </c>
      <c r="O10" s="102">
        <v>8123.31591796875</v>
      </c>
      <c r="P10" s="103"/>
      <c r="Q10" s="104"/>
      <c r="R10" s="104"/>
      <c r="S10" s="109"/>
      <c r="T10" s="48">
        <v>0</v>
      </c>
      <c r="U10" s="48">
        <v>1</v>
      </c>
      <c r="V10" s="49">
        <v>0</v>
      </c>
      <c r="W10" s="49">
        <v>0.333333</v>
      </c>
      <c r="X10" s="49">
        <v>1E-06</v>
      </c>
      <c r="Y10" s="49">
        <v>0.638271</v>
      </c>
      <c r="Z10" s="49">
        <v>0</v>
      </c>
      <c r="AA10" s="49">
        <v>0</v>
      </c>
      <c r="AB10" s="98">
        <v>10</v>
      </c>
      <c r="AC10" s="98"/>
      <c r="AD10" s="99"/>
      <c r="AE10" s="64" t="s">
        <v>714</v>
      </c>
      <c r="AF10" s="64">
        <v>724</v>
      </c>
      <c r="AG10" s="64">
        <v>202</v>
      </c>
      <c r="AH10" s="64">
        <v>5668</v>
      </c>
      <c r="AI10" s="64">
        <v>1686</v>
      </c>
      <c r="AJ10" s="64"/>
      <c r="AK10" s="64" t="s">
        <v>726</v>
      </c>
      <c r="AL10" s="64" t="s">
        <v>734</v>
      </c>
      <c r="AM10" s="64"/>
      <c r="AN10" s="64"/>
      <c r="AO10" s="66">
        <v>39926.09064814815</v>
      </c>
      <c r="AP10" s="67" t="s">
        <v>753</v>
      </c>
      <c r="AQ10" s="64" t="b">
        <v>0</v>
      </c>
      <c r="AR10" s="64" t="b">
        <v>0</v>
      </c>
      <c r="AS10" s="64" t="b">
        <v>1</v>
      </c>
      <c r="AT10" s="64"/>
      <c r="AU10" s="64">
        <v>11</v>
      </c>
      <c r="AV10" s="67" t="s">
        <v>757</v>
      </c>
      <c r="AW10" s="64" t="b">
        <v>0</v>
      </c>
      <c r="AX10" s="64" t="s">
        <v>218</v>
      </c>
      <c r="AY10" s="67" t="s">
        <v>770</v>
      </c>
      <c r="AZ10" s="110" t="s">
        <v>66</v>
      </c>
      <c r="BA10" s="48"/>
      <c r="BB10" s="48"/>
      <c r="BC10" s="48"/>
      <c r="BD10" s="48"/>
      <c r="BE10" s="48"/>
      <c r="BF10" s="48"/>
      <c r="BG10" s="92" t="s">
        <v>890</v>
      </c>
      <c r="BH10" s="92" t="s">
        <v>890</v>
      </c>
      <c r="BI10" s="92" t="s">
        <v>901</v>
      </c>
      <c r="BJ10" s="92" t="s">
        <v>901</v>
      </c>
      <c r="BK10" s="48">
        <v>0</v>
      </c>
      <c r="BL10" s="49">
        <v>0</v>
      </c>
      <c r="BM10" s="48">
        <v>0</v>
      </c>
      <c r="BN10" s="49">
        <v>0</v>
      </c>
      <c r="BO10" s="48">
        <v>0</v>
      </c>
      <c r="BP10" s="49">
        <v>0</v>
      </c>
      <c r="BQ10" s="48">
        <v>37</v>
      </c>
      <c r="BR10" s="49">
        <v>100</v>
      </c>
      <c r="BS10" s="48">
        <v>37</v>
      </c>
      <c r="BT10" s="63" t="str">
        <f>REPLACE(INDEX(GroupVertices[Group],MATCH(Vertices[[#This Row],[Vertex]],GroupVertices[Vertex],0)),1,1,"")</f>
        <v>2</v>
      </c>
      <c r="BU10" s="2"/>
      <c r="BV10" s="3"/>
      <c r="BW10" s="3"/>
      <c r="BX10" s="3"/>
      <c r="BY10" s="3"/>
    </row>
    <row r="11" spans="1:77" ht="41.45" customHeight="1">
      <c r="A11" s="62" t="s">
        <v>593</v>
      </c>
      <c r="B11" s="64"/>
      <c r="C11" s="87"/>
      <c r="D11" s="87" t="s">
        <v>64</v>
      </c>
      <c r="E11" s="94">
        <v>1000</v>
      </c>
      <c r="F11" s="105">
        <v>82.07689408217112</v>
      </c>
      <c r="G11" s="76" t="s">
        <v>646</v>
      </c>
      <c r="H11" s="106"/>
      <c r="I11" s="77" t="s">
        <v>593</v>
      </c>
      <c r="J11" s="97"/>
      <c r="K11" s="107"/>
      <c r="L11" s="77" t="s">
        <v>783</v>
      </c>
      <c r="M11" s="108">
        <v>5974.173765548436</v>
      </c>
      <c r="N11" s="102">
        <v>5409.251953125</v>
      </c>
      <c r="O11" s="102">
        <v>1875.683837890625</v>
      </c>
      <c r="P11" s="103"/>
      <c r="Q11" s="104"/>
      <c r="R11" s="104"/>
      <c r="S11" s="109"/>
      <c r="T11" s="48">
        <v>3</v>
      </c>
      <c r="U11" s="48">
        <v>1</v>
      </c>
      <c r="V11" s="49">
        <v>2</v>
      </c>
      <c r="W11" s="49">
        <v>0.5</v>
      </c>
      <c r="X11" s="49">
        <v>1E-06</v>
      </c>
      <c r="Y11" s="49">
        <v>1.723323</v>
      </c>
      <c r="Z11" s="49">
        <v>0</v>
      </c>
      <c r="AA11" s="49">
        <v>0</v>
      </c>
      <c r="AB11" s="98">
        <v>11</v>
      </c>
      <c r="AC11" s="98"/>
      <c r="AD11" s="99"/>
      <c r="AE11" s="64" t="s">
        <v>715</v>
      </c>
      <c r="AF11" s="64">
        <v>522</v>
      </c>
      <c r="AG11" s="64">
        <v>1689</v>
      </c>
      <c r="AH11" s="64">
        <v>3184</v>
      </c>
      <c r="AI11" s="64">
        <v>1801</v>
      </c>
      <c r="AJ11" s="64"/>
      <c r="AK11" s="64" t="s">
        <v>727</v>
      </c>
      <c r="AL11" s="64" t="s">
        <v>734</v>
      </c>
      <c r="AM11" s="67" t="s">
        <v>743</v>
      </c>
      <c r="AN11" s="64"/>
      <c r="AO11" s="66">
        <v>39868.82858796296</v>
      </c>
      <c r="AP11" s="67" t="s">
        <v>754</v>
      </c>
      <c r="AQ11" s="64" t="b">
        <v>1</v>
      </c>
      <c r="AR11" s="64" t="b">
        <v>0</v>
      </c>
      <c r="AS11" s="64" t="b">
        <v>1</v>
      </c>
      <c r="AT11" s="64"/>
      <c r="AU11" s="64">
        <v>93</v>
      </c>
      <c r="AV11" s="67" t="s">
        <v>288</v>
      </c>
      <c r="AW11" s="64" t="b">
        <v>0</v>
      </c>
      <c r="AX11" s="64" t="s">
        <v>218</v>
      </c>
      <c r="AY11" s="67" t="s">
        <v>771</v>
      </c>
      <c r="AZ11" s="110" t="s">
        <v>66</v>
      </c>
      <c r="BA11" s="48" t="s">
        <v>881</v>
      </c>
      <c r="BB11" s="48" t="s">
        <v>882</v>
      </c>
      <c r="BC11" s="48" t="s">
        <v>883</v>
      </c>
      <c r="BD11" s="48" t="s">
        <v>884</v>
      </c>
      <c r="BE11" s="48" t="s">
        <v>797</v>
      </c>
      <c r="BF11" s="48" t="s">
        <v>886</v>
      </c>
      <c r="BG11" s="92" t="s">
        <v>891</v>
      </c>
      <c r="BH11" s="92" t="s">
        <v>897</v>
      </c>
      <c r="BI11" s="92" t="s">
        <v>902</v>
      </c>
      <c r="BJ11" s="92" t="s">
        <v>902</v>
      </c>
      <c r="BK11" s="48">
        <v>0</v>
      </c>
      <c r="BL11" s="49">
        <v>0</v>
      </c>
      <c r="BM11" s="48">
        <v>0</v>
      </c>
      <c r="BN11" s="49">
        <v>0</v>
      </c>
      <c r="BO11" s="48">
        <v>0</v>
      </c>
      <c r="BP11" s="49">
        <v>0</v>
      </c>
      <c r="BQ11" s="48">
        <v>214</v>
      </c>
      <c r="BR11" s="49">
        <v>100</v>
      </c>
      <c r="BS11" s="48">
        <v>214</v>
      </c>
      <c r="BT11" s="63" t="str">
        <f>REPLACE(INDEX(GroupVertices[Group],MATCH(Vertices[[#This Row],[Vertex]],GroupVertices[Vertex],0)),1,1,"")</f>
        <v>2</v>
      </c>
      <c r="BU11" s="2"/>
      <c r="BV11" s="3"/>
      <c r="BW11" s="3"/>
      <c r="BX11" s="3"/>
      <c r="BY11" s="3"/>
    </row>
    <row r="12" spans="1:77" ht="41.45" customHeight="1">
      <c r="A12" s="62" t="s">
        <v>590</v>
      </c>
      <c r="B12" s="64"/>
      <c r="C12" s="87"/>
      <c r="D12" s="87" t="s">
        <v>64</v>
      </c>
      <c r="E12" s="94">
        <v>309.0362364907819</v>
      </c>
      <c r="F12" s="105">
        <v>96.74330946098756</v>
      </c>
      <c r="G12" s="76" t="s">
        <v>644</v>
      </c>
      <c r="H12" s="106"/>
      <c r="I12" s="77" t="s">
        <v>590</v>
      </c>
      <c r="J12" s="97"/>
      <c r="K12" s="107"/>
      <c r="L12" s="77" t="s">
        <v>784</v>
      </c>
      <c r="M12" s="108">
        <v>1086.3464003015454</v>
      </c>
      <c r="N12" s="102">
        <v>5409.251953125</v>
      </c>
      <c r="O12" s="102">
        <v>4999.5</v>
      </c>
      <c r="P12" s="103"/>
      <c r="Q12" s="104"/>
      <c r="R12" s="104"/>
      <c r="S12" s="109"/>
      <c r="T12" s="48">
        <v>0</v>
      </c>
      <c r="U12" s="48">
        <v>1</v>
      </c>
      <c r="V12" s="49">
        <v>0</v>
      </c>
      <c r="W12" s="49">
        <v>0.333333</v>
      </c>
      <c r="X12" s="49">
        <v>1E-06</v>
      </c>
      <c r="Y12" s="49">
        <v>0.638271</v>
      </c>
      <c r="Z12" s="49">
        <v>0</v>
      </c>
      <c r="AA12" s="49">
        <v>0</v>
      </c>
      <c r="AB12" s="98">
        <v>12</v>
      </c>
      <c r="AC12" s="98"/>
      <c r="AD12" s="99"/>
      <c r="AE12" s="64" t="s">
        <v>716</v>
      </c>
      <c r="AF12" s="64">
        <v>877</v>
      </c>
      <c r="AG12" s="64">
        <v>392</v>
      </c>
      <c r="AH12" s="64">
        <v>966</v>
      </c>
      <c r="AI12" s="64">
        <v>2228</v>
      </c>
      <c r="AJ12" s="64"/>
      <c r="AK12" s="64" t="s">
        <v>728</v>
      </c>
      <c r="AL12" s="64" t="s">
        <v>735</v>
      </c>
      <c r="AM12" s="67" t="s">
        <v>744</v>
      </c>
      <c r="AN12" s="64"/>
      <c r="AO12" s="66">
        <v>39966.63340277778</v>
      </c>
      <c r="AP12" s="67" t="s">
        <v>755</v>
      </c>
      <c r="AQ12" s="64" t="b">
        <v>1</v>
      </c>
      <c r="AR12" s="64" t="b">
        <v>0</v>
      </c>
      <c r="AS12" s="64" t="b">
        <v>1</v>
      </c>
      <c r="AT12" s="64"/>
      <c r="AU12" s="64">
        <v>7</v>
      </c>
      <c r="AV12" s="67" t="s">
        <v>288</v>
      </c>
      <c r="AW12" s="64" t="b">
        <v>0</v>
      </c>
      <c r="AX12" s="64" t="s">
        <v>218</v>
      </c>
      <c r="AY12" s="67" t="s">
        <v>772</v>
      </c>
      <c r="AZ12" s="110" t="s">
        <v>66</v>
      </c>
      <c r="BA12" s="48" t="s">
        <v>614</v>
      </c>
      <c r="BB12" s="48" t="s">
        <v>614</v>
      </c>
      <c r="BC12" s="48" t="s">
        <v>620</v>
      </c>
      <c r="BD12" s="48" t="s">
        <v>620</v>
      </c>
      <c r="BE12" s="48" t="s">
        <v>626</v>
      </c>
      <c r="BF12" s="48" t="s">
        <v>626</v>
      </c>
      <c r="BG12" s="92" t="s">
        <v>892</v>
      </c>
      <c r="BH12" s="92" t="s">
        <v>892</v>
      </c>
      <c r="BI12" s="92" t="s">
        <v>903</v>
      </c>
      <c r="BJ12" s="92" t="s">
        <v>903</v>
      </c>
      <c r="BK12" s="48">
        <v>0</v>
      </c>
      <c r="BL12" s="49">
        <v>0</v>
      </c>
      <c r="BM12" s="48">
        <v>0</v>
      </c>
      <c r="BN12" s="49">
        <v>0</v>
      </c>
      <c r="BO12" s="48">
        <v>0</v>
      </c>
      <c r="BP12" s="49">
        <v>0</v>
      </c>
      <c r="BQ12" s="48">
        <v>33</v>
      </c>
      <c r="BR12" s="49">
        <v>100</v>
      </c>
      <c r="BS12" s="48">
        <v>33</v>
      </c>
      <c r="BT12" s="63" t="str">
        <f>REPLACE(INDEX(GroupVertices[Group],MATCH(Vertices[[#This Row],[Vertex]],GroupVertices[Vertex],0)),1,1,"")</f>
        <v>2</v>
      </c>
      <c r="BU12" s="2"/>
      <c r="BV12" s="3"/>
      <c r="BW12" s="3"/>
      <c r="BX12" s="3"/>
      <c r="BY12" s="3"/>
    </row>
    <row r="13" spans="1:77" ht="41.45" customHeight="1">
      <c r="A13" s="62" t="s">
        <v>591</v>
      </c>
      <c r="B13" s="64"/>
      <c r="C13" s="87"/>
      <c r="D13" s="87" t="s">
        <v>64</v>
      </c>
      <c r="E13" s="94">
        <v>1000</v>
      </c>
      <c r="F13" s="105">
        <v>75.94798341500189</v>
      </c>
      <c r="G13" s="76" t="s">
        <v>762</v>
      </c>
      <c r="H13" s="106"/>
      <c r="I13" s="77" t="s">
        <v>591</v>
      </c>
      <c r="J13" s="97"/>
      <c r="K13" s="107"/>
      <c r="L13" s="77" t="s">
        <v>785</v>
      </c>
      <c r="M13" s="108">
        <v>8016.735393893705</v>
      </c>
      <c r="N13" s="102">
        <v>8280.1728515625</v>
      </c>
      <c r="O13" s="102">
        <v>1445.985107421875</v>
      </c>
      <c r="P13" s="103"/>
      <c r="Q13" s="104"/>
      <c r="R13" s="104"/>
      <c r="S13" s="109"/>
      <c r="T13" s="48">
        <v>2</v>
      </c>
      <c r="U13" s="48">
        <v>1</v>
      </c>
      <c r="V13" s="49">
        <v>0</v>
      </c>
      <c r="W13" s="49">
        <v>1</v>
      </c>
      <c r="X13" s="49">
        <v>0</v>
      </c>
      <c r="Y13" s="49">
        <v>1.298185</v>
      </c>
      <c r="Z13" s="49">
        <v>0</v>
      </c>
      <c r="AA13" s="49">
        <v>0</v>
      </c>
      <c r="AB13" s="98">
        <v>13</v>
      </c>
      <c r="AC13" s="98"/>
      <c r="AD13" s="99"/>
      <c r="AE13" s="64" t="s">
        <v>717</v>
      </c>
      <c r="AF13" s="64">
        <v>1020</v>
      </c>
      <c r="AG13" s="64">
        <v>2231</v>
      </c>
      <c r="AH13" s="64">
        <v>2175</v>
      </c>
      <c r="AI13" s="64">
        <v>1218</v>
      </c>
      <c r="AJ13" s="64"/>
      <c r="AK13" s="64" t="s">
        <v>729</v>
      </c>
      <c r="AL13" s="64" t="s">
        <v>736</v>
      </c>
      <c r="AM13" s="67" t="s">
        <v>745</v>
      </c>
      <c r="AN13" s="64"/>
      <c r="AO13" s="66">
        <v>39857.73065972222</v>
      </c>
      <c r="AP13" s="67" t="s">
        <v>756</v>
      </c>
      <c r="AQ13" s="64" t="b">
        <v>0</v>
      </c>
      <c r="AR13" s="64" t="b">
        <v>0</v>
      </c>
      <c r="AS13" s="64" t="b">
        <v>1</v>
      </c>
      <c r="AT13" s="64"/>
      <c r="AU13" s="64">
        <v>121</v>
      </c>
      <c r="AV13" s="67" t="s">
        <v>758</v>
      </c>
      <c r="AW13" s="64" t="b">
        <v>0</v>
      </c>
      <c r="AX13" s="64" t="s">
        <v>218</v>
      </c>
      <c r="AY13" s="67" t="s">
        <v>773</v>
      </c>
      <c r="AZ13" s="110" t="s">
        <v>66</v>
      </c>
      <c r="BA13" s="48" t="s">
        <v>613</v>
      </c>
      <c r="BB13" s="48" t="s">
        <v>613</v>
      </c>
      <c r="BC13" s="48" t="s">
        <v>619</v>
      </c>
      <c r="BD13" s="48" t="s">
        <v>619</v>
      </c>
      <c r="BE13" s="48" t="s">
        <v>623</v>
      </c>
      <c r="BF13" s="48" t="s">
        <v>623</v>
      </c>
      <c r="BG13" s="92" t="s">
        <v>829</v>
      </c>
      <c r="BH13" s="92" t="s">
        <v>829</v>
      </c>
      <c r="BI13" s="92" t="s">
        <v>873</v>
      </c>
      <c r="BJ13" s="92" t="s">
        <v>873</v>
      </c>
      <c r="BK13" s="48">
        <v>0</v>
      </c>
      <c r="BL13" s="49">
        <v>0</v>
      </c>
      <c r="BM13" s="48">
        <v>0</v>
      </c>
      <c r="BN13" s="49">
        <v>0</v>
      </c>
      <c r="BO13" s="48">
        <v>0</v>
      </c>
      <c r="BP13" s="49">
        <v>0</v>
      </c>
      <c r="BQ13" s="48">
        <v>26</v>
      </c>
      <c r="BR13" s="49">
        <v>100</v>
      </c>
      <c r="BS13" s="48">
        <v>26</v>
      </c>
      <c r="BT13" s="63" t="str">
        <f>REPLACE(INDEX(GroupVertices[Group],MATCH(Vertices[[#This Row],[Vertex]],GroupVertices[Vertex],0)),1,1,"")</f>
        <v>3</v>
      </c>
      <c r="BU13" s="2"/>
      <c r="BV13" s="3"/>
      <c r="BW13" s="3"/>
      <c r="BX13" s="3"/>
      <c r="BY13" s="3"/>
    </row>
    <row r="14" spans="1:77" ht="41.45" customHeight="1">
      <c r="A14" s="86" t="s">
        <v>592</v>
      </c>
      <c r="B14" s="119"/>
      <c r="C14" s="120"/>
      <c r="D14" s="120" t="s">
        <v>64</v>
      </c>
      <c r="E14" s="121">
        <v>162</v>
      </c>
      <c r="F14" s="122">
        <v>100</v>
      </c>
      <c r="G14" s="134" t="s">
        <v>645</v>
      </c>
      <c r="H14" s="120"/>
      <c r="I14" s="123" t="s">
        <v>592</v>
      </c>
      <c r="J14" s="124"/>
      <c r="K14" s="124"/>
      <c r="L14" s="123" t="s">
        <v>786</v>
      </c>
      <c r="M14" s="125">
        <v>1</v>
      </c>
      <c r="N14" s="126">
        <v>8280.1728515625</v>
      </c>
      <c r="O14" s="126">
        <v>3710.403076171875</v>
      </c>
      <c r="P14" s="127"/>
      <c r="Q14" s="128"/>
      <c r="R14" s="128"/>
      <c r="S14" s="129"/>
      <c r="T14" s="48">
        <v>0</v>
      </c>
      <c r="U14" s="48">
        <v>1</v>
      </c>
      <c r="V14" s="49">
        <v>0</v>
      </c>
      <c r="W14" s="49">
        <v>1</v>
      </c>
      <c r="X14" s="49">
        <v>0</v>
      </c>
      <c r="Y14" s="49">
        <v>0.701724</v>
      </c>
      <c r="Z14" s="49">
        <v>0</v>
      </c>
      <c r="AA14" s="49">
        <v>0</v>
      </c>
      <c r="AB14" s="130">
        <v>14</v>
      </c>
      <c r="AC14" s="130"/>
      <c r="AD14" s="131"/>
      <c r="AE14" s="119" t="s">
        <v>718</v>
      </c>
      <c r="AF14" s="119">
        <v>123</v>
      </c>
      <c r="AG14" s="119">
        <v>104</v>
      </c>
      <c r="AH14" s="119">
        <v>945</v>
      </c>
      <c r="AI14" s="119">
        <v>3462</v>
      </c>
      <c r="AJ14" s="119"/>
      <c r="AK14" s="119"/>
      <c r="AL14" s="119"/>
      <c r="AM14" s="119"/>
      <c r="AN14" s="119"/>
      <c r="AO14" s="132">
        <v>40835.20814814815</v>
      </c>
      <c r="AP14" s="119"/>
      <c r="AQ14" s="119" t="b">
        <v>1</v>
      </c>
      <c r="AR14" s="119" t="b">
        <v>0</v>
      </c>
      <c r="AS14" s="119" t="b">
        <v>1</v>
      </c>
      <c r="AT14" s="119"/>
      <c r="AU14" s="119">
        <v>3</v>
      </c>
      <c r="AV14" s="133" t="s">
        <v>288</v>
      </c>
      <c r="AW14" s="119" t="b">
        <v>0</v>
      </c>
      <c r="AX14" s="119" t="s">
        <v>218</v>
      </c>
      <c r="AY14" s="133" t="s">
        <v>774</v>
      </c>
      <c r="AZ14" s="110" t="s">
        <v>66</v>
      </c>
      <c r="BA14" s="48"/>
      <c r="BB14" s="48"/>
      <c r="BC14" s="48"/>
      <c r="BD14" s="48"/>
      <c r="BE14" s="48" t="s">
        <v>623</v>
      </c>
      <c r="BF14" s="48" t="s">
        <v>623</v>
      </c>
      <c r="BG14" s="92" t="s">
        <v>829</v>
      </c>
      <c r="BH14" s="92" t="s">
        <v>829</v>
      </c>
      <c r="BI14" s="92" t="s">
        <v>873</v>
      </c>
      <c r="BJ14" s="92" t="s">
        <v>873</v>
      </c>
      <c r="BK14" s="48">
        <v>0</v>
      </c>
      <c r="BL14" s="49">
        <v>0</v>
      </c>
      <c r="BM14" s="48">
        <v>0</v>
      </c>
      <c r="BN14" s="49">
        <v>0</v>
      </c>
      <c r="BO14" s="48">
        <v>0</v>
      </c>
      <c r="BP14" s="49">
        <v>0</v>
      </c>
      <c r="BQ14" s="48">
        <v>26</v>
      </c>
      <c r="BR14" s="49">
        <v>100</v>
      </c>
      <c r="BS14" s="48">
        <v>26</v>
      </c>
      <c r="BT14" s="63" t="str">
        <f>REPLACE(INDEX(GroupVertices[Group],MATCH(Vertices[[#This Row],[Vertex]],GroupVertices[Vertex],0)),1,1,"")</f>
        <v>3</v>
      </c>
      <c r="BU14" s="2"/>
      <c r="BV14" s="3"/>
      <c r="BW14" s="3"/>
      <c r="BX14" s="3"/>
      <c r="BY14" s="3"/>
    </row>
    <row r="15" spans="1:77" ht="41.45" customHeight="1">
      <c r="A15"/>
      <c r="J15"/>
      <c r="AA15"/>
      <c r="AB15"/>
      <c r="AC15"/>
      <c r="AD15"/>
      <c r="AE15"/>
      <c r="AF15"/>
      <c r="AG15"/>
      <c r="AH15"/>
      <c r="BU15" s="2"/>
      <c r="BV15" s="3"/>
      <c r="BW15" s="3"/>
      <c r="BX15" s="3"/>
      <c r="BY15" s="3"/>
    </row>
    <row r="16" spans="1:77" ht="41.45" customHeight="1">
      <c r="A16"/>
      <c r="J16"/>
      <c r="AA16"/>
      <c r="AB16"/>
      <c r="AC16"/>
      <c r="AD16"/>
      <c r="AE16"/>
      <c r="AF16"/>
      <c r="AG16"/>
      <c r="AH16"/>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hyperlinks>
    <hyperlink ref="AM4" r:id="rId1" display="https://t.co/Ddah2bRQe1"/>
    <hyperlink ref="AM5" r:id="rId2" display="https://t.co/dzLcWgZD2P"/>
    <hyperlink ref="AM6" r:id="rId3" display="https://t.co/C49dZPoI2J"/>
    <hyperlink ref="AM7" r:id="rId4" display="https://t.co/hDhO3exhye"/>
    <hyperlink ref="AM8" r:id="rId5" display="https://t.co/HSEBnWVqrv"/>
    <hyperlink ref="AM9" r:id="rId6" display="https://t.co/9mH9aCSiox"/>
    <hyperlink ref="AM11" r:id="rId7" display="https://t.co/4sNcOKylH9"/>
    <hyperlink ref="AM12" r:id="rId8" display="https://t.co/7QrAgiasjm"/>
    <hyperlink ref="AM13" r:id="rId9" display="https://t.co/xbyqgOZmPM"/>
    <hyperlink ref="AP3" r:id="rId10" display="https://pbs.twimg.com/profile_banners/3881238082/1557832660"/>
    <hyperlink ref="AP4" r:id="rId11" display="https://pbs.twimg.com/profile_banners/285635449/1479139478"/>
    <hyperlink ref="AP5" r:id="rId12" display="https://pbs.twimg.com/profile_banners/399265978/1560430717"/>
    <hyperlink ref="AP6" r:id="rId13" display="https://pbs.twimg.com/profile_banners/21759030/1505231967"/>
    <hyperlink ref="AP7" r:id="rId14" display="https://pbs.twimg.com/profile_banners/901150777250635777/1528833881"/>
    <hyperlink ref="AP8" r:id="rId15" display="https://pbs.twimg.com/profile_banners/189234276/1467756128"/>
    <hyperlink ref="AP9" r:id="rId16" display="https://pbs.twimg.com/profile_banners/720618241064734720/1554232679"/>
    <hyperlink ref="AP10" r:id="rId17" display="https://pbs.twimg.com/profile_banners/34493193/1375285975"/>
    <hyperlink ref="AP11" r:id="rId18" display="https://pbs.twimg.com/profile_banners/21789346/1556912077"/>
    <hyperlink ref="AP12" r:id="rId19" display="https://pbs.twimg.com/profile_banners/44135484/1549049775"/>
    <hyperlink ref="AP13" r:id="rId20" display="https://pbs.twimg.com/profile_banners/20788334/1496670124"/>
    <hyperlink ref="AV3" r:id="rId21" display="http://abs.twimg.com/images/themes/theme1/bg.png"/>
    <hyperlink ref="AV4" r:id="rId22" display="http://abs.twimg.com/images/themes/theme14/bg.gif"/>
    <hyperlink ref="AV5" r:id="rId23" display="http://abs.twimg.com/images/themes/theme1/bg.png"/>
    <hyperlink ref="AV6" r:id="rId24" display="http://abs.twimg.com/images/themes/theme1/bg.png"/>
    <hyperlink ref="AV8" r:id="rId25" display="http://abs.twimg.com/images/themes/theme1/bg.png"/>
    <hyperlink ref="AV9" r:id="rId26" display="http://abs.twimg.com/images/themes/theme1/bg.png"/>
    <hyperlink ref="AV10" r:id="rId27" display="http://abs.twimg.com/images/themes/theme3/bg.gif"/>
    <hyperlink ref="AV11" r:id="rId28" display="http://abs.twimg.com/images/themes/theme1/bg.png"/>
    <hyperlink ref="AV12" r:id="rId29" display="http://abs.twimg.com/images/themes/theme1/bg.png"/>
    <hyperlink ref="AV13" r:id="rId30" display="http://abs.twimg.com/images/themes/theme9/bg.gif"/>
    <hyperlink ref="AV14" r:id="rId31" display="http://abs.twimg.com/images/themes/theme1/bg.png"/>
    <hyperlink ref="G3" r:id="rId32" display="http://pbs.twimg.com/profile_images/1110457398291062784/wfrkBkPc_normal.png"/>
    <hyperlink ref="G4" r:id="rId33" display="http://pbs.twimg.com/profile_images/798195855593504768/ApU720AX_normal.jpg"/>
    <hyperlink ref="G5" r:id="rId34" display="http://pbs.twimg.com/profile_images/813673767184515072/TU03Y27r_normal.jpg"/>
    <hyperlink ref="G6" r:id="rId35" display="http://pbs.twimg.com/profile_images/906140574364917760/_T2Kw2Ez_normal.jpg"/>
    <hyperlink ref="G7" r:id="rId36" display="http://pbs.twimg.com/profile_images/1023856551805812736/s3DIkAWl_normal.jpg"/>
    <hyperlink ref="G8" r:id="rId37" display="http://pbs.twimg.com/profile_images/570389774676000769/NGrrlBeT_normal.jpeg"/>
    <hyperlink ref="G9" r:id="rId38" display="http://pbs.twimg.com/profile_images/720620433041596416/7kMQ4MLZ_normal.jpg"/>
    <hyperlink ref="G10" r:id="rId39" display="http://pbs.twimg.com/profile_images/981240346880499713/hEnFcTip_normal.jpg"/>
    <hyperlink ref="G11" r:id="rId40" display="http://pbs.twimg.com/profile_images/1027265690124730369/SEhGe2N1_normal.jpg"/>
    <hyperlink ref="G12" r:id="rId41" display="http://pbs.twimg.com/profile_images/1091419973354962944/MhyltYJs_normal.jpg"/>
    <hyperlink ref="G13" r:id="rId42" display="http://pbs.twimg.com/profile_images/753973239865487360/TYO2wSA1_normal.jpg"/>
    <hyperlink ref="G14" r:id="rId43" display="http://pbs.twimg.com/profile_images/600376747868094464/Or0vtMZz_normal.jpg"/>
    <hyperlink ref="AY3" r:id="rId44" display="https://twitter.com/onbrandconf"/>
    <hyperlink ref="AY4" r:id="rId45" display="https://twitter.com/goodguyz_the"/>
    <hyperlink ref="AY5" r:id="rId46" display="https://twitter.com/bynder"/>
    <hyperlink ref="AY6" r:id="rId47" display="https://twitter.com/harrimansteel"/>
    <hyperlink ref="AY7" r:id="rId48" display="https://twitter.com/thehumblebrag_"/>
    <hyperlink ref="AY8" r:id="rId49" display="https://twitter.com/aafomaha"/>
    <hyperlink ref="AY9" r:id="rId50" display="https://twitter.com/aafdistrict9"/>
    <hyperlink ref="AY10" r:id="rId51" display="https://twitter.com/lulubelle511"/>
    <hyperlink ref="AY11" r:id="rId52" display="https://twitter.com/prsanebraska"/>
    <hyperlink ref="AY12" r:id="rId53" display="https://twitter.com/bmryba"/>
    <hyperlink ref="AY13" r:id="rId54" display="https://twitter.com/ama_omaha"/>
    <hyperlink ref="AY14" r:id="rId55" display="https://twitter.com/angelaroeber"/>
  </hyperlinks>
  <printOptions/>
  <pageMargins left="0.7" right="0.7" top="0.75" bottom="0.75" header="0.3" footer="0.3"/>
  <pageSetup horizontalDpi="600" verticalDpi="600" orientation="portrait" r:id="rId60"/>
  <drawing r:id="rId59"/>
  <legacyDrawing r:id="rId57"/>
  <tableParts>
    <tablePart r:id="rId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v>
      </c>
      <c r="Z2" s="13" t="s">
        <v>240</v>
      </c>
      <c r="AA2" s="13" t="s">
        <v>244</v>
      </c>
      <c r="AB2" s="13" t="s">
        <v>248</v>
      </c>
      <c r="AC2" s="13" t="s">
        <v>252</v>
      </c>
      <c r="AD2" s="13" t="s">
        <v>259</v>
      </c>
      <c r="AE2" s="13" t="s">
        <v>260</v>
      </c>
      <c r="AF2" s="13" t="s">
        <v>264</v>
      </c>
      <c r="AG2" s="52" t="s">
        <v>304</v>
      </c>
      <c r="AH2" s="52" t="s">
        <v>305</v>
      </c>
      <c r="AI2" s="52" t="s">
        <v>306</v>
      </c>
      <c r="AJ2" s="52" t="s">
        <v>307</v>
      </c>
      <c r="AK2" s="52" t="s">
        <v>308</v>
      </c>
      <c r="AL2" s="52" t="s">
        <v>309</v>
      </c>
      <c r="AM2" s="52" t="s">
        <v>310</v>
      </c>
      <c r="AN2" s="52" t="s">
        <v>311</v>
      </c>
      <c r="AO2" s="52" t="s">
        <v>314</v>
      </c>
    </row>
    <row r="3" spans="1:41" ht="15">
      <c r="A3" s="86" t="s">
        <v>220</v>
      </c>
      <c r="B3" s="87" t="s">
        <v>222</v>
      </c>
      <c r="C3" s="87" t="s">
        <v>56</v>
      </c>
      <c r="D3" s="79"/>
      <c r="E3" s="78"/>
      <c r="F3" s="80" t="s">
        <v>1055</v>
      </c>
      <c r="G3" s="81"/>
      <c r="H3" s="81"/>
      <c r="I3" s="82">
        <v>3</v>
      </c>
      <c r="J3" s="83"/>
      <c r="K3" s="48">
        <v>5</v>
      </c>
      <c r="L3" s="48">
        <v>8</v>
      </c>
      <c r="M3" s="48">
        <v>0</v>
      </c>
      <c r="N3" s="48">
        <v>8</v>
      </c>
      <c r="O3" s="48">
        <v>1</v>
      </c>
      <c r="P3" s="49">
        <v>0.16666666666666666</v>
      </c>
      <c r="Q3" s="49">
        <v>0.2857142857142857</v>
      </c>
      <c r="R3" s="48">
        <v>1</v>
      </c>
      <c r="S3" s="48">
        <v>0</v>
      </c>
      <c r="T3" s="48">
        <v>5</v>
      </c>
      <c r="U3" s="48">
        <v>8</v>
      </c>
      <c r="V3" s="48">
        <v>2</v>
      </c>
      <c r="W3" s="49">
        <v>1.12</v>
      </c>
      <c r="X3" s="49">
        <v>0.35</v>
      </c>
      <c r="Y3" s="63" t="s">
        <v>789</v>
      </c>
      <c r="Z3" s="63" t="s">
        <v>791</v>
      </c>
      <c r="AA3" s="63" t="s">
        <v>624</v>
      </c>
      <c r="AB3" s="69" t="s">
        <v>827</v>
      </c>
      <c r="AC3" s="69" t="s">
        <v>871</v>
      </c>
      <c r="AD3" s="69"/>
      <c r="AE3" s="69" t="s">
        <v>875</v>
      </c>
      <c r="AF3" s="69" t="s">
        <v>876</v>
      </c>
      <c r="AG3" s="92">
        <v>0</v>
      </c>
      <c r="AH3" s="114">
        <v>0</v>
      </c>
      <c r="AI3" s="92">
        <v>0</v>
      </c>
      <c r="AJ3" s="114">
        <v>0</v>
      </c>
      <c r="AK3" s="92">
        <v>0</v>
      </c>
      <c r="AL3" s="114">
        <v>0</v>
      </c>
      <c r="AM3" s="92">
        <v>156</v>
      </c>
      <c r="AN3" s="114">
        <v>100</v>
      </c>
      <c r="AO3" s="92">
        <v>156</v>
      </c>
    </row>
    <row r="4" spans="1:41" ht="15">
      <c r="A4" s="118" t="s">
        <v>221</v>
      </c>
      <c r="B4" s="87" t="s">
        <v>223</v>
      </c>
      <c r="C4" s="87" t="s">
        <v>56</v>
      </c>
      <c r="D4" s="84"/>
      <c r="E4" s="72"/>
      <c r="F4" s="73" t="s">
        <v>1056</v>
      </c>
      <c r="G4" s="74"/>
      <c r="H4" s="74"/>
      <c r="I4" s="85">
        <v>4</v>
      </c>
      <c r="J4" s="75"/>
      <c r="K4" s="48">
        <v>3</v>
      </c>
      <c r="L4" s="48">
        <v>2</v>
      </c>
      <c r="M4" s="48">
        <v>6</v>
      </c>
      <c r="N4" s="48">
        <v>8</v>
      </c>
      <c r="O4" s="48">
        <v>6</v>
      </c>
      <c r="P4" s="49">
        <v>0</v>
      </c>
      <c r="Q4" s="49">
        <v>0</v>
      </c>
      <c r="R4" s="48">
        <v>1</v>
      </c>
      <c r="S4" s="48">
        <v>0</v>
      </c>
      <c r="T4" s="48">
        <v>3</v>
      </c>
      <c r="U4" s="48">
        <v>8</v>
      </c>
      <c r="V4" s="48">
        <v>2</v>
      </c>
      <c r="W4" s="49">
        <v>0.888889</v>
      </c>
      <c r="X4" s="49">
        <v>0.3333333333333333</v>
      </c>
      <c r="Y4" s="63" t="s">
        <v>790</v>
      </c>
      <c r="Z4" s="63" t="s">
        <v>792</v>
      </c>
      <c r="AA4" s="63" t="s">
        <v>797</v>
      </c>
      <c r="AB4" s="69" t="s">
        <v>828</v>
      </c>
      <c r="AC4" s="69" t="s">
        <v>872</v>
      </c>
      <c r="AD4" s="63"/>
      <c r="AE4" s="63" t="s">
        <v>593</v>
      </c>
      <c r="AF4" s="63" t="s">
        <v>877</v>
      </c>
      <c r="AG4" s="48">
        <v>0</v>
      </c>
      <c r="AH4" s="49">
        <v>0</v>
      </c>
      <c r="AI4" s="48">
        <v>0</v>
      </c>
      <c r="AJ4" s="49">
        <v>0</v>
      </c>
      <c r="AK4" s="48">
        <v>0</v>
      </c>
      <c r="AL4" s="49">
        <v>0</v>
      </c>
      <c r="AM4" s="48">
        <v>284</v>
      </c>
      <c r="AN4" s="49">
        <v>100</v>
      </c>
      <c r="AO4" s="48">
        <v>284</v>
      </c>
    </row>
    <row r="5" spans="1:41" ht="15">
      <c r="A5" s="118" t="s">
        <v>353</v>
      </c>
      <c r="B5" s="87" t="s">
        <v>354</v>
      </c>
      <c r="C5" s="87" t="s">
        <v>56</v>
      </c>
      <c r="D5" s="84"/>
      <c r="E5" s="72"/>
      <c r="F5" s="73" t="s">
        <v>1057</v>
      </c>
      <c r="G5" s="74"/>
      <c r="H5" s="74"/>
      <c r="I5" s="85">
        <v>5</v>
      </c>
      <c r="J5" s="75"/>
      <c r="K5" s="48">
        <v>2</v>
      </c>
      <c r="L5" s="48">
        <v>2</v>
      </c>
      <c r="M5" s="48">
        <v>0</v>
      </c>
      <c r="N5" s="48">
        <v>2</v>
      </c>
      <c r="O5" s="48">
        <v>1</v>
      </c>
      <c r="P5" s="49">
        <v>0</v>
      </c>
      <c r="Q5" s="49">
        <v>0</v>
      </c>
      <c r="R5" s="48">
        <v>1</v>
      </c>
      <c r="S5" s="48">
        <v>0</v>
      </c>
      <c r="T5" s="48">
        <v>2</v>
      </c>
      <c r="U5" s="48">
        <v>2</v>
      </c>
      <c r="V5" s="48">
        <v>1</v>
      </c>
      <c r="W5" s="49">
        <v>0.5</v>
      </c>
      <c r="X5" s="49">
        <v>0.5</v>
      </c>
      <c r="Y5" s="63" t="s">
        <v>613</v>
      </c>
      <c r="Z5" s="63" t="s">
        <v>619</v>
      </c>
      <c r="AA5" s="63" t="s">
        <v>623</v>
      </c>
      <c r="AB5" s="69" t="s">
        <v>829</v>
      </c>
      <c r="AC5" s="69" t="s">
        <v>873</v>
      </c>
      <c r="AD5" s="63"/>
      <c r="AE5" s="63"/>
      <c r="AF5" s="63" t="s">
        <v>878</v>
      </c>
      <c r="AG5" s="48">
        <v>0</v>
      </c>
      <c r="AH5" s="49">
        <v>0</v>
      </c>
      <c r="AI5" s="48">
        <v>0</v>
      </c>
      <c r="AJ5" s="49">
        <v>0</v>
      </c>
      <c r="AK5" s="48">
        <v>0</v>
      </c>
      <c r="AL5" s="49">
        <v>0</v>
      </c>
      <c r="AM5" s="48">
        <v>52</v>
      </c>
      <c r="AN5" s="49">
        <v>100</v>
      </c>
      <c r="AO5" s="48">
        <v>52</v>
      </c>
    </row>
    <row r="6" spans="1:41" ht="15">
      <c r="A6" s="118" t="s">
        <v>368</v>
      </c>
      <c r="B6" s="87" t="s">
        <v>369</v>
      </c>
      <c r="C6" s="87" t="s">
        <v>56</v>
      </c>
      <c r="D6" s="84"/>
      <c r="E6" s="72"/>
      <c r="F6" s="73" t="s">
        <v>1058</v>
      </c>
      <c r="G6" s="74"/>
      <c r="H6" s="74"/>
      <c r="I6" s="85">
        <v>6</v>
      </c>
      <c r="J6" s="75"/>
      <c r="K6" s="48">
        <v>2</v>
      </c>
      <c r="L6" s="48">
        <v>0</v>
      </c>
      <c r="M6" s="48">
        <v>5</v>
      </c>
      <c r="N6" s="48">
        <v>5</v>
      </c>
      <c r="O6" s="48">
        <v>3</v>
      </c>
      <c r="P6" s="49">
        <v>0</v>
      </c>
      <c r="Q6" s="49">
        <v>0</v>
      </c>
      <c r="R6" s="48">
        <v>1</v>
      </c>
      <c r="S6" s="48">
        <v>0</v>
      </c>
      <c r="T6" s="48">
        <v>2</v>
      </c>
      <c r="U6" s="48">
        <v>5</v>
      </c>
      <c r="V6" s="48">
        <v>1</v>
      </c>
      <c r="W6" s="49">
        <v>0.5</v>
      </c>
      <c r="X6" s="49">
        <v>0.5</v>
      </c>
      <c r="Y6" s="63" t="s">
        <v>613</v>
      </c>
      <c r="Z6" s="63" t="s">
        <v>619</v>
      </c>
      <c r="AA6" s="63" t="s">
        <v>625</v>
      </c>
      <c r="AB6" s="69" t="s">
        <v>830</v>
      </c>
      <c r="AC6" s="69" t="s">
        <v>874</v>
      </c>
      <c r="AD6" s="63"/>
      <c r="AE6" s="63"/>
      <c r="AF6" s="63" t="s">
        <v>879</v>
      </c>
      <c r="AG6" s="48">
        <v>0</v>
      </c>
      <c r="AH6" s="49">
        <v>0</v>
      </c>
      <c r="AI6" s="48">
        <v>0</v>
      </c>
      <c r="AJ6" s="49">
        <v>0</v>
      </c>
      <c r="AK6" s="48">
        <v>0</v>
      </c>
      <c r="AL6" s="49">
        <v>0</v>
      </c>
      <c r="AM6" s="48">
        <v>194</v>
      </c>
      <c r="AN6" s="49">
        <v>100</v>
      </c>
      <c r="AO6" s="48">
        <v>194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6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6 C104:C107">
      <formula1>ValidGroupShapes</formula1>
    </dataValidation>
    <dataValidation allowBlank="1" showInputMessage="1" showErrorMessage="1" promptTitle="Group Name" prompt="Enter the name of the group." sqref="A1269:A1394 A952:A1028 A761:A942 A439:A630 A109:A143 A3:A6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586</v>
      </c>
      <c r="C2" s="63">
        <f>VLOOKUP(GroupVertices[[#This Row],[Vertex]],Vertices[],MATCH("ID",Vertices[[#Headers],[Vertex]:[Vertex Group]],0),FALSE)</f>
        <v>7</v>
      </c>
    </row>
    <row r="3" spans="1:3" ht="15">
      <c r="A3" s="63" t="s">
        <v>220</v>
      </c>
      <c r="B3" s="69" t="s">
        <v>595</v>
      </c>
      <c r="C3" s="63">
        <f>VLOOKUP(GroupVertices[[#This Row],[Vertex]],Vertices[],MATCH("ID",Vertices[[#Headers],[Vertex]:[Vertex Group]],0),FALSE)</f>
        <v>6</v>
      </c>
    </row>
    <row r="4" spans="1:3" ht="15">
      <c r="A4" s="63" t="s">
        <v>220</v>
      </c>
      <c r="B4" s="69" t="s">
        <v>584</v>
      </c>
      <c r="C4" s="63">
        <f>VLOOKUP(GroupVertices[[#This Row],[Vertex]],Vertices[],MATCH("ID",Vertices[[#Headers],[Vertex]:[Vertex Group]],0),FALSE)</f>
        <v>3</v>
      </c>
    </row>
    <row r="5" spans="1:3" ht="15">
      <c r="A5" s="63" t="s">
        <v>220</v>
      </c>
      <c r="B5" s="69" t="s">
        <v>585</v>
      </c>
      <c r="C5" s="63">
        <f>VLOOKUP(GroupVertices[[#This Row],[Vertex]],Vertices[],MATCH("ID",Vertices[[#Headers],[Vertex]:[Vertex Group]],0),FALSE)</f>
        <v>5</v>
      </c>
    </row>
    <row r="6" spans="1:3" ht="15">
      <c r="A6" s="63" t="s">
        <v>220</v>
      </c>
      <c r="B6" s="69" t="s">
        <v>594</v>
      </c>
      <c r="C6" s="63">
        <f>VLOOKUP(GroupVertices[[#This Row],[Vertex]],Vertices[],MATCH("ID",Vertices[[#Headers],[Vertex]:[Vertex Group]],0),FALSE)</f>
        <v>4</v>
      </c>
    </row>
    <row r="7" spans="1:3" ht="15">
      <c r="A7" s="63" t="s">
        <v>221</v>
      </c>
      <c r="B7" s="69" t="s">
        <v>590</v>
      </c>
      <c r="C7" s="63">
        <f>VLOOKUP(GroupVertices[[#This Row],[Vertex]],Vertices[],MATCH("ID",Vertices[[#Headers],[Vertex]:[Vertex Group]],0),FALSE)</f>
        <v>12</v>
      </c>
    </row>
    <row r="8" spans="1:3" ht="15">
      <c r="A8" s="63" t="s">
        <v>221</v>
      </c>
      <c r="B8" s="69" t="s">
        <v>593</v>
      </c>
      <c r="C8" s="63">
        <f>VLOOKUP(GroupVertices[[#This Row],[Vertex]],Vertices[],MATCH("ID",Vertices[[#Headers],[Vertex]:[Vertex Group]],0),FALSE)</f>
        <v>11</v>
      </c>
    </row>
    <row r="9" spans="1:3" ht="15">
      <c r="A9" s="63" t="s">
        <v>221</v>
      </c>
      <c r="B9" s="69" t="s">
        <v>589</v>
      </c>
      <c r="C9" s="63">
        <f>VLOOKUP(GroupVertices[[#This Row],[Vertex]],Vertices[],MATCH("ID",Vertices[[#Headers],[Vertex]:[Vertex Group]],0),FALSE)</f>
        <v>10</v>
      </c>
    </row>
    <row r="10" spans="1:3" ht="15">
      <c r="A10" s="63" t="s">
        <v>353</v>
      </c>
      <c r="B10" s="69" t="s">
        <v>592</v>
      </c>
      <c r="C10" s="63">
        <f>VLOOKUP(GroupVertices[[#This Row],[Vertex]],Vertices[],MATCH("ID",Vertices[[#Headers],[Vertex]:[Vertex Group]],0),FALSE)</f>
        <v>14</v>
      </c>
    </row>
    <row r="11" spans="1:3" ht="15">
      <c r="A11" s="63" t="s">
        <v>353</v>
      </c>
      <c r="B11" s="69" t="s">
        <v>591</v>
      </c>
      <c r="C11" s="63">
        <f>VLOOKUP(GroupVertices[[#This Row],[Vertex]],Vertices[],MATCH("ID",Vertices[[#Headers],[Vertex]:[Vertex Group]],0),FALSE)</f>
        <v>13</v>
      </c>
    </row>
    <row r="12" spans="1:3" ht="15">
      <c r="A12" s="63" t="s">
        <v>368</v>
      </c>
      <c r="B12" s="69" t="s">
        <v>588</v>
      </c>
      <c r="C12" s="63">
        <f>VLOOKUP(GroupVertices[[#This Row],[Vertex]],Vertices[],MATCH("ID",Vertices[[#Headers],[Vertex]:[Vertex Group]],0),FALSE)</f>
        <v>9</v>
      </c>
    </row>
    <row r="13" spans="1:3" ht="15">
      <c r="A13" s="63" t="s">
        <v>368</v>
      </c>
      <c r="B13" s="69" t="s">
        <v>587</v>
      </c>
      <c r="C13" s="63">
        <f>VLOOKUP(GroupVertices[[#This Row],[Vertex]],Vertices[],MATCH("ID",Vertices[[#Headers],[Vertex]:[Vertex Group]],0),FALSE)</f>
        <v>8</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224</v>
      </c>
      <c r="B2" s="34" t="s">
        <v>180</v>
      </c>
      <c r="D2" s="31">
        <f>MIN(Vertices[Degree])</f>
        <v>0</v>
      </c>
      <c r="E2" s="3">
        <f>COUNTIF(Vertices[Degree],"&gt;= "&amp;D2)-COUNTIF(Vertices[Degree],"&gt;="&amp;D3)</f>
        <v>0</v>
      </c>
      <c r="F2" s="37">
        <f>MIN(Vertices[In-Degree])</f>
        <v>0</v>
      </c>
      <c r="G2" s="38">
        <f>COUNTIF(Vertices[In-Degree],"&gt;= "&amp;F2)-COUNTIF(Vertices[In-Degree],"&gt;="&amp;F3)</f>
        <v>4</v>
      </c>
      <c r="H2" s="37">
        <f>MIN(Vertices[Out-Degree])</f>
        <v>0</v>
      </c>
      <c r="I2" s="38">
        <f>COUNTIF(Vertices[Out-Degree],"&gt;= "&amp;H2)-COUNTIF(Vertices[Out-Degree],"&gt;="&amp;H3)</f>
        <v>2</v>
      </c>
      <c r="J2" s="37">
        <f>MIN(Vertices[Betweenness Centrality])</f>
        <v>0</v>
      </c>
      <c r="K2" s="38">
        <f>COUNTIF(Vertices[Betweenness Centrality],"&gt;= "&amp;J2)-COUNTIF(Vertices[Betweenness Centrality],"&gt;="&amp;J3)</f>
        <v>10</v>
      </c>
      <c r="L2" s="37">
        <f>MIN(Vertices[Closeness Centrality])</f>
        <v>0.166667</v>
      </c>
      <c r="M2" s="38">
        <f>COUNTIF(Vertices[Closeness Centrality],"&gt;= "&amp;L2)-COUNTIF(Vertices[Closeness Centrality],"&gt;="&amp;L3)</f>
        <v>4</v>
      </c>
      <c r="N2" s="37">
        <f>MIN(Vertices[Eigenvector Centrality])</f>
        <v>0</v>
      </c>
      <c r="O2" s="38">
        <f>COUNTIF(Vertices[Eigenvector Centrality],"&gt;= "&amp;N2)-COUNTIF(Vertices[Eigenvector Centrality],"&gt;="&amp;N3)</f>
        <v>7</v>
      </c>
      <c r="P2" s="37">
        <f>MIN(Vertices[PageRank])</f>
        <v>0.638271</v>
      </c>
      <c r="Q2" s="38">
        <f>COUNTIF(Vertices[PageRank],"&gt;= "&amp;P2)-COUNTIF(Vertices[PageRank],"&gt;="&amp;P3)</f>
        <v>2</v>
      </c>
      <c r="R2" s="37">
        <f>MIN(Vertices[Clustering Coefficient])</f>
        <v>0</v>
      </c>
      <c r="S2" s="43">
        <f>COUNTIF(Vertices[Clustering Coefficient],"&gt;= "&amp;R2)-COUNTIF(Vertices[Clustering Coefficient],"&gt;="&amp;R3)</f>
        <v>7</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0.06976744186046512</v>
      </c>
      <c r="G3" s="40">
        <f>COUNTIF(Vertices[In-Degree],"&gt;= "&amp;F3)-COUNTIF(Vertices[In-Degree],"&gt;="&amp;F4)</f>
        <v>0</v>
      </c>
      <c r="H3" s="39">
        <f aca="true" t="shared" si="3" ref="H3:H44">H2+($H$45-$H$2)/BinDivisor</f>
        <v>0.06976744186046512</v>
      </c>
      <c r="I3" s="40">
        <f>COUNTIF(Vertices[Out-Degree],"&gt;= "&amp;H3)-COUNTIF(Vertices[Out-Degree],"&gt;="&amp;H4)</f>
        <v>0</v>
      </c>
      <c r="J3" s="39">
        <f aca="true" t="shared" si="4" ref="J3:J44">J2+($J$45-$J$2)/BinDivisor</f>
        <v>0.18604651162790697</v>
      </c>
      <c r="K3" s="40">
        <f>COUNTIF(Vertices[Betweenness Centrality],"&gt;= "&amp;J3)-COUNTIF(Vertices[Betweenness Centrality],"&gt;="&amp;J4)</f>
        <v>0</v>
      </c>
      <c r="L3" s="39">
        <f aca="true" t="shared" si="5" ref="L3:L44">L2+($L$45-$L$2)/BinDivisor</f>
        <v>0.18604683720930235</v>
      </c>
      <c r="M3" s="40">
        <f>COUNTIF(Vertices[Closeness Centrality],"&gt;= "&amp;L3)-COUNTIF(Vertices[Closeness Centrality],"&gt;="&amp;L4)</f>
        <v>0</v>
      </c>
      <c r="N3" s="39">
        <f aca="true" t="shared" si="6" ref="N3:N44">N2+($N$45-$N$2)/BinDivisor</f>
        <v>0.006149627906976744</v>
      </c>
      <c r="O3" s="40">
        <f>COUNTIF(Vertices[Eigenvector Centrality],"&gt;= "&amp;N3)-COUNTIF(Vertices[Eigenvector Centrality],"&gt;="&amp;N4)</f>
        <v>0</v>
      </c>
      <c r="P3" s="39">
        <f aca="true" t="shared" si="7" ref="P3:P44">P2+($P$45-$P$2)/BinDivisor</f>
        <v>0.6635047674418605</v>
      </c>
      <c r="Q3" s="40">
        <f>COUNTIF(Vertices[PageRank],"&gt;= "&amp;P3)-COUNTIF(Vertices[PageRank],"&gt;="&amp;P4)</f>
        <v>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12</v>
      </c>
      <c r="D4" s="32">
        <f t="shared" si="1"/>
        <v>0</v>
      </c>
      <c r="E4" s="3">
        <f>COUNTIF(Vertices[Degree],"&gt;= "&amp;D4)-COUNTIF(Vertices[Degree],"&gt;="&amp;D5)</f>
        <v>0</v>
      </c>
      <c r="F4" s="37">
        <f t="shared" si="2"/>
        <v>0.13953488372093023</v>
      </c>
      <c r="G4" s="38">
        <f>COUNTIF(Vertices[In-Degree],"&gt;= "&amp;F4)-COUNTIF(Vertices[In-Degree],"&gt;="&amp;F5)</f>
        <v>0</v>
      </c>
      <c r="H4" s="37">
        <f t="shared" si="3"/>
        <v>0.13953488372093023</v>
      </c>
      <c r="I4" s="38">
        <f>COUNTIF(Vertices[Out-Degree],"&gt;= "&amp;H4)-COUNTIF(Vertices[Out-Degree],"&gt;="&amp;H5)</f>
        <v>0</v>
      </c>
      <c r="J4" s="37">
        <f t="shared" si="4"/>
        <v>0.37209302325581395</v>
      </c>
      <c r="K4" s="38">
        <f>COUNTIF(Vertices[Betweenness Centrality],"&gt;= "&amp;J4)-COUNTIF(Vertices[Betweenness Centrality],"&gt;="&amp;J5)</f>
        <v>0</v>
      </c>
      <c r="L4" s="37">
        <f t="shared" si="5"/>
        <v>0.20542667441860468</v>
      </c>
      <c r="M4" s="38">
        <f>COUNTIF(Vertices[Closeness Centrality],"&gt;= "&amp;L4)-COUNTIF(Vertices[Closeness Centrality],"&gt;="&amp;L5)</f>
        <v>0</v>
      </c>
      <c r="N4" s="37">
        <f t="shared" si="6"/>
        <v>0.012299255813953488</v>
      </c>
      <c r="O4" s="38">
        <f>COUNTIF(Vertices[Eigenvector Centrality],"&gt;= "&amp;N4)-COUNTIF(Vertices[Eigenvector Centrality],"&gt;="&amp;N5)</f>
        <v>0</v>
      </c>
      <c r="P4" s="37">
        <f t="shared" si="7"/>
        <v>0.6887385348837209</v>
      </c>
      <c r="Q4" s="38">
        <f>COUNTIF(Vertices[PageRank],"&gt;= "&amp;P4)-COUNTIF(Vertices[PageRank],"&gt;="&amp;P5)</f>
        <v>2</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0.20930232558139533</v>
      </c>
      <c r="G5" s="40">
        <f>COUNTIF(Vertices[In-Degree],"&gt;= "&amp;F5)-COUNTIF(Vertices[In-Degree],"&gt;="&amp;F6)</f>
        <v>0</v>
      </c>
      <c r="H5" s="39">
        <f t="shared" si="3"/>
        <v>0.20930232558139533</v>
      </c>
      <c r="I5" s="40">
        <f>COUNTIF(Vertices[Out-Degree],"&gt;= "&amp;H5)-COUNTIF(Vertices[Out-Degree],"&gt;="&amp;H6)</f>
        <v>0</v>
      </c>
      <c r="J5" s="39">
        <f t="shared" si="4"/>
        <v>0.5581395348837209</v>
      </c>
      <c r="K5" s="40">
        <f>COUNTIF(Vertices[Betweenness Centrality],"&gt;= "&amp;J5)-COUNTIF(Vertices[Betweenness Centrality],"&gt;="&amp;J6)</f>
        <v>0</v>
      </c>
      <c r="L5" s="39">
        <f t="shared" si="5"/>
        <v>0.22480651162790702</v>
      </c>
      <c r="M5" s="40">
        <f>COUNTIF(Vertices[Closeness Centrality],"&gt;= "&amp;L5)-COUNTIF(Vertices[Closeness Centrality],"&gt;="&amp;L6)</f>
        <v>0</v>
      </c>
      <c r="N5" s="39">
        <f t="shared" si="6"/>
        <v>0.01844888372093023</v>
      </c>
      <c r="O5" s="40">
        <f>COUNTIF(Vertices[Eigenvector Centrality],"&gt;= "&amp;N5)-COUNTIF(Vertices[Eigenvector Centrality],"&gt;="&amp;N6)</f>
        <v>0</v>
      </c>
      <c r="P5" s="39">
        <f t="shared" si="7"/>
        <v>0.7139723023255814</v>
      </c>
      <c r="Q5" s="40">
        <f>COUNTIF(Vertices[PageRank],"&gt;= "&amp;P5)-COUNTIF(Vertices[PageRank],"&gt;="&amp;P6)</f>
        <v>0</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12</v>
      </c>
      <c r="D6" s="32">
        <f t="shared" si="1"/>
        <v>0</v>
      </c>
      <c r="E6" s="3">
        <f>COUNTIF(Vertices[Degree],"&gt;= "&amp;D6)-COUNTIF(Vertices[Degree],"&gt;="&amp;D7)</f>
        <v>0</v>
      </c>
      <c r="F6" s="37">
        <f t="shared" si="2"/>
        <v>0.27906976744186046</v>
      </c>
      <c r="G6" s="38">
        <f>COUNTIF(Vertices[In-Degree],"&gt;= "&amp;F6)-COUNTIF(Vertices[In-Degree],"&gt;="&amp;F7)</f>
        <v>0</v>
      </c>
      <c r="H6" s="37">
        <f t="shared" si="3"/>
        <v>0.27906976744186046</v>
      </c>
      <c r="I6" s="38">
        <f>COUNTIF(Vertices[Out-Degree],"&gt;= "&amp;H6)-COUNTIF(Vertices[Out-Degree],"&gt;="&amp;H7)</f>
        <v>0</v>
      </c>
      <c r="J6" s="37">
        <f t="shared" si="4"/>
        <v>0.7441860465116279</v>
      </c>
      <c r="K6" s="38">
        <f>COUNTIF(Vertices[Betweenness Centrality],"&gt;= "&amp;J6)-COUNTIF(Vertices[Betweenness Centrality],"&gt;="&amp;J7)</f>
        <v>0</v>
      </c>
      <c r="L6" s="37">
        <f t="shared" si="5"/>
        <v>0.24418634883720935</v>
      </c>
      <c r="M6" s="38">
        <f>COUNTIF(Vertices[Closeness Centrality],"&gt;= "&amp;L6)-COUNTIF(Vertices[Closeness Centrality],"&gt;="&amp;L7)</f>
        <v>1</v>
      </c>
      <c r="N6" s="37">
        <f t="shared" si="6"/>
        <v>0.024598511627906976</v>
      </c>
      <c r="O6" s="38">
        <f>COUNTIF(Vertices[Eigenvector Centrality],"&gt;= "&amp;N6)-COUNTIF(Vertices[Eigenvector Centrality],"&gt;="&amp;N7)</f>
        <v>0</v>
      </c>
      <c r="P6" s="37">
        <f t="shared" si="7"/>
        <v>0.7392060697674419</v>
      </c>
      <c r="Q6" s="38">
        <f>COUNTIF(Vertices[PageRank],"&gt;= "&amp;P6)-COUNTIF(Vertices[PageRank],"&gt;="&amp;P7)</f>
        <v>0</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11</v>
      </c>
      <c r="D7" s="32">
        <f t="shared" si="1"/>
        <v>0</v>
      </c>
      <c r="E7" s="3">
        <f>COUNTIF(Vertices[Degree],"&gt;= "&amp;D7)-COUNTIF(Vertices[Degree],"&gt;="&amp;D8)</f>
        <v>0</v>
      </c>
      <c r="F7" s="39">
        <f t="shared" si="2"/>
        <v>0.3488372093023256</v>
      </c>
      <c r="G7" s="40">
        <f>COUNTIF(Vertices[In-Degree],"&gt;= "&amp;F7)-COUNTIF(Vertices[In-Degree],"&gt;="&amp;F8)</f>
        <v>0</v>
      </c>
      <c r="H7" s="39">
        <f t="shared" si="3"/>
        <v>0.3488372093023256</v>
      </c>
      <c r="I7" s="40">
        <f>COUNTIF(Vertices[Out-Degree],"&gt;= "&amp;H7)-COUNTIF(Vertices[Out-Degree],"&gt;="&amp;H8)</f>
        <v>0</v>
      </c>
      <c r="J7" s="39">
        <f t="shared" si="4"/>
        <v>0.9302325581395349</v>
      </c>
      <c r="K7" s="40">
        <f>COUNTIF(Vertices[Betweenness Centrality],"&gt;= "&amp;J7)-COUNTIF(Vertices[Betweenness Centrality],"&gt;="&amp;J8)</f>
        <v>0</v>
      </c>
      <c r="L7" s="39">
        <f t="shared" si="5"/>
        <v>0.26356618604651166</v>
      </c>
      <c r="M7" s="40">
        <f>COUNTIF(Vertices[Closeness Centrality],"&gt;= "&amp;L7)-COUNTIF(Vertices[Closeness Centrality],"&gt;="&amp;L8)</f>
        <v>0</v>
      </c>
      <c r="N7" s="39">
        <f t="shared" si="6"/>
        <v>0.03074813953488372</v>
      </c>
      <c r="O7" s="40">
        <f>COUNTIF(Vertices[Eigenvector Centrality],"&gt;= "&amp;N7)-COUNTIF(Vertices[Eigenvector Centrality],"&gt;="&amp;N8)</f>
        <v>0</v>
      </c>
      <c r="P7" s="39">
        <f t="shared" si="7"/>
        <v>0.7644398372093023</v>
      </c>
      <c r="Q7" s="40">
        <f>COUNTIF(Vertices[PageRank],"&gt;= "&amp;P7)-COUNTIF(Vertices[PageRank],"&gt;="&amp;P8)</f>
        <v>1</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23</v>
      </c>
      <c r="D8" s="32">
        <f t="shared" si="1"/>
        <v>0</v>
      </c>
      <c r="E8" s="3">
        <f>COUNTIF(Vertices[Degree],"&gt;= "&amp;D8)-COUNTIF(Vertices[Degree],"&gt;="&amp;D9)</f>
        <v>0</v>
      </c>
      <c r="F8" s="37">
        <f t="shared" si="2"/>
        <v>0.4186046511627907</v>
      </c>
      <c r="G8" s="38">
        <f>COUNTIF(Vertices[In-Degree],"&gt;= "&amp;F8)-COUNTIF(Vertices[In-Degree],"&gt;="&amp;F9)</f>
        <v>0</v>
      </c>
      <c r="H8" s="37">
        <f t="shared" si="3"/>
        <v>0.4186046511627907</v>
      </c>
      <c r="I8" s="38">
        <f>COUNTIF(Vertices[Out-Degree],"&gt;= "&amp;H8)-COUNTIF(Vertices[Out-Degree],"&gt;="&amp;H9)</f>
        <v>0</v>
      </c>
      <c r="J8" s="37">
        <f t="shared" si="4"/>
        <v>1.1162790697674418</v>
      </c>
      <c r="K8" s="38">
        <f>COUNTIF(Vertices[Betweenness Centrality],"&gt;= "&amp;J8)-COUNTIF(Vertices[Betweenness Centrality],"&gt;="&amp;J9)</f>
        <v>0</v>
      </c>
      <c r="L8" s="37">
        <f t="shared" si="5"/>
        <v>0.28294602325581397</v>
      </c>
      <c r="M8" s="38">
        <f>COUNTIF(Vertices[Closeness Centrality],"&gt;= "&amp;L8)-COUNTIF(Vertices[Closeness Centrality],"&gt;="&amp;L9)</f>
        <v>0</v>
      </c>
      <c r="N8" s="37">
        <f t="shared" si="6"/>
        <v>0.03689776744186046</v>
      </c>
      <c r="O8" s="38">
        <f>COUNTIF(Vertices[Eigenvector Centrality],"&gt;= "&amp;N8)-COUNTIF(Vertices[Eigenvector Centrality],"&gt;="&amp;N9)</f>
        <v>0</v>
      </c>
      <c r="P8" s="37">
        <f t="shared" si="7"/>
        <v>0.7896736046511628</v>
      </c>
      <c r="Q8" s="38">
        <f>COUNTIF(Vertices[PageRank],"&gt;= "&amp;P8)-COUNTIF(Vertices[PageRank],"&gt;="&amp;P9)</f>
        <v>2</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0.48837209302325585</v>
      </c>
      <c r="G9" s="40">
        <f>COUNTIF(Vertices[In-Degree],"&gt;= "&amp;F9)-COUNTIF(Vertices[In-Degree],"&gt;="&amp;F10)</f>
        <v>0</v>
      </c>
      <c r="H9" s="39">
        <f t="shared" si="3"/>
        <v>0.48837209302325585</v>
      </c>
      <c r="I9" s="40">
        <f>COUNTIF(Vertices[Out-Degree],"&gt;= "&amp;H9)-COUNTIF(Vertices[Out-Degree],"&gt;="&amp;H10)</f>
        <v>0</v>
      </c>
      <c r="J9" s="39">
        <f t="shared" si="4"/>
        <v>1.302325581395349</v>
      </c>
      <c r="K9" s="40">
        <f>COUNTIF(Vertices[Betweenness Centrality],"&gt;= "&amp;J9)-COUNTIF(Vertices[Betweenness Centrality],"&gt;="&amp;J10)</f>
        <v>0</v>
      </c>
      <c r="L9" s="39">
        <f t="shared" si="5"/>
        <v>0.3023258604651163</v>
      </c>
      <c r="M9" s="40">
        <f>COUNTIF(Vertices[Closeness Centrality],"&gt;= "&amp;L9)-COUNTIF(Vertices[Closeness Centrality],"&gt;="&amp;L10)</f>
        <v>0</v>
      </c>
      <c r="N9" s="39">
        <f t="shared" si="6"/>
        <v>0.043047395348837204</v>
      </c>
      <c r="O9" s="40">
        <f>COUNTIF(Vertices[Eigenvector Centrality],"&gt;= "&amp;N9)-COUNTIF(Vertices[Eigenvector Centrality],"&gt;="&amp;N10)</f>
        <v>0</v>
      </c>
      <c r="P9" s="39">
        <f t="shared" si="7"/>
        <v>0.8149073720930232</v>
      </c>
      <c r="Q9" s="40">
        <f>COUNTIF(Vertices[PageRank],"&gt;= "&amp;P9)-COUNTIF(Vertices[PageRank],"&gt;="&amp;P10)</f>
        <v>0</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0.5581395348837209</v>
      </c>
      <c r="G10" s="38">
        <f>COUNTIF(Vertices[In-Degree],"&gt;= "&amp;F10)-COUNTIF(Vertices[In-Degree],"&gt;="&amp;F11)</f>
        <v>0</v>
      </c>
      <c r="H10" s="37">
        <f t="shared" si="3"/>
        <v>0.5581395348837209</v>
      </c>
      <c r="I10" s="38">
        <f>COUNTIF(Vertices[Out-Degree],"&gt;= "&amp;H10)-COUNTIF(Vertices[Out-Degree],"&gt;="&amp;H11)</f>
        <v>0</v>
      </c>
      <c r="J10" s="37">
        <f t="shared" si="4"/>
        <v>1.4883720930232558</v>
      </c>
      <c r="K10" s="38">
        <f>COUNTIF(Vertices[Betweenness Centrality],"&gt;= "&amp;J10)-COUNTIF(Vertices[Betweenness Centrality],"&gt;="&amp;J11)</f>
        <v>0</v>
      </c>
      <c r="L10" s="37">
        <f t="shared" si="5"/>
        <v>0.3217056976744186</v>
      </c>
      <c r="M10" s="38">
        <f>COUNTIF(Vertices[Closeness Centrality],"&gt;= "&amp;L10)-COUNTIF(Vertices[Closeness Centrality],"&gt;="&amp;L11)</f>
        <v>2</v>
      </c>
      <c r="N10" s="37">
        <f t="shared" si="6"/>
        <v>0.049197023255813946</v>
      </c>
      <c r="O10" s="38">
        <f>COUNTIF(Vertices[Eigenvector Centrality],"&gt;= "&amp;N10)-COUNTIF(Vertices[Eigenvector Centrality],"&gt;="&amp;N11)</f>
        <v>0</v>
      </c>
      <c r="P10" s="37">
        <f t="shared" si="7"/>
        <v>0.8401411395348837</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0.627906976744186</v>
      </c>
      <c r="G11" s="40">
        <f>COUNTIF(Vertices[In-Degree],"&gt;= "&amp;F11)-COUNTIF(Vertices[In-Degree],"&gt;="&amp;F12)</f>
        <v>0</v>
      </c>
      <c r="H11" s="39">
        <f t="shared" si="3"/>
        <v>0.627906976744186</v>
      </c>
      <c r="I11" s="40">
        <f>COUNTIF(Vertices[Out-Degree],"&gt;= "&amp;H11)-COUNTIF(Vertices[Out-Degree],"&gt;="&amp;H12)</f>
        <v>0</v>
      </c>
      <c r="J11" s="39">
        <f t="shared" si="4"/>
        <v>1.6744186046511627</v>
      </c>
      <c r="K11" s="40">
        <f>COUNTIF(Vertices[Betweenness Centrality],"&gt;= "&amp;J11)-COUNTIF(Vertices[Betweenness Centrality],"&gt;="&amp;J12)</f>
        <v>0</v>
      </c>
      <c r="L11" s="39">
        <f t="shared" si="5"/>
        <v>0.3410855348837209</v>
      </c>
      <c r="M11" s="40">
        <f>COUNTIF(Vertices[Closeness Centrality],"&gt;= "&amp;L11)-COUNTIF(Vertices[Closeness Centrality],"&gt;="&amp;L12)</f>
        <v>0</v>
      </c>
      <c r="N11" s="39">
        <f t="shared" si="6"/>
        <v>0.05534665116279069</v>
      </c>
      <c r="O11" s="40">
        <f>COUNTIF(Vertices[Eigenvector Centrality],"&gt;= "&amp;N11)-COUNTIF(Vertices[Eigenvector Centrality],"&gt;="&amp;N12)</f>
        <v>0</v>
      </c>
      <c r="P11" s="39">
        <f t="shared" si="7"/>
        <v>0.8653749069767441</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v>
      </c>
      <c r="D12" s="32">
        <f t="shared" si="1"/>
        <v>0</v>
      </c>
      <c r="E12" s="3">
        <f>COUNTIF(Vertices[Degree],"&gt;= "&amp;D12)-COUNTIF(Vertices[Degree],"&gt;="&amp;D13)</f>
        <v>0</v>
      </c>
      <c r="F12" s="37">
        <f t="shared" si="2"/>
        <v>0.6976744186046512</v>
      </c>
      <c r="G12" s="38">
        <f>COUNTIF(Vertices[In-Degree],"&gt;= "&amp;F12)-COUNTIF(Vertices[In-Degree],"&gt;="&amp;F13)</f>
        <v>0</v>
      </c>
      <c r="H12" s="37">
        <f t="shared" si="3"/>
        <v>0.6976744186046512</v>
      </c>
      <c r="I12" s="38">
        <f>COUNTIF(Vertices[Out-Degree],"&gt;= "&amp;H12)-COUNTIF(Vertices[Out-Degree],"&gt;="&amp;H13)</f>
        <v>0</v>
      </c>
      <c r="J12" s="37">
        <f t="shared" si="4"/>
        <v>1.8604651162790695</v>
      </c>
      <c r="K12" s="38">
        <f>COUNTIF(Vertices[Betweenness Centrality],"&gt;= "&amp;J12)-COUNTIF(Vertices[Betweenness Centrality],"&gt;="&amp;J13)</f>
        <v>1</v>
      </c>
      <c r="L12" s="37">
        <f t="shared" si="5"/>
        <v>0.3604653720930232</v>
      </c>
      <c r="M12" s="38">
        <f>COUNTIF(Vertices[Closeness Centrality],"&gt;= "&amp;L12)-COUNTIF(Vertices[Closeness Centrality],"&gt;="&amp;L13)</f>
        <v>0</v>
      </c>
      <c r="N12" s="37">
        <f t="shared" si="6"/>
        <v>0.06149627906976743</v>
      </c>
      <c r="O12" s="38">
        <f>COUNTIF(Vertices[Eigenvector Centrality],"&gt;= "&amp;N12)-COUNTIF(Vertices[Eigenvector Centrality],"&gt;="&amp;N13)</f>
        <v>0</v>
      </c>
      <c r="P12" s="37">
        <f t="shared" si="7"/>
        <v>0.8906086744186046</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0.18181818181818182</v>
      </c>
      <c r="D13" s="32">
        <f t="shared" si="1"/>
        <v>0</v>
      </c>
      <c r="E13" s="3">
        <f>COUNTIF(Vertices[Degree],"&gt;= "&amp;D13)-COUNTIF(Vertices[Degree],"&gt;="&amp;D14)</f>
        <v>0</v>
      </c>
      <c r="F13" s="39">
        <f t="shared" si="2"/>
        <v>0.7674418604651163</v>
      </c>
      <c r="G13" s="40">
        <f>COUNTIF(Vertices[In-Degree],"&gt;= "&amp;F13)-COUNTIF(Vertices[In-Degree],"&gt;="&amp;F14)</f>
        <v>0</v>
      </c>
      <c r="H13" s="39">
        <f t="shared" si="3"/>
        <v>0.7674418604651163</v>
      </c>
      <c r="I13" s="40">
        <f>COUNTIF(Vertices[Out-Degree],"&gt;= "&amp;H13)-COUNTIF(Vertices[Out-Degree],"&gt;="&amp;H14)</f>
        <v>0</v>
      </c>
      <c r="J13" s="39">
        <f t="shared" si="4"/>
        <v>2.0465116279069764</v>
      </c>
      <c r="K13" s="40">
        <f>COUNTIF(Vertices[Betweenness Centrality],"&gt;= "&amp;J13)-COUNTIF(Vertices[Betweenness Centrality],"&gt;="&amp;J14)</f>
        <v>0</v>
      </c>
      <c r="L13" s="39">
        <f t="shared" si="5"/>
        <v>0.3798452093023255</v>
      </c>
      <c r="M13" s="40">
        <f>COUNTIF(Vertices[Closeness Centrality],"&gt;= "&amp;L13)-COUNTIF(Vertices[Closeness Centrality],"&gt;="&amp;L14)</f>
        <v>0</v>
      </c>
      <c r="N13" s="39">
        <f t="shared" si="6"/>
        <v>0.06764590697674418</v>
      </c>
      <c r="O13" s="40">
        <f>COUNTIF(Vertices[Eigenvector Centrality],"&gt;= "&amp;N13)-COUNTIF(Vertices[Eigenvector Centrality],"&gt;="&amp;N14)</f>
        <v>0</v>
      </c>
      <c r="P13" s="39">
        <f t="shared" si="7"/>
        <v>0.915842441860465</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0.8372093023255814</v>
      </c>
      <c r="G14" s="38">
        <f>COUNTIF(Vertices[In-Degree],"&gt;= "&amp;F14)-COUNTIF(Vertices[In-Degree],"&gt;="&amp;F15)</f>
        <v>0</v>
      </c>
      <c r="H14" s="37">
        <f t="shared" si="3"/>
        <v>0.8372093023255814</v>
      </c>
      <c r="I14" s="38">
        <f>COUNTIF(Vertices[Out-Degree],"&gt;= "&amp;H14)-COUNTIF(Vertices[Out-Degree],"&gt;="&amp;H15)</f>
        <v>0</v>
      </c>
      <c r="J14" s="37">
        <f t="shared" si="4"/>
        <v>2.2325581395348832</v>
      </c>
      <c r="K14" s="38">
        <f>COUNTIF(Vertices[Betweenness Centrality],"&gt;= "&amp;J14)-COUNTIF(Vertices[Betweenness Centrality],"&gt;="&amp;J15)</f>
        <v>0</v>
      </c>
      <c r="L14" s="37">
        <f t="shared" si="5"/>
        <v>0.3992250465116278</v>
      </c>
      <c r="M14" s="38">
        <f>COUNTIF(Vertices[Closeness Centrality],"&gt;= "&amp;L14)-COUNTIF(Vertices[Closeness Centrality],"&gt;="&amp;L15)</f>
        <v>0</v>
      </c>
      <c r="N14" s="37">
        <f t="shared" si="6"/>
        <v>0.07379553488372093</v>
      </c>
      <c r="O14" s="38">
        <f>COUNTIF(Vertices[Eigenvector Centrality],"&gt;= "&amp;N14)-COUNTIF(Vertices[Eigenvector Centrality],"&gt;="&amp;N15)</f>
        <v>0</v>
      </c>
      <c r="P14" s="37">
        <f t="shared" si="7"/>
        <v>0.9410762093023255</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0.9069767441860466</v>
      </c>
      <c r="G15" s="40">
        <f>COUNTIF(Vertices[In-Degree],"&gt;= "&amp;F15)-COUNTIF(Vertices[In-Degree],"&gt;="&amp;F16)</f>
        <v>0</v>
      </c>
      <c r="H15" s="39">
        <f t="shared" si="3"/>
        <v>0.9069767441860466</v>
      </c>
      <c r="I15" s="40">
        <f>COUNTIF(Vertices[Out-Degree],"&gt;= "&amp;H15)-COUNTIF(Vertices[Out-Degree],"&gt;="&amp;H16)</f>
        <v>0</v>
      </c>
      <c r="J15" s="39">
        <f t="shared" si="4"/>
        <v>2.41860465116279</v>
      </c>
      <c r="K15" s="40">
        <f>COUNTIF(Vertices[Betweenness Centrality],"&gt;= "&amp;J15)-COUNTIF(Vertices[Betweenness Centrality],"&gt;="&amp;J16)</f>
        <v>0</v>
      </c>
      <c r="L15" s="39">
        <f t="shared" si="5"/>
        <v>0.41860488372093013</v>
      </c>
      <c r="M15" s="40">
        <f>COUNTIF(Vertices[Closeness Centrality],"&gt;= "&amp;L15)-COUNTIF(Vertices[Closeness Centrality],"&gt;="&amp;L16)</f>
        <v>0</v>
      </c>
      <c r="N15" s="39">
        <f t="shared" si="6"/>
        <v>0.07994516279069767</v>
      </c>
      <c r="O15" s="40">
        <f>COUNTIF(Vertices[Eigenvector Centrality],"&gt;= "&amp;N15)-COUNTIF(Vertices[Eigenvector Centrality],"&gt;="&amp;N16)</f>
        <v>0</v>
      </c>
      <c r="P15" s="39">
        <f t="shared" si="7"/>
        <v>0.966309976744186</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0.9767441860465117</v>
      </c>
      <c r="G16" s="38">
        <f>COUNTIF(Vertices[In-Degree],"&gt;= "&amp;F16)-COUNTIF(Vertices[In-Degree],"&gt;="&amp;F17)</f>
        <v>2</v>
      </c>
      <c r="H16" s="37">
        <f t="shared" si="3"/>
        <v>0.9767441860465117</v>
      </c>
      <c r="I16" s="38">
        <f>COUNTIF(Vertices[Out-Degree],"&gt;= "&amp;H16)-COUNTIF(Vertices[Out-Degree],"&gt;="&amp;H17)</f>
        <v>7</v>
      </c>
      <c r="J16" s="37">
        <f t="shared" si="4"/>
        <v>2.604651162790697</v>
      </c>
      <c r="K16" s="38">
        <f>COUNTIF(Vertices[Betweenness Centrality],"&gt;= "&amp;J16)-COUNTIF(Vertices[Betweenness Centrality],"&gt;="&amp;J17)</f>
        <v>0</v>
      </c>
      <c r="L16" s="37">
        <f t="shared" si="5"/>
        <v>0.43798472093023244</v>
      </c>
      <c r="M16" s="38">
        <f>COUNTIF(Vertices[Closeness Centrality],"&gt;= "&amp;L16)-COUNTIF(Vertices[Closeness Centrality],"&gt;="&amp;L17)</f>
        <v>0</v>
      </c>
      <c r="N16" s="37">
        <f t="shared" si="6"/>
        <v>0.08609479069767442</v>
      </c>
      <c r="O16" s="38">
        <f>COUNTIF(Vertices[Eigenvector Centrality],"&gt;= "&amp;N16)-COUNTIF(Vertices[Eigenvector Centrality],"&gt;="&amp;N17)</f>
        <v>0</v>
      </c>
      <c r="P16" s="37">
        <f t="shared" si="7"/>
        <v>0.9915437441860464</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5</v>
      </c>
      <c r="D17" s="32">
        <f t="shared" si="1"/>
        <v>0</v>
      </c>
      <c r="E17" s="3">
        <f>COUNTIF(Vertices[Degree],"&gt;= "&amp;D17)-COUNTIF(Vertices[Degree],"&gt;="&amp;D18)</f>
        <v>0</v>
      </c>
      <c r="F17" s="39">
        <f t="shared" si="2"/>
        <v>1.0465116279069768</v>
      </c>
      <c r="G17" s="40">
        <f>COUNTIF(Vertices[In-Degree],"&gt;= "&amp;F17)-COUNTIF(Vertices[In-Degree],"&gt;="&amp;F18)</f>
        <v>0</v>
      </c>
      <c r="H17" s="39">
        <f t="shared" si="3"/>
        <v>1.0465116279069768</v>
      </c>
      <c r="I17" s="40">
        <f>COUNTIF(Vertices[Out-Degree],"&gt;= "&amp;H17)-COUNTIF(Vertices[Out-Degree],"&gt;="&amp;H18)</f>
        <v>0</v>
      </c>
      <c r="J17" s="39">
        <f t="shared" si="4"/>
        <v>2.790697674418604</v>
      </c>
      <c r="K17" s="40">
        <f>COUNTIF(Vertices[Betweenness Centrality],"&gt;= "&amp;J17)-COUNTIF(Vertices[Betweenness Centrality],"&gt;="&amp;J18)</f>
        <v>0</v>
      </c>
      <c r="L17" s="39">
        <f t="shared" si="5"/>
        <v>0.45736455813953475</v>
      </c>
      <c r="M17" s="40">
        <f>COUNTIF(Vertices[Closeness Centrality],"&gt;= "&amp;L17)-COUNTIF(Vertices[Closeness Centrality],"&gt;="&amp;L18)</f>
        <v>0</v>
      </c>
      <c r="N17" s="39">
        <f t="shared" si="6"/>
        <v>0.09224441860465117</v>
      </c>
      <c r="O17" s="40">
        <f>COUNTIF(Vertices[Eigenvector Centrality],"&gt;= "&amp;N17)-COUNTIF(Vertices[Eigenvector Centrality],"&gt;="&amp;N18)</f>
        <v>0</v>
      </c>
      <c r="P17" s="39">
        <f t="shared" si="7"/>
        <v>1.016777511627907</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8</v>
      </c>
      <c r="D18" s="32">
        <f t="shared" si="1"/>
        <v>0</v>
      </c>
      <c r="E18" s="3">
        <f>COUNTIF(Vertices[Degree],"&gt;= "&amp;D18)-COUNTIF(Vertices[Degree],"&gt;="&amp;D19)</f>
        <v>0</v>
      </c>
      <c r="F18" s="37">
        <f t="shared" si="2"/>
        <v>1.1162790697674418</v>
      </c>
      <c r="G18" s="38">
        <f>COUNTIF(Vertices[In-Degree],"&gt;= "&amp;F18)-COUNTIF(Vertices[In-Degree],"&gt;="&amp;F19)</f>
        <v>0</v>
      </c>
      <c r="H18" s="37">
        <f t="shared" si="3"/>
        <v>1.1162790697674418</v>
      </c>
      <c r="I18" s="38">
        <f>COUNTIF(Vertices[Out-Degree],"&gt;= "&amp;H18)-COUNTIF(Vertices[Out-Degree],"&gt;="&amp;H19)</f>
        <v>0</v>
      </c>
      <c r="J18" s="37">
        <f t="shared" si="4"/>
        <v>2.9767441860465107</v>
      </c>
      <c r="K18" s="38">
        <f>COUNTIF(Vertices[Betweenness Centrality],"&gt;= "&amp;J18)-COUNTIF(Vertices[Betweenness Centrality],"&gt;="&amp;J19)</f>
        <v>0</v>
      </c>
      <c r="L18" s="37">
        <f t="shared" si="5"/>
        <v>0.47674439534883706</v>
      </c>
      <c r="M18" s="38">
        <f>COUNTIF(Vertices[Closeness Centrality],"&gt;= "&amp;L18)-COUNTIF(Vertices[Closeness Centrality],"&gt;="&amp;L19)</f>
        <v>0</v>
      </c>
      <c r="N18" s="37">
        <f t="shared" si="6"/>
        <v>0.09839404651162792</v>
      </c>
      <c r="O18" s="38">
        <f>COUNTIF(Vertices[Eigenvector Centrality],"&gt;= "&amp;N18)-COUNTIF(Vertices[Eigenvector Centrality],"&gt;="&amp;N19)</f>
        <v>0</v>
      </c>
      <c r="P18" s="37">
        <f t="shared" si="7"/>
        <v>1.0420112790697675</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1.1860465116279069</v>
      </c>
      <c r="G19" s="40">
        <f>COUNTIF(Vertices[In-Degree],"&gt;= "&amp;F19)-COUNTIF(Vertices[In-Degree],"&gt;="&amp;F20)</f>
        <v>0</v>
      </c>
      <c r="H19" s="39">
        <f t="shared" si="3"/>
        <v>1.1860465116279069</v>
      </c>
      <c r="I19" s="40">
        <f>COUNTIF(Vertices[Out-Degree],"&gt;= "&amp;H19)-COUNTIF(Vertices[Out-Degree],"&gt;="&amp;H20)</f>
        <v>0</v>
      </c>
      <c r="J19" s="39">
        <f t="shared" si="4"/>
        <v>3.1627906976744176</v>
      </c>
      <c r="K19" s="40">
        <f>COUNTIF(Vertices[Betweenness Centrality],"&gt;= "&amp;J19)-COUNTIF(Vertices[Betweenness Centrality],"&gt;="&amp;J20)</f>
        <v>0</v>
      </c>
      <c r="L19" s="39">
        <f t="shared" si="5"/>
        <v>0.49612423255813937</v>
      </c>
      <c r="M19" s="40">
        <f>COUNTIF(Vertices[Closeness Centrality],"&gt;= "&amp;L19)-COUNTIF(Vertices[Closeness Centrality],"&gt;="&amp;L20)</f>
        <v>1</v>
      </c>
      <c r="N19" s="39">
        <f t="shared" si="6"/>
        <v>0.10454367441860467</v>
      </c>
      <c r="O19" s="40">
        <f>COUNTIF(Vertices[Eigenvector Centrality],"&gt;= "&amp;N19)-COUNTIF(Vertices[Eigenvector Centrality],"&gt;="&amp;N20)</f>
        <v>0</v>
      </c>
      <c r="P19" s="39">
        <f t="shared" si="7"/>
        <v>1.067245046511628</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1.2558139534883719</v>
      </c>
      <c r="G20" s="38">
        <f>COUNTIF(Vertices[In-Degree],"&gt;= "&amp;F20)-COUNTIF(Vertices[In-Degree],"&gt;="&amp;F21)</f>
        <v>0</v>
      </c>
      <c r="H20" s="37">
        <f t="shared" si="3"/>
        <v>1.2558139534883719</v>
      </c>
      <c r="I20" s="38">
        <f>COUNTIF(Vertices[Out-Degree],"&gt;= "&amp;H20)-COUNTIF(Vertices[Out-Degree],"&gt;="&amp;H21)</f>
        <v>0</v>
      </c>
      <c r="J20" s="37">
        <f t="shared" si="4"/>
        <v>3.3488372093023244</v>
      </c>
      <c r="K20" s="38">
        <f>COUNTIF(Vertices[Betweenness Centrality],"&gt;= "&amp;J20)-COUNTIF(Vertices[Betweenness Centrality],"&gt;="&amp;J21)</f>
        <v>0</v>
      </c>
      <c r="L20" s="37">
        <f t="shared" si="5"/>
        <v>0.5155040697674417</v>
      </c>
      <c r="M20" s="38">
        <f>COUNTIF(Vertices[Closeness Centrality],"&gt;= "&amp;L20)-COUNTIF(Vertices[Closeness Centrality],"&gt;="&amp;L21)</f>
        <v>0</v>
      </c>
      <c r="N20" s="37">
        <f t="shared" si="6"/>
        <v>0.11069330232558142</v>
      </c>
      <c r="O20" s="38">
        <f>COUNTIF(Vertices[Eigenvector Centrality],"&gt;= "&amp;N20)-COUNTIF(Vertices[Eigenvector Centrality],"&gt;="&amp;N21)</f>
        <v>0</v>
      </c>
      <c r="P20" s="37">
        <f t="shared" si="7"/>
        <v>1.0924788139534887</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0.952381</v>
      </c>
      <c r="D21" s="32">
        <f t="shared" si="1"/>
        <v>0</v>
      </c>
      <c r="E21" s="3">
        <f>COUNTIF(Vertices[Degree],"&gt;= "&amp;D21)-COUNTIF(Vertices[Degree],"&gt;="&amp;D22)</f>
        <v>0</v>
      </c>
      <c r="F21" s="39">
        <f t="shared" si="2"/>
        <v>1.325581395348837</v>
      </c>
      <c r="G21" s="40">
        <f>COUNTIF(Vertices[In-Degree],"&gt;= "&amp;F21)-COUNTIF(Vertices[In-Degree],"&gt;="&amp;F22)</f>
        <v>0</v>
      </c>
      <c r="H21" s="39">
        <f t="shared" si="3"/>
        <v>1.325581395348837</v>
      </c>
      <c r="I21" s="40">
        <f>COUNTIF(Vertices[Out-Degree],"&gt;= "&amp;H21)-COUNTIF(Vertices[Out-Degree],"&gt;="&amp;H22)</f>
        <v>0</v>
      </c>
      <c r="J21" s="39">
        <f t="shared" si="4"/>
        <v>3.5348837209302313</v>
      </c>
      <c r="K21" s="40">
        <f>COUNTIF(Vertices[Betweenness Centrality],"&gt;= "&amp;J21)-COUNTIF(Vertices[Betweenness Centrality],"&gt;="&amp;J22)</f>
        <v>0</v>
      </c>
      <c r="L21" s="39">
        <f t="shared" si="5"/>
        <v>0.534883906976744</v>
      </c>
      <c r="M21" s="40">
        <f>COUNTIF(Vertices[Closeness Centrality],"&gt;= "&amp;L21)-COUNTIF(Vertices[Closeness Centrality],"&gt;="&amp;L22)</f>
        <v>0</v>
      </c>
      <c r="N21" s="39">
        <f t="shared" si="6"/>
        <v>0.11684293023255816</v>
      </c>
      <c r="O21" s="40">
        <f>COUNTIF(Vertices[Eigenvector Centrality],"&gt;= "&amp;N21)-COUNTIF(Vertices[Eigenvector Centrality],"&gt;="&amp;N22)</f>
        <v>0</v>
      </c>
      <c r="P21" s="39">
        <f t="shared" si="7"/>
        <v>1.1177125813953492</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1.395348837209302</v>
      </c>
      <c r="G22" s="38">
        <f>COUNTIF(Vertices[In-Degree],"&gt;= "&amp;F22)-COUNTIF(Vertices[In-Degree],"&gt;="&amp;F23)</f>
        <v>0</v>
      </c>
      <c r="H22" s="37">
        <f t="shared" si="3"/>
        <v>1.395348837209302</v>
      </c>
      <c r="I22" s="38">
        <f>COUNTIF(Vertices[Out-Degree],"&gt;= "&amp;H22)-COUNTIF(Vertices[Out-Degree],"&gt;="&amp;H23)</f>
        <v>0</v>
      </c>
      <c r="J22" s="37">
        <f t="shared" si="4"/>
        <v>3.720930232558138</v>
      </c>
      <c r="K22" s="38">
        <f>COUNTIF(Vertices[Betweenness Centrality],"&gt;= "&amp;J22)-COUNTIF(Vertices[Betweenness Centrality],"&gt;="&amp;J23)</f>
        <v>0</v>
      </c>
      <c r="L22" s="37">
        <f t="shared" si="5"/>
        <v>0.5542637441860464</v>
      </c>
      <c r="M22" s="38">
        <f>COUNTIF(Vertices[Closeness Centrality],"&gt;= "&amp;L22)-COUNTIF(Vertices[Closeness Centrality],"&gt;="&amp;L23)</f>
        <v>0</v>
      </c>
      <c r="N22" s="37">
        <f t="shared" si="6"/>
        <v>0.12299255813953491</v>
      </c>
      <c r="O22" s="38">
        <f>COUNTIF(Vertices[Eigenvector Centrality],"&gt;= "&amp;N22)-COUNTIF(Vertices[Eigenvector Centrality],"&gt;="&amp;N23)</f>
        <v>0</v>
      </c>
      <c r="P22" s="37">
        <f t="shared" si="7"/>
        <v>1.1429463488372098</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0.08333333333333333</v>
      </c>
      <c r="D23" s="32">
        <f t="shared" si="1"/>
        <v>0</v>
      </c>
      <c r="E23" s="3">
        <f>COUNTIF(Vertices[Degree],"&gt;= "&amp;D23)-COUNTIF(Vertices[Degree],"&gt;="&amp;D24)</f>
        <v>0</v>
      </c>
      <c r="F23" s="39">
        <f t="shared" si="2"/>
        <v>1.465116279069767</v>
      </c>
      <c r="G23" s="40">
        <f>COUNTIF(Vertices[In-Degree],"&gt;= "&amp;F23)-COUNTIF(Vertices[In-Degree],"&gt;="&amp;F24)</f>
        <v>0</v>
      </c>
      <c r="H23" s="39">
        <f t="shared" si="3"/>
        <v>1.465116279069767</v>
      </c>
      <c r="I23" s="40">
        <f>COUNTIF(Vertices[Out-Degree],"&gt;= "&amp;H23)-COUNTIF(Vertices[Out-Degree],"&gt;="&amp;H24)</f>
        <v>0</v>
      </c>
      <c r="J23" s="39">
        <f t="shared" si="4"/>
        <v>3.906976744186045</v>
      </c>
      <c r="K23" s="40">
        <f>COUNTIF(Vertices[Betweenness Centrality],"&gt;= "&amp;J23)-COUNTIF(Vertices[Betweenness Centrality],"&gt;="&amp;J24)</f>
        <v>0</v>
      </c>
      <c r="L23" s="39">
        <f t="shared" si="5"/>
        <v>0.5736435813953488</v>
      </c>
      <c r="M23" s="40">
        <f>COUNTIF(Vertices[Closeness Centrality],"&gt;= "&amp;L23)-COUNTIF(Vertices[Closeness Centrality],"&gt;="&amp;L24)</f>
        <v>0</v>
      </c>
      <c r="N23" s="39">
        <f t="shared" si="6"/>
        <v>0.12914218604651165</v>
      </c>
      <c r="O23" s="40">
        <f>COUNTIF(Vertices[Eigenvector Centrality],"&gt;= "&amp;N23)-COUNTIF(Vertices[Eigenvector Centrality],"&gt;="&amp;N24)</f>
        <v>0</v>
      </c>
      <c r="P23" s="39">
        <f t="shared" si="7"/>
        <v>1.1681801162790704</v>
      </c>
      <c r="Q23" s="40">
        <f>COUNTIF(Vertices[PageRank],"&gt;= "&amp;P23)-COUNTIF(Vertices[PageRank],"&gt;="&amp;P24)</f>
        <v>0</v>
      </c>
      <c r="R23" s="39">
        <f t="shared" si="8"/>
        <v>0.4883720930232556</v>
      </c>
      <c r="S23" s="44">
        <f>COUNTIF(Vertices[Clustering Coefficient],"&gt;= "&amp;R23)-COUNTIF(Vertices[Clustering Coefficient],"&gt;="&amp;R24)</f>
        <v>3</v>
      </c>
      <c r="T23" s="39" t="e">
        <f ca="1" t="shared" si="9"/>
        <v>#REF!</v>
      </c>
      <c r="U23" s="40" t="e">
        <f ca="1" t="shared" si="0"/>
        <v>#REF!</v>
      </c>
    </row>
    <row r="24" spans="1:21" ht="15">
      <c r="A24" s="34" t="s">
        <v>225</v>
      </c>
      <c r="B24" s="34">
        <v>0.42155</v>
      </c>
      <c r="D24" s="32">
        <f t="shared" si="1"/>
        <v>0</v>
      </c>
      <c r="E24" s="3">
        <f>COUNTIF(Vertices[Degree],"&gt;= "&amp;D24)-COUNTIF(Vertices[Degree],"&gt;="&amp;D25)</f>
        <v>0</v>
      </c>
      <c r="F24" s="37">
        <f t="shared" si="2"/>
        <v>1.534883720930232</v>
      </c>
      <c r="G24" s="38">
        <f>COUNTIF(Vertices[In-Degree],"&gt;= "&amp;F24)-COUNTIF(Vertices[In-Degree],"&gt;="&amp;F25)</f>
        <v>0</v>
      </c>
      <c r="H24" s="37">
        <f t="shared" si="3"/>
        <v>1.534883720930232</v>
      </c>
      <c r="I24" s="38">
        <f>COUNTIF(Vertices[Out-Degree],"&gt;= "&amp;H24)-COUNTIF(Vertices[Out-Degree],"&gt;="&amp;H25)</f>
        <v>0</v>
      </c>
      <c r="J24" s="37">
        <f t="shared" si="4"/>
        <v>4.093023255813952</v>
      </c>
      <c r="K24" s="38">
        <f>COUNTIF(Vertices[Betweenness Centrality],"&gt;= "&amp;J24)-COUNTIF(Vertices[Betweenness Centrality],"&gt;="&amp;J25)</f>
        <v>0</v>
      </c>
      <c r="L24" s="37">
        <f t="shared" si="5"/>
        <v>0.5930234186046511</v>
      </c>
      <c r="M24" s="38">
        <f>COUNTIF(Vertices[Closeness Centrality],"&gt;= "&amp;L24)-COUNTIF(Vertices[Closeness Centrality],"&gt;="&amp;L25)</f>
        <v>0</v>
      </c>
      <c r="N24" s="37">
        <f t="shared" si="6"/>
        <v>0.13529181395348838</v>
      </c>
      <c r="O24" s="38">
        <f>COUNTIF(Vertices[Eigenvector Centrality],"&gt;= "&amp;N24)-COUNTIF(Vertices[Eigenvector Centrality],"&gt;="&amp;N25)</f>
        <v>0</v>
      </c>
      <c r="P24" s="37">
        <f t="shared" si="7"/>
        <v>1.193413883720931</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1.604651162790697</v>
      </c>
      <c r="G25" s="40">
        <f>COUNTIF(Vertices[In-Degree],"&gt;= "&amp;F25)-COUNTIF(Vertices[In-Degree],"&gt;="&amp;F26)</f>
        <v>0</v>
      </c>
      <c r="H25" s="39">
        <f t="shared" si="3"/>
        <v>1.604651162790697</v>
      </c>
      <c r="I25" s="40">
        <f>COUNTIF(Vertices[Out-Degree],"&gt;= "&amp;H25)-COUNTIF(Vertices[Out-Degree],"&gt;="&amp;H26)</f>
        <v>0</v>
      </c>
      <c r="J25" s="39">
        <f t="shared" si="4"/>
        <v>4.279069767441859</v>
      </c>
      <c r="K25" s="40">
        <f>COUNTIF(Vertices[Betweenness Centrality],"&gt;= "&amp;J25)-COUNTIF(Vertices[Betweenness Centrality],"&gt;="&amp;J26)</f>
        <v>0</v>
      </c>
      <c r="L25" s="39">
        <f t="shared" si="5"/>
        <v>0.6124032558139535</v>
      </c>
      <c r="M25" s="40">
        <f>COUNTIF(Vertices[Closeness Centrality],"&gt;= "&amp;L25)-COUNTIF(Vertices[Closeness Centrality],"&gt;="&amp;L26)</f>
        <v>0</v>
      </c>
      <c r="N25" s="39">
        <f t="shared" si="6"/>
        <v>0.14144144186046512</v>
      </c>
      <c r="O25" s="40">
        <f>COUNTIF(Vertices[Eigenvector Centrality],"&gt;= "&amp;N25)-COUNTIF(Vertices[Eigenvector Centrality],"&gt;="&amp;N26)</f>
        <v>0</v>
      </c>
      <c r="P25" s="39">
        <f t="shared" si="7"/>
        <v>1.2186476511627915</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226</v>
      </c>
      <c r="B26" s="34" t="s">
        <v>567</v>
      </c>
      <c r="D26" s="32">
        <f t="shared" si="1"/>
        <v>0</v>
      </c>
      <c r="E26" s="3">
        <f>COUNTIF(Vertices[Degree],"&gt;= "&amp;D26)-COUNTIF(Vertices[Degree],"&gt;="&amp;D27)</f>
        <v>0</v>
      </c>
      <c r="F26" s="37">
        <f t="shared" si="2"/>
        <v>1.674418604651162</v>
      </c>
      <c r="G26" s="38">
        <f>COUNTIF(Vertices[In-Degree],"&gt;= "&amp;F26)-COUNTIF(Vertices[In-Degree],"&gt;="&amp;F27)</f>
        <v>0</v>
      </c>
      <c r="H26" s="37">
        <f t="shared" si="3"/>
        <v>1.674418604651162</v>
      </c>
      <c r="I26" s="38">
        <f>COUNTIF(Vertices[Out-Degree],"&gt;= "&amp;H26)-COUNTIF(Vertices[Out-Degree],"&gt;="&amp;H27)</f>
        <v>0</v>
      </c>
      <c r="J26" s="37">
        <f t="shared" si="4"/>
        <v>4.4651162790697665</v>
      </c>
      <c r="K26" s="38">
        <f>COUNTIF(Vertices[Betweenness Centrality],"&gt;= "&amp;J26)-COUNTIF(Vertices[Betweenness Centrality],"&gt;="&amp;J27)</f>
        <v>0</v>
      </c>
      <c r="L26" s="37">
        <f t="shared" si="5"/>
        <v>0.6317830930232559</v>
      </c>
      <c r="M26" s="38">
        <f>COUNTIF(Vertices[Closeness Centrality],"&gt;= "&amp;L26)-COUNTIF(Vertices[Closeness Centrality],"&gt;="&amp;L27)</f>
        <v>0</v>
      </c>
      <c r="N26" s="37">
        <f t="shared" si="6"/>
        <v>0.14759106976744185</v>
      </c>
      <c r="O26" s="38">
        <f>COUNTIF(Vertices[Eigenvector Centrality],"&gt;= "&amp;N26)-COUNTIF(Vertices[Eigenvector Centrality],"&gt;="&amp;N27)</f>
        <v>2</v>
      </c>
      <c r="P26" s="37">
        <f t="shared" si="7"/>
        <v>1.243881418604652</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1.744186046511627</v>
      </c>
      <c r="G27" s="40">
        <f>COUNTIF(Vertices[In-Degree],"&gt;= "&amp;F27)-COUNTIF(Vertices[In-Degree],"&gt;="&amp;F28)</f>
        <v>0</v>
      </c>
      <c r="H27" s="39">
        <f t="shared" si="3"/>
        <v>1.744186046511627</v>
      </c>
      <c r="I27" s="40">
        <f>COUNTIF(Vertices[Out-Degree],"&gt;= "&amp;H27)-COUNTIF(Vertices[Out-Degree],"&gt;="&amp;H28)</f>
        <v>0</v>
      </c>
      <c r="J27" s="39">
        <f t="shared" si="4"/>
        <v>4.651162790697674</v>
      </c>
      <c r="K27" s="40">
        <f>COUNTIF(Vertices[Betweenness Centrality],"&gt;= "&amp;J27)-COUNTIF(Vertices[Betweenness Centrality],"&gt;="&amp;J28)</f>
        <v>0</v>
      </c>
      <c r="L27" s="39">
        <f t="shared" si="5"/>
        <v>0.6511629302325582</v>
      </c>
      <c r="M27" s="40">
        <f>COUNTIF(Vertices[Closeness Centrality],"&gt;= "&amp;L27)-COUNTIF(Vertices[Closeness Centrality],"&gt;="&amp;L28)</f>
        <v>0</v>
      </c>
      <c r="N27" s="39">
        <f t="shared" si="6"/>
        <v>0.15374069767441859</v>
      </c>
      <c r="O27" s="40">
        <f>COUNTIF(Vertices[Eigenvector Centrality],"&gt;= "&amp;N27)-COUNTIF(Vertices[Eigenvector Centrality],"&gt;="&amp;N28)</f>
        <v>0</v>
      </c>
      <c r="P27" s="39">
        <f t="shared" si="7"/>
        <v>1.2691151860465126</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1.813953488372092</v>
      </c>
      <c r="G28" s="38">
        <f>COUNTIF(Vertices[In-Degree],"&gt;= "&amp;F28)-COUNTIF(Vertices[In-Degree],"&gt;="&amp;F29)</f>
        <v>0</v>
      </c>
      <c r="H28" s="37">
        <f t="shared" si="3"/>
        <v>1.813953488372092</v>
      </c>
      <c r="I28" s="38">
        <f>COUNTIF(Vertices[Out-Degree],"&gt;= "&amp;H28)-COUNTIF(Vertices[Out-Degree],"&gt;="&amp;H29)</f>
        <v>0</v>
      </c>
      <c r="J28" s="37">
        <f t="shared" si="4"/>
        <v>4.837209302325581</v>
      </c>
      <c r="K28" s="38">
        <f>COUNTIF(Vertices[Betweenness Centrality],"&gt;= "&amp;J28)-COUNTIF(Vertices[Betweenness Centrality],"&gt;="&amp;J29)</f>
        <v>0</v>
      </c>
      <c r="L28" s="37">
        <f t="shared" si="5"/>
        <v>0.6705427674418606</v>
      </c>
      <c r="M28" s="38">
        <f>COUNTIF(Vertices[Closeness Centrality],"&gt;= "&amp;L28)-COUNTIF(Vertices[Closeness Centrality],"&gt;="&amp;L29)</f>
        <v>0</v>
      </c>
      <c r="N28" s="37">
        <f t="shared" si="6"/>
        <v>0.15989032558139532</v>
      </c>
      <c r="O28" s="38">
        <f>COUNTIF(Vertices[Eigenvector Centrality],"&gt;= "&amp;N28)-COUNTIF(Vertices[Eigenvector Centrality],"&gt;="&amp;N29)</f>
        <v>0</v>
      </c>
      <c r="P28" s="37">
        <f t="shared" si="7"/>
        <v>1.2943489534883732</v>
      </c>
      <c r="Q28" s="38">
        <f>COUNTIF(Vertices[PageRank],"&gt;= "&amp;P28)-COUNTIF(Vertices[PageRank],"&gt;="&amp;P29)</f>
        <v>2</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1.883720930232557</v>
      </c>
      <c r="G29" s="40">
        <f>COUNTIF(Vertices[In-Degree],"&gt;= "&amp;F29)-COUNTIF(Vertices[In-Degree],"&gt;="&amp;F30)</f>
        <v>0</v>
      </c>
      <c r="H29" s="39">
        <f t="shared" si="3"/>
        <v>1.883720930232557</v>
      </c>
      <c r="I29" s="40">
        <f>COUNTIF(Vertices[Out-Degree],"&gt;= "&amp;H29)-COUNTIF(Vertices[Out-Degree],"&gt;="&amp;H30)</f>
        <v>0</v>
      </c>
      <c r="J29" s="39">
        <f t="shared" si="4"/>
        <v>5.023255813953488</v>
      </c>
      <c r="K29" s="40">
        <f>COUNTIF(Vertices[Betweenness Centrality],"&gt;= "&amp;J29)-COUNTIF(Vertices[Betweenness Centrality],"&gt;="&amp;J30)</f>
        <v>0</v>
      </c>
      <c r="L29" s="39">
        <f t="shared" si="5"/>
        <v>0.689922604651163</v>
      </c>
      <c r="M29" s="40">
        <f>COUNTIF(Vertices[Closeness Centrality],"&gt;= "&amp;L29)-COUNTIF(Vertices[Closeness Centrality],"&gt;="&amp;L30)</f>
        <v>0</v>
      </c>
      <c r="N29" s="39">
        <f t="shared" si="6"/>
        <v>0.16603995348837206</v>
      </c>
      <c r="O29" s="40">
        <f>COUNTIF(Vertices[Eigenvector Centrality],"&gt;= "&amp;N29)-COUNTIF(Vertices[Eigenvector Centrality],"&gt;="&amp;N30)</f>
        <v>0</v>
      </c>
      <c r="P29" s="39">
        <f t="shared" si="7"/>
        <v>1.3195827209302338</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1.953488372093022</v>
      </c>
      <c r="G30" s="38">
        <f>COUNTIF(Vertices[In-Degree],"&gt;= "&amp;F30)-COUNTIF(Vertices[In-Degree],"&gt;="&amp;F31)</f>
        <v>5</v>
      </c>
      <c r="H30" s="37">
        <f t="shared" si="3"/>
        <v>1.953488372093022</v>
      </c>
      <c r="I30" s="38">
        <f>COUNTIF(Vertices[Out-Degree],"&gt;= "&amp;H30)-COUNTIF(Vertices[Out-Degree],"&gt;="&amp;H31)</f>
        <v>1</v>
      </c>
      <c r="J30" s="37">
        <f t="shared" si="4"/>
        <v>5.209302325581396</v>
      </c>
      <c r="K30" s="38">
        <f>COUNTIF(Vertices[Betweenness Centrality],"&gt;= "&amp;J30)-COUNTIF(Vertices[Betweenness Centrality],"&gt;="&amp;J31)</f>
        <v>0</v>
      </c>
      <c r="L30" s="37">
        <f t="shared" si="5"/>
        <v>0.7093024418604653</v>
      </c>
      <c r="M30" s="38">
        <f>COUNTIF(Vertices[Closeness Centrality],"&gt;= "&amp;L30)-COUNTIF(Vertices[Closeness Centrality],"&gt;="&amp;L31)</f>
        <v>0</v>
      </c>
      <c r="N30" s="37">
        <f t="shared" si="6"/>
        <v>0.1721895813953488</v>
      </c>
      <c r="O30" s="38">
        <f>COUNTIF(Vertices[Eigenvector Centrality],"&gt;= "&amp;N30)-COUNTIF(Vertices[Eigenvector Centrality],"&gt;="&amp;N31)</f>
        <v>0</v>
      </c>
      <c r="P30" s="37">
        <f t="shared" si="7"/>
        <v>1.3448164883720943</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2.023255813953487</v>
      </c>
      <c r="G31" s="40">
        <f>COUNTIF(Vertices[In-Degree],"&gt;= "&amp;F31)-COUNTIF(Vertices[In-Degree],"&gt;="&amp;F32)</f>
        <v>0</v>
      </c>
      <c r="H31" s="39">
        <f t="shared" si="3"/>
        <v>2.023255813953487</v>
      </c>
      <c r="I31" s="40">
        <f>COUNTIF(Vertices[Out-Degree],"&gt;= "&amp;H31)-COUNTIF(Vertices[Out-Degree],"&gt;="&amp;H32)</f>
        <v>0</v>
      </c>
      <c r="J31" s="39">
        <f t="shared" si="4"/>
        <v>5.395348837209303</v>
      </c>
      <c r="K31" s="40">
        <f>COUNTIF(Vertices[Betweenness Centrality],"&gt;= "&amp;J31)-COUNTIF(Vertices[Betweenness Centrality],"&gt;="&amp;J32)</f>
        <v>0</v>
      </c>
      <c r="L31" s="39">
        <f t="shared" si="5"/>
        <v>0.7286822790697677</v>
      </c>
      <c r="M31" s="40">
        <f>COUNTIF(Vertices[Closeness Centrality],"&gt;= "&amp;L31)-COUNTIF(Vertices[Closeness Centrality],"&gt;="&amp;L32)</f>
        <v>0</v>
      </c>
      <c r="N31" s="39">
        <f t="shared" si="6"/>
        <v>0.17833920930232552</v>
      </c>
      <c r="O31" s="40">
        <f>COUNTIF(Vertices[Eigenvector Centrality],"&gt;= "&amp;N31)-COUNTIF(Vertices[Eigenvector Centrality],"&gt;="&amp;N32)</f>
        <v>0</v>
      </c>
      <c r="P31" s="39">
        <f t="shared" si="7"/>
        <v>1.370050255813955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2.0930232558139523</v>
      </c>
      <c r="G32" s="38">
        <f>COUNTIF(Vertices[In-Degree],"&gt;= "&amp;F32)-COUNTIF(Vertices[In-Degree],"&gt;="&amp;F33)</f>
        <v>0</v>
      </c>
      <c r="H32" s="37">
        <f t="shared" si="3"/>
        <v>2.0930232558139523</v>
      </c>
      <c r="I32" s="38">
        <f>COUNTIF(Vertices[Out-Degree],"&gt;= "&amp;H32)-COUNTIF(Vertices[Out-Degree],"&gt;="&amp;H33)</f>
        <v>0</v>
      </c>
      <c r="J32" s="37">
        <f t="shared" si="4"/>
        <v>5.58139534883721</v>
      </c>
      <c r="K32" s="38">
        <f>COUNTIF(Vertices[Betweenness Centrality],"&gt;= "&amp;J32)-COUNTIF(Vertices[Betweenness Centrality],"&gt;="&amp;J33)</f>
        <v>0</v>
      </c>
      <c r="L32" s="37">
        <f t="shared" si="5"/>
        <v>0.74806211627907</v>
      </c>
      <c r="M32" s="38">
        <f>COUNTIF(Vertices[Closeness Centrality],"&gt;= "&amp;L32)-COUNTIF(Vertices[Closeness Centrality],"&gt;="&amp;L33)</f>
        <v>0</v>
      </c>
      <c r="N32" s="37">
        <f t="shared" si="6"/>
        <v>0.18448883720930226</v>
      </c>
      <c r="O32" s="38">
        <f>COUNTIF(Vertices[Eigenvector Centrality],"&gt;= "&amp;N32)-COUNTIF(Vertices[Eigenvector Centrality],"&gt;="&amp;N33)</f>
        <v>1</v>
      </c>
      <c r="P32" s="37">
        <f t="shared" si="7"/>
        <v>1.3952840232558155</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2.1627906976744176</v>
      </c>
      <c r="G33" s="40">
        <f>COUNTIF(Vertices[In-Degree],"&gt;= "&amp;F33)-COUNTIF(Vertices[In-Degree],"&gt;="&amp;F34)</f>
        <v>0</v>
      </c>
      <c r="H33" s="39">
        <f t="shared" si="3"/>
        <v>2.1627906976744176</v>
      </c>
      <c r="I33" s="40">
        <f>COUNTIF(Vertices[Out-Degree],"&gt;= "&amp;H33)-COUNTIF(Vertices[Out-Degree],"&gt;="&amp;H34)</f>
        <v>0</v>
      </c>
      <c r="J33" s="39">
        <f t="shared" si="4"/>
        <v>5.767441860465118</v>
      </c>
      <c r="K33" s="40">
        <f>COUNTIF(Vertices[Betweenness Centrality],"&gt;= "&amp;J33)-COUNTIF(Vertices[Betweenness Centrality],"&gt;="&amp;J34)</f>
        <v>0</v>
      </c>
      <c r="L33" s="39">
        <f t="shared" si="5"/>
        <v>0.7674419534883724</v>
      </c>
      <c r="M33" s="40">
        <f>COUNTIF(Vertices[Closeness Centrality],"&gt;= "&amp;L33)-COUNTIF(Vertices[Closeness Centrality],"&gt;="&amp;L34)</f>
        <v>0</v>
      </c>
      <c r="N33" s="39">
        <f t="shared" si="6"/>
        <v>0.190638465116279</v>
      </c>
      <c r="O33" s="40">
        <f>COUNTIF(Vertices[Eigenvector Centrality],"&gt;= "&amp;N33)-COUNTIF(Vertices[Eigenvector Centrality],"&gt;="&amp;N34)</f>
        <v>0</v>
      </c>
      <c r="P33" s="39">
        <f t="shared" si="7"/>
        <v>1.420517790697676</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2.232558139534883</v>
      </c>
      <c r="G34" s="38">
        <f>COUNTIF(Vertices[In-Degree],"&gt;= "&amp;F34)-COUNTIF(Vertices[In-Degree],"&gt;="&amp;F35)</f>
        <v>0</v>
      </c>
      <c r="H34" s="37">
        <f t="shared" si="3"/>
        <v>2.232558139534883</v>
      </c>
      <c r="I34" s="38">
        <f>COUNTIF(Vertices[Out-Degree],"&gt;= "&amp;H34)-COUNTIF(Vertices[Out-Degree],"&gt;="&amp;H35)</f>
        <v>0</v>
      </c>
      <c r="J34" s="37">
        <f t="shared" si="4"/>
        <v>5.953488372093025</v>
      </c>
      <c r="K34" s="38">
        <f>COUNTIF(Vertices[Betweenness Centrality],"&gt;= "&amp;J34)-COUNTIF(Vertices[Betweenness Centrality],"&gt;="&amp;J35)</f>
        <v>0</v>
      </c>
      <c r="L34" s="37">
        <f t="shared" si="5"/>
        <v>0.7868217906976748</v>
      </c>
      <c r="M34" s="38">
        <f>COUNTIF(Vertices[Closeness Centrality],"&gt;= "&amp;L34)-COUNTIF(Vertices[Closeness Centrality],"&gt;="&amp;L35)</f>
        <v>0</v>
      </c>
      <c r="N34" s="37">
        <f t="shared" si="6"/>
        <v>0.19678809302325573</v>
      </c>
      <c r="O34" s="38">
        <f>COUNTIF(Vertices[Eigenvector Centrality],"&gt;= "&amp;N34)-COUNTIF(Vertices[Eigenvector Centrality],"&gt;="&amp;N35)</f>
        <v>0</v>
      </c>
      <c r="P34" s="37">
        <f t="shared" si="7"/>
        <v>1.4457515581395366</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2.302325581395348</v>
      </c>
      <c r="G35" s="40">
        <f>COUNTIF(Vertices[In-Degree],"&gt;= "&amp;F35)-COUNTIF(Vertices[In-Degree],"&gt;="&amp;F36)</f>
        <v>0</v>
      </c>
      <c r="H35" s="39">
        <f t="shared" si="3"/>
        <v>2.302325581395348</v>
      </c>
      <c r="I35" s="40">
        <f>COUNTIF(Vertices[Out-Degree],"&gt;= "&amp;H35)-COUNTIF(Vertices[Out-Degree],"&gt;="&amp;H36)</f>
        <v>0</v>
      </c>
      <c r="J35" s="39">
        <f t="shared" si="4"/>
        <v>6.139534883720932</v>
      </c>
      <c r="K35" s="40">
        <f>COUNTIF(Vertices[Betweenness Centrality],"&gt;= "&amp;J35)-COUNTIF(Vertices[Betweenness Centrality],"&gt;="&amp;J36)</f>
        <v>0</v>
      </c>
      <c r="L35" s="39">
        <f t="shared" si="5"/>
        <v>0.8062016279069771</v>
      </c>
      <c r="M35" s="40">
        <f>COUNTIF(Vertices[Closeness Centrality],"&gt;= "&amp;L35)-COUNTIF(Vertices[Closeness Centrality],"&gt;="&amp;L36)</f>
        <v>0</v>
      </c>
      <c r="N35" s="39">
        <f t="shared" si="6"/>
        <v>0.20293772093023246</v>
      </c>
      <c r="O35" s="40">
        <f>COUNTIF(Vertices[Eigenvector Centrality],"&gt;= "&amp;N35)-COUNTIF(Vertices[Eigenvector Centrality],"&gt;="&amp;N36)</f>
        <v>0</v>
      </c>
      <c r="P35" s="39">
        <f t="shared" si="7"/>
        <v>1.4709853255813972</v>
      </c>
      <c r="Q35" s="40">
        <f>COUNTIF(Vertices[PageRank],"&gt;= "&amp;P35)-COUNTIF(Vertices[PageRank],"&gt;="&amp;P36)</f>
        <v>1</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2.3720930232558133</v>
      </c>
      <c r="G36" s="38">
        <f>COUNTIF(Vertices[In-Degree],"&gt;= "&amp;F36)-COUNTIF(Vertices[In-Degree],"&gt;="&amp;F37)</f>
        <v>0</v>
      </c>
      <c r="H36" s="37">
        <f t="shared" si="3"/>
        <v>2.3720930232558133</v>
      </c>
      <c r="I36" s="38">
        <f>COUNTIF(Vertices[Out-Degree],"&gt;= "&amp;H36)-COUNTIF(Vertices[Out-Degree],"&gt;="&amp;H37)</f>
        <v>0</v>
      </c>
      <c r="J36" s="37">
        <f t="shared" si="4"/>
        <v>6.32558139534884</v>
      </c>
      <c r="K36" s="38">
        <f>COUNTIF(Vertices[Betweenness Centrality],"&gt;= "&amp;J36)-COUNTIF(Vertices[Betweenness Centrality],"&gt;="&amp;J37)</f>
        <v>0</v>
      </c>
      <c r="L36" s="37">
        <f t="shared" si="5"/>
        <v>0.8255814651162795</v>
      </c>
      <c r="M36" s="38">
        <f>COUNTIF(Vertices[Closeness Centrality],"&gt;= "&amp;L36)-COUNTIF(Vertices[Closeness Centrality],"&gt;="&amp;L37)</f>
        <v>0</v>
      </c>
      <c r="N36" s="37">
        <f t="shared" si="6"/>
        <v>0.2090873488372092</v>
      </c>
      <c r="O36" s="38">
        <f>COUNTIF(Vertices[Eigenvector Centrality],"&gt;= "&amp;N36)-COUNTIF(Vertices[Eigenvector Centrality],"&gt;="&amp;N37)</f>
        <v>0</v>
      </c>
      <c r="P36" s="37">
        <f t="shared" si="7"/>
        <v>1.4962190930232577</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2.4418604651162785</v>
      </c>
      <c r="G37" s="40">
        <f>COUNTIF(Vertices[In-Degree],"&gt;= "&amp;F37)-COUNTIF(Vertices[In-Degree],"&gt;="&amp;F38)</f>
        <v>0</v>
      </c>
      <c r="H37" s="39">
        <f t="shared" si="3"/>
        <v>2.4418604651162785</v>
      </c>
      <c r="I37" s="40">
        <f>COUNTIF(Vertices[Out-Degree],"&gt;= "&amp;H37)-COUNTIF(Vertices[Out-Degree],"&gt;="&amp;H38)</f>
        <v>0</v>
      </c>
      <c r="J37" s="39">
        <f t="shared" si="4"/>
        <v>6.511627906976747</v>
      </c>
      <c r="K37" s="40">
        <f>COUNTIF(Vertices[Betweenness Centrality],"&gt;= "&amp;J37)-COUNTIF(Vertices[Betweenness Centrality],"&gt;="&amp;J38)</f>
        <v>0</v>
      </c>
      <c r="L37" s="39">
        <f t="shared" si="5"/>
        <v>0.8449613023255819</v>
      </c>
      <c r="M37" s="40">
        <f>COUNTIF(Vertices[Closeness Centrality],"&gt;= "&amp;L37)-COUNTIF(Vertices[Closeness Centrality],"&gt;="&amp;L38)</f>
        <v>0</v>
      </c>
      <c r="N37" s="39">
        <f t="shared" si="6"/>
        <v>0.21523697674418593</v>
      </c>
      <c r="O37" s="40">
        <f>COUNTIF(Vertices[Eigenvector Centrality],"&gt;= "&amp;N37)-COUNTIF(Vertices[Eigenvector Centrality],"&gt;="&amp;N38)</f>
        <v>0</v>
      </c>
      <c r="P37" s="39">
        <f t="shared" si="7"/>
        <v>1.5214528604651183</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2.5116279069767438</v>
      </c>
      <c r="G38" s="38">
        <f>COUNTIF(Vertices[In-Degree],"&gt;= "&amp;F38)-COUNTIF(Vertices[In-Degree],"&gt;="&amp;F39)</f>
        <v>0</v>
      </c>
      <c r="H38" s="37">
        <f t="shared" si="3"/>
        <v>2.5116279069767438</v>
      </c>
      <c r="I38" s="38">
        <f>COUNTIF(Vertices[Out-Degree],"&gt;= "&amp;H38)-COUNTIF(Vertices[Out-Degree],"&gt;="&amp;H39)</f>
        <v>0</v>
      </c>
      <c r="J38" s="37">
        <f t="shared" si="4"/>
        <v>6.697674418604654</v>
      </c>
      <c r="K38" s="38">
        <f>COUNTIF(Vertices[Betweenness Centrality],"&gt;= "&amp;J38)-COUNTIF(Vertices[Betweenness Centrality],"&gt;="&amp;J39)</f>
        <v>0</v>
      </c>
      <c r="L38" s="37">
        <f t="shared" si="5"/>
        <v>0.8643411395348842</v>
      </c>
      <c r="M38" s="38">
        <f>COUNTIF(Vertices[Closeness Centrality],"&gt;= "&amp;L38)-COUNTIF(Vertices[Closeness Centrality],"&gt;="&amp;L39)</f>
        <v>0</v>
      </c>
      <c r="N38" s="37">
        <f t="shared" si="6"/>
        <v>0.22138660465116267</v>
      </c>
      <c r="O38" s="38">
        <f>COUNTIF(Vertices[Eigenvector Centrality],"&gt;= "&amp;N38)-COUNTIF(Vertices[Eigenvector Centrality],"&gt;="&amp;N39)</f>
        <v>0</v>
      </c>
      <c r="P38" s="37">
        <f t="shared" si="7"/>
        <v>1.5466866279069789</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2.581395348837209</v>
      </c>
      <c r="G39" s="40">
        <f>COUNTIF(Vertices[In-Degree],"&gt;= "&amp;F39)-COUNTIF(Vertices[In-Degree],"&gt;="&amp;F40)</f>
        <v>0</v>
      </c>
      <c r="H39" s="39">
        <f t="shared" si="3"/>
        <v>2.581395348837209</v>
      </c>
      <c r="I39" s="40">
        <f>COUNTIF(Vertices[Out-Degree],"&gt;= "&amp;H39)-COUNTIF(Vertices[Out-Degree],"&gt;="&amp;H40)</f>
        <v>0</v>
      </c>
      <c r="J39" s="39">
        <f t="shared" si="4"/>
        <v>6.8837209302325615</v>
      </c>
      <c r="K39" s="40">
        <f>COUNTIF(Vertices[Betweenness Centrality],"&gt;= "&amp;J39)-COUNTIF(Vertices[Betweenness Centrality],"&gt;="&amp;J40)</f>
        <v>0</v>
      </c>
      <c r="L39" s="39">
        <f t="shared" si="5"/>
        <v>0.8837209767441866</v>
      </c>
      <c r="M39" s="40">
        <f>COUNTIF(Vertices[Closeness Centrality],"&gt;= "&amp;L39)-COUNTIF(Vertices[Closeness Centrality],"&gt;="&amp;L40)</f>
        <v>0</v>
      </c>
      <c r="N39" s="39">
        <f t="shared" si="6"/>
        <v>0.2275362325581394</v>
      </c>
      <c r="O39" s="40">
        <f>COUNTIF(Vertices[Eigenvector Centrality],"&gt;= "&amp;N39)-COUNTIF(Vertices[Eigenvector Centrality],"&gt;="&amp;N40)</f>
        <v>0</v>
      </c>
      <c r="P39" s="39">
        <f t="shared" si="7"/>
        <v>1.5719203953488394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2.6511627906976742</v>
      </c>
      <c r="G40" s="38">
        <f>COUNTIF(Vertices[In-Degree],"&gt;= "&amp;F40)-COUNTIF(Vertices[In-Degree],"&gt;="&amp;F41)</f>
        <v>0</v>
      </c>
      <c r="H40" s="37">
        <f t="shared" si="3"/>
        <v>2.6511627906976742</v>
      </c>
      <c r="I40" s="38">
        <f>COUNTIF(Vertices[Out-Degree],"&gt;= "&amp;H40)-COUNTIF(Vertices[Out-Degree],"&gt;="&amp;H41)</f>
        <v>0</v>
      </c>
      <c r="J40" s="37">
        <f t="shared" si="4"/>
        <v>7.069767441860469</v>
      </c>
      <c r="K40" s="38">
        <f>COUNTIF(Vertices[Betweenness Centrality],"&gt;= "&amp;J40)-COUNTIF(Vertices[Betweenness Centrality],"&gt;="&amp;J41)</f>
        <v>0</v>
      </c>
      <c r="L40" s="37">
        <f t="shared" si="5"/>
        <v>0.903100813953489</v>
      </c>
      <c r="M40" s="38">
        <f>COUNTIF(Vertices[Closeness Centrality],"&gt;= "&amp;L40)-COUNTIF(Vertices[Closeness Centrality],"&gt;="&amp;L41)</f>
        <v>0</v>
      </c>
      <c r="N40" s="37">
        <f t="shared" si="6"/>
        <v>0.23368586046511614</v>
      </c>
      <c r="O40" s="38">
        <f>COUNTIF(Vertices[Eigenvector Centrality],"&gt;= "&amp;N40)-COUNTIF(Vertices[Eigenvector Centrality],"&gt;="&amp;N41)</f>
        <v>0</v>
      </c>
      <c r="P40" s="37">
        <f t="shared" si="7"/>
        <v>1.5971541627907</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2.7209302325581395</v>
      </c>
      <c r="G41" s="40">
        <f>COUNTIF(Vertices[In-Degree],"&gt;= "&amp;F41)-COUNTIF(Vertices[In-Degree],"&gt;="&amp;F42)</f>
        <v>0</v>
      </c>
      <c r="H41" s="39">
        <f t="shared" si="3"/>
        <v>2.7209302325581395</v>
      </c>
      <c r="I41" s="40">
        <f>COUNTIF(Vertices[Out-Degree],"&gt;= "&amp;H41)-COUNTIF(Vertices[Out-Degree],"&gt;="&amp;H42)</f>
        <v>0</v>
      </c>
      <c r="J41" s="39">
        <f t="shared" si="4"/>
        <v>7.255813953488376</v>
      </c>
      <c r="K41" s="40">
        <f>COUNTIF(Vertices[Betweenness Centrality],"&gt;= "&amp;J41)-COUNTIF(Vertices[Betweenness Centrality],"&gt;="&amp;J42)</f>
        <v>0</v>
      </c>
      <c r="L41" s="39">
        <f t="shared" si="5"/>
        <v>0.9224806511627913</v>
      </c>
      <c r="M41" s="40">
        <f>COUNTIF(Vertices[Closeness Centrality],"&gt;= "&amp;L41)-COUNTIF(Vertices[Closeness Centrality],"&gt;="&amp;L42)</f>
        <v>0</v>
      </c>
      <c r="N41" s="39">
        <f t="shared" si="6"/>
        <v>0.23983548837209287</v>
      </c>
      <c r="O41" s="40">
        <f>COUNTIF(Vertices[Eigenvector Centrality],"&gt;= "&amp;N41)-COUNTIF(Vertices[Eigenvector Centrality],"&gt;="&amp;N42)</f>
        <v>0</v>
      </c>
      <c r="P41" s="39">
        <f t="shared" si="7"/>
        <v>1.6223879302325606</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2.7906976744186047</v>
      </c>
      <c r="G42" s="38">
        <f>COUNTIF(Vertices[In-Degree],"&gt;= "&amp;F42)-COUNTIF(Vertices[In-Degree],"&gt;="&amp;F43)</f>
        <v>0</v>
      </c>
      <c r="H42" s="37">
        <f t="shared" si="3"/>
        <v>2.7906976744186047</v>
      </c>
      <c r="I42" s="38">
        <f>COUNTIF(Vertices[Out-Degree],"&gt;= "&amp;H42)-COUNTIF(Vertices[Out-Degree],"&gt;="&amp;H43)</f>
        <v>0</v>
      </c>
      <c r="J42" s="37">
        <f t="shared" si="4"/>
        <v>7.441860465116283</v>
      </c>
      <c r="K42" s="38">
        <f>COUNTIF(Vertices[Betweenness Centrality],"&gt;= "&amp;J42)-COUNTIF(Vertices[Betweenness Centrality],"&gt;="&amp;J43)</f>
        <v>0</v>
      </c>
      <c r="L42" s="37">
        <f t="shared" si="5"/>
        <v>0.9418604883720937</v>
      </c>
      <c r="M42" s="38">
        <f>COUNTIF(Vertices[Closeness Centrality],"&gt;= "&amp;L42)-COUNTIF(Vertices[Closeness Centrality],"&gt;="&amp;L43)</f>
        <v>0</v>
      </c>
      <c r="N42" s="37">
        <f t="shared" si="6"/>
        <v>0.2459851162790696</v>
      </c>
      <c r="O42" s="38">
        <f>COUNTIF(Vertices[Eigenvector Centrality],"&gt;= "&amp;N42)-COUNTIF(Vertices[Eigenvector Centrality],"&gt;="&amp;N43)</f>
        <v>0</v>
      </c>
      <c r="P42" s="37">
        <f t="shared" si="7"/>
        <v>1.6476216976744211</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2.86046511627907</v>
      </c>
      <c r="G43" s="40">
        <f>COUNTIF(Vertices[In-Degree],"&gt;= "&amp;F43)-COUNTIF(Vertices[In-Degree],"&gt;="&amp;F44)</f>
        <v>0</v>
      </c>
      <c r="H43" s="39">
        <f t="shared" si="3"/>
        <v>2.86046511627907</v>
      </c>
      <c r="I43" s="40">
        <f>COUNTIF(Vertices[Out-Degree],"&gt;= "&amp;H43)-COUNTIF(Vertices[Out-Degree],"&gt;="&amp;H44)</f>
        <v>0</v>
      </c>
      <c r="J43" s="39">
        <f t="shared" si="4"/>
        <v>7.627906976744191</v>
      </c>
      <c r="K43" s="40">
        <f>COUNTIF(Vertices[Betweenness Centrality],"&gt;= "&amp;J43)-COUNTIF(Vertices[Betweenness Centrality],"&gt;="&amp;J44)</f>
        <v>0</v>
      </c>
      <c r="L43" s="39">
        <f t="shared" si="5"/>
        <v>0.961240325581396</v>
      </c>
      <c r="M43" s="40">
        <f>COUNTIF(Vertices[Closeness Centrality],"&gt;= "&amp;L43)-COUNTIF(Vertices[Closeness Centrality],"&gt;="&amp;L44)</f>
        <v>0</v>
      </c>
      <c r="N43" s="39">
        <f t="shared" si="6"/>
        <v>0.25213474418604637</v>
      </c>
      <c r="O43" s="40">
        <f>COUNTIF(Vertices[Eigenvector Centrality],"&gt;= "&amp;N43)-COUNTIF(Vertices[Eigenvector Centrality],"&gt;="&amp;N44)</f>
        <v>1</v>
      </c>
      <c r="P43" s="39">
        <f t="shared" si="7"/>
        <v>1.6728554651162817</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2.930232558139535</v>
      </c>
      <c r="G44" s="38">
        <f>COUNTIF(Vertices[In-Degree],"&gt;= "&amp;F44)-COUNTIF(Vertices[In-Degree],"&gt;="&amp;F45)</f>
        <v>0</v>
      </c>
      <c r="H44" s="37">
        <f t="shared" si="3"/>
        <v>2.930232558139535</v>
      </c>
      <c r="I44" s="38">
        <f>COUNTIF(Vertices[Out-Degree],"&gt;= "&amp;H44)-COUNTIF(Vertices[Out-Degree],"&gt;="&amp;H45)</f>
        <v>0</v>
      </c>
      <c r="J44" s="37">
        <f t="shared" si="4"/>
        <v>7.813953488372098</v>
      </c>
      <c r="K44" s="38">
        <f>COUNTIF(Vertices[Betweenness Centrality],"&gt;= "&amp;J44)-COUNTIF(Vertices[Betweenness Centrality],"&gt;="&amp;J45)</f>
        <v>0</v>
      </c>
      <c r="L44" s="37">
        <f t="shared" si="5"/>
        <v>0.9806201627906984</v>
      </c>
      <c r="M44" s="38">
        <f>COUNTIF(Vertices[Closeness Centrality],"&gt;= "&amp;L44)-COUNTIF(Vertices[Closeness Centrality],"&gt;="&amp;L45)</f>
        <v>0</v>
      </c>
      <c r="N44" s="37">
        <f t="shared" si="6"/>
        <v>0.25828437209302313</v>
      </c>
      <c r="O44" s="38">
        <f>COUNTIF(Vertices[Eigenvector Centrality],"&gt;= "&amp;N44)-COUNTIF(Vertices[Eigenvector Centrality],"&gt;="&amp;N45)</f>
        <v>0</v>
      </c>
      <c r="P44" s="37">
        <f t="shared" si="7"/>
        <v>1.6980892325581423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3</v>
      </c>
      <c r="G45" s="42">
        <f>COUNTIF(Vertices[In-Degree],"&gt;= "&amp;F45)-COUNTIF(Vertices[In-Degree],"&gt;="&amp;F46)</f>
        <v>1</v>
      </c>
      <c r="H45" s="41">
        <f>MAX(Vertices[Out-Degree])</f>
        <v>3</v>
      </c>
      <c r="I45" s="42">
        <f>COUNTIF(Vertices[Out-Degree],"&gt;= "&amp;H45)-COUNTIF(Vertices[Out-Degree],"&gt;="&amp;H46)</f>
        <v>2</v>
      </c>
      <c r="J45" s="41">
        <f>MAX(Vertices[Betweenness Centrality])</f>
        <v>8</v>
      </c>
      <c r="K45" s="42">
        <f>COUNTIF(Vertices[Betweenness Centrality],"&gt;= "&amp;J45)-COUNTIF(Vertices[Betweenness Centrality],"&gt;="&amp;J46)</f>
        <v>1</v>
      </c>
      <c r="L45" s="41">
        <f>MAX(Vertices[Closeness Centrality])</f>
        <v>1</v>
      </c>
      <c r="M45" s="42">
        <f>COUNTIF(Vertices[Closeness Centrality],"&gt;= "&amp;L45)-COUNTIF(Vertices[Closeness Centrality],"&gt;="&amp;L46)</f>
        <v>4</v>
      </c>
      <c r="N45" s="41">
        <f>MAX(Vertices[Eigenvector Centrality])</f>
        <v>0.264434</v>
      </c>
      <c r="O45" s="42">
        <f>COUNTIF(Vertices[Eigenvector Centrality],"&gt;= "&amp;N45)-COUNTIF(Vertices[Eigenvector Centrality],"&gt;="&amp;N46)</f>
        <v>1</v>
      </c>
      <c r="P45" s="41">
        <f>MAX(Vertices[PageRank])</f>
        <v>1.723323</v>
      </c>
      <c r="Q45" s="42">
        <f>COUNTIF(Vertices[PageRank],"&gt;= "&amp;P45)-COUNTIF(Vertices[PageRank],"&gt;="&amp;P46)</f>
        <v>1</v>
      </c>
      <c r="R45" s="41">
        <f>MAX(Vertices[Clustering Coefficient])</f>
        <v>1</v>
      </c>
      <c r="S45" s="45">
        <f>COUNTIF(Vertices[Clustering Coefficient],"&gt;= "&amp;R45)-COUNTIF(Vertices[Clustering Coefficient],"&gt;="&amp;R46)</f>
        <v>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3</v>
      </c>
    </row>
    <row r="59" spans="1:2" ht="15">
      <c r="A59" s="33" t="s">
        <v>90</v>
      </c>
      <c r="B59" s="47">
        <f>_xlfn.IFERROR(AVERAGE(Vertices[In-Degree]),NoMetricMessage)</f>
        <v>1.25</v>
      </c>
    </row>
    <row r="60" spans="1:2" ht="15">
      <c r="A60" s="33" t="s">
        <v>91</v>
      </c>
      <c r="B60" s="47">
        <f>_xlfn.IFERROR(MEDIAN(Vertices[In-Degree]),NoMetricMessage)</f>
        <v>1.5</v>
      </c>
    </row>
    <row r="71" spans="1:2" ht="15">
      <c r="A71" s="33" t="s">
        <v>94</v>
      </c>
      <c r="B71" s="46">
        <f>IF(COUNT(Vertices[Out-Degree])&gt;0,H2,NoMetricMessage)</f>
        <v>0</v>
      </c>
    </row>
    <row r="72" spans="1:2" ht="15">
      <c r="A72" s="33" t="s">
        <v>95</v>
      </c>
      <c r="B72" s="46">
        <f>IF(COUNT(Vertices[Out-Degree])&gt;0,H45,NoMetricMessage)</f>
        <v>3</v>
      </c>
    </row>
    <row r="73" spans="1:2" ht="15">
      <c r="A73" s="33" t="s">
        <v>96</v>
      </c>
      <c r="B73" s="47">
        <f>_xlfn.IFERROR(AVERAGE(Vertices[Out-Degree]),NoMetricMessage)</f>
        <v>1.25</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8</v>
      </c>
    </row>
    <row r="87" spans="1:2" ht="15">
      <c r="A87" s="33" t="s">
        <v>102</v>
      </c>
      <c r="B87" s="47">
        <f>_xlfn.IFERROR(AVERAGE(Vertices[Betweenness Centrality]),NoMetricMessage)</f>
        <v>0.8333333333333334</v>
      </c>
    </row>
    <row r="88" spans="1:2" ht="15">
      <c r="A88" s="33" t="s">
        <v>103</v>
      </c>
      <c r="B88" s="47">
        <f>_xlfn.IFERROR(MEDIAN(Vertices[Betweenness Centrality]),NoMetricMessage)</f>
        <v>0</v>
      </c>
    </row>
    <row r="99" spans="1:2" ht="15">
      <c r="A99" s="33" t="s">
        <v>106</v>
      </c>
      <c r="B99" s="47">
        <f>IF(COUNT(Vertices[Closeness Centrality])&gt;0,L2,NoMetricMessage)</f>
        <v>0.166667</v>
      </c>
    </row>
    <row r="100" spans="1:2" ht="15">
      <c r="A100" s="33" t="s">
        <v>107</v>
      </c>
      <c r="B100" s="47">
        <f>IF(COUNT(Vertices[Closeness Centrality])&gt;0,L45,NoMetricMessage)</f>
        <v>1</v>
      </c>
    </row>
    <row r="101" spans="1:2" ht="15">
      <c r="A101" s="33" t="s">
        <v>108</v>
      </c>
      <c r="B101" s="47">
        <f>_xlfn.IFERROR(AVERAGE(Vertices[Closeness Centrality]),NoMetricMessage)</f>
        <v>0.5069445</v>
      </c>
    </row>
    <row r="102" spans="1:2" ht="15">
      <c r="A102" s="33" t="s">
        <v>109</v>
      </c>
      <c r="B102" s="47">
        <f>_xlfn.IFERROR(MEDIAN(Vertices[Closeness Centrality]),NoMetricMessage)</f>
        <v>0.333333</v>
      </c>
    </row>
    <row r="113" spans="1:2" ht="15">
      <c r="A113" s="33" t="s">
        <v>112</v>
      </c>
      <c r="B113" s="47">
        <f>IF(COUNT(Vertices[Eigenvector Centrality])&gt;0,N2,NoMetricMessage)</f>
        <v>0</v>
      </c>
    </row>
    <row r="114" spans="1:2" ht="15">
      <c r="A114" s="33" t="s">
        <v>113</v>
      </c>
      <c r="B114" s="47">
        <f>IF(COUNT(Vertices[Eigenvector Centrality])&gt;0,N45,NoMetricMessage)</f>
        <v>0.264434</v>
      </c>
    </row>
    <row r="115" spans="1:2" ht="15">
      <c r="A115" s="33" t="s">
        <v>114</v>
      </c>
      <c r="B115" s="47">
        <f>_xlfn.IFERROR(AVERAGE(Vertices[Eigenvector Centrality]),NoMetricMessage)</f>
        <v>0.08333349999999999</v>
      </c>
    </row>
    <row r="116" spans="1:2" ht="15">
      <c r="A116" s="33" t="s">
        <v>115</v>
      </c>
      <c r="B116" s="47">
        <f>_xlfn.IFERROR(MEDIAN(Vertices[Eigenvector Centrality]),NoMetricMessage)</f>
        <v>1E-06</v>
      </c>
    </row>
    <row r="127" spans="1:2" ht="15">
      <c r="A127" s="33" t="s">
        <v>140</v>
      </c>
      <c r="B127" s="47">
        <f>IF(COUNT(Vertices[PageRank])&gt;0,P2,NoMetricMessage)</f>
        <v>0.638271</v>
      </c>
    </row>
    <row r="128" spans="1:2" ht="15">
      <c r="A128" s="33" t="s">
        <v>141</v>
      </c>
      <c r="B128" s="47">
        <f>IF(COUNT(Vertices[PageRank])&gt;0,P45,NoMetricMessage)</f>
        <v>1.723323</v>
      </c>
    </row>
    <row r="129" spans="1:2" ht="15">
      <c r="A129" s="33" t="s">
        <v>142</v>
      </c>
      <c r="B129" s="47">
        <f>_xlfn.IFERROR(AVERAGE(Vertices[PageRank]),NoMetricMessage)</f>
        <v>0.9999547500000001</v>
      </c>
    </row>
    <row r="130" spans="1:2" ht="15">
      <c r="A130" s="33" t="s">
        <v>143</v>
      </c>
      <c r="B130" s="47">
        <f>_xlfn.IFERROR(MEDIAN(Vertices[PageRank]),NoMetricMessage)</f>
        <v>0.809947</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0.2222222222222222</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409.5">
      <c r="A6">
        <v>0</v>
      </c>
      <c r="B6" s="1" t="s">
        <v>136</v>
      </c>
      <c r="C6">
        <v>1</v>
      </c>
      <c r="D6" t="s">
        <v>59</v>
      </c>
      <c r="E6" t="s">
        <v>59</v>
      </c>
      <c r="F6">
        <v>0</v>
      </c>
      <c r="H6" t="s">
        <v>71</v>
      </c>
      <c r="J6" t="s">
        <v>173</v>
      </c>
      <c r="K6" s="13" t="s">
        <v>346</v>
      </c>
      <c r="R6" t="s">
        <v>129</v>
      </c>
    </row>
    <row r="7" spans="1:11" ht="409.5">
      <c r="A7">
        <v>2</v>
      </c>
      <c r="B7">
        <v>1</v>
      </c>
      <c r="C7">
        <v>0</v>
      </c>
      <c r="D7" t="s">
        <v>60</v>
      </c>
      <c r="E7" t="s">
        <v>60</v>
      </c>
      <c r="F7">
        <v>2</v>
      </c>
      <c r="H7" t="s">
        <v>72</v>
      </c>
      <c r="J7" t="s">
        <v>174</v>
      </c>
      <c r="K7" s="13" t="s">
        <v>347</v>
      </c>
    </row>
    <row r="8" spans="1:11" ht="409.5">
      <c r="A8"/>
      <c r="B8">
        <v>2</v>
      </c>
      <c r="C8">
        <v>2</v>
      </c>
      <c r="D8" t="s">
        <v>61</v>
      </c>
      <c r="E8" t="s">
        <v>61</v>
      </c>
      <c r="H8" t="s">
        <v>73</v>
      </c>
      <c r="J8" t="s">
        <v>175</v>
      </c>
      <c r="K8" s="13" t="s">
        <v>348</v>
      </c>
    </row>
    <row r="9" spans="1:11" ht="409.5">
      <c r="A9"/>
      <c r="B9">
        <v>3</v>
      </c>
      <c r="C9">
        <v>4</v>
      </c>
      <c r="D9" t="s">
        <v>62</v>
      </c>
      <c r="E9" t="s">
        <v>62</v>
      </c>
      <c r="H9" t="s">
        <v>74</v>
      </c>
      <c r="J9" t="s">
        <v>176</v>
      </c>
      <c r="K9" s="13" t="s">
        <v>349</v>
      </c>
    </row>
    <row r="10" spans="1:11" ht="409.5">
      <c r="A10"/>
      <c r="B10">
        <v>4</v>
      </c>
      <c r="D10" t="s">
        <v>63</v>
      </c>
      <c r="E10" t="s">
        <v>63</v>
      </c>
      <c r="H10" t="s">
        <v>75</v>
      </c>
      <c r="J10" t="s">
        <v>177</v>
      </c>
      <c r="K10" s="116" t="s">
        <v>350</v>
      </c>
    </row>
    <row r="11" spans="1:11" ht="409.5">
      <c r="A11"/>
      <c r="B11">
        <v>5</v>
      </c>
      <c r="D11" t="s">
        <v>46</v>
      </c>
      <c r="E11">
        <v>1</v>
      </c>
      <c r="H11" t="s">
        <v>76</v>
      </c>
      <c r="J11" t="s">
        <v>178</v>
      </c>
      <c r="K11" s="13" t="s">
        <v>583</v>
      </c>
    </row>
    <row r="12" spans="1:11" ht="15">
      <c r="A12"/>
      <c r="B12"/>
      <c r="D12" t="s">
        <v>64</v>
      </c>
      <c r="E12">
        <v>2</v>
      </c>
      <c r="H12">
        <v>0</v>
      </c>
      <c r="J12" t="s">
        <v>179</v>
      </c>
      <c r="K12">
        <v>7</v>
      </c>
    </row>
    <row r="13" spans="1:11" ht="15">
      <c r="A13"/>
      <c r="B13"/>
      <c r="D13">
        <v>1</v>
      </c>
      <c r="E13">
        <v>3</v>
      </c>
      <c r="H13">
        <v>1</v>
      </c>
      <c r="J13" t="s">
        <v>181</v>
      </c>
      <c r="K13" t="s">
        <v>1059</v>
      </c>
    </row>
    <row r="14" spans="4:11" ht="409.5">
      <c r="D14">
        <v>2</v>
      </c>
      <c r="E14">
        <v>4</v>
      </c>
      <c r="H14">
        <v>2</v>
      </c>
      <c r="J14" t="s">
        <v>182</v>
      </c>
      <c r="K14" s="13" t="s">
        <v>1060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227</v>
      </c>
      <c r="B2" s="90" t="s">
        <v>228</v>
      </c>
      <c r="C2" s="52" t="s">
        <v>229</v>
      </c>
    </row>
    <row r="3" spans="1:3" ht="15">
      <c r="A3" s="89" t="s">
        <v>220</v>
      </c>
      <c r="B3" s="89" t="s">
        <v>220</v>
      </c>
      <c r="C3" s="34">
        <v>8</v>
      </c>
    </row>
    <row r="4" spans="1:3" ht="15">
      <c r="A4" s="112" t="s">
        <v>221</v>
      </c>
      <c r="B4" s="111" t="s">
        <v>221</v>
      </c>
      <c r="C4" s="34">
        <v>8</v>
      </c>
    </row>
    <row r="5" spans="1:3" ht="15">
      <c r="A5" s="112" t="s">
        <v>353</v>
      </c>
      <c r="B5" s="111" t="s">
        <v>353</v>
      </c>
      <c r="C5" s="34">
        <v>2</v>
      </c>
    </row>
    <row r="6" spans="1:3" ht="15">
      <c r="A6" s="112" t="s">
        <v>368</v>
      </c>
      <c r="B6" s="111" t="s">
        <v>368</v>
      </c>
      <c r="C6"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2019-07-16T20:21:39Z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