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<sst xmlns="http://schemas.openxmlformats.org/spreadsheetml/2006/main" count="4554" uniqueCount="1099">
  <si>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</si>
  <si>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</si>
  <si>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</si>
  <si>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</si>
  <si>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</si>
  <si>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</si>
  <si>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</si>
  <si>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</si>
  <si>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</si>
  <si>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</si>
  <si>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</si>
  <si>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</si>
  <si>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</si>
  <si>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</si>
  <si>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</si>
  <si>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</si>
  <si>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</si>
  <si>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</si>
  <si>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</si>
  <si>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</si>
  <si>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</si>
  <si>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</si>
  <si>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</si>
  <si>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</si>
  <si>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</si>
  <si>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</si>
  <si>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</si>
  <si>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</si>
  <si>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</si>
  <si>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</si>
  <si>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</si>
  <si>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</si>
  <si>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</si>
  <si>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</si>
  <si>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</si>
  <si>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</si>
  <si>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</si>
  <si>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</si>
  <si>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</si>
  <si>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</si>
  <si>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</si>
  <si>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</si>
  <si>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</si>
  <si>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</si>
  <si>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</si>
  <si>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</si>
  <si>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</si>
  <si>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</si>
  <si>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</si>
  <si>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</si>
  <si>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</si>
  <si>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</si>
  <si>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</si>
  <si>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</si>
  <si>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</si>
  <si>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</si>
  <si>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</si>
  <si>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</si>
  <si>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</si>
  <si>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</si>
  <si>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</si>
  <si>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</si>
  <si>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</si>
  <si>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</si>
  <si>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</si>
  <si>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</si>
  <si>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</si>
  <si>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</si>
  <si>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</si>
  <si>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</si>
  <si>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</si>
  <si>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</si>
  <si>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</si>
  <si>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</si>
  <si>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</si>
  <si>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</si>
  <si>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</si>
  <si>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</si>
  <si>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</si>
  <si>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</si>
  <si>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</si>
  <si>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</si>
  <si>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</si>
  <si>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</si>
  <si>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</si>
  <si>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</si>
  <si>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</si>
  <si>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</si>
  <si>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</si>
  <si>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</si>
  <si>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</si>
  <si>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</si>
  <si>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</si>
  <si>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</si>
  <si>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</si>
  <si>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</si>
  <si>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</si>
  <si>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</si>
  <si>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</si>
  <si>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</si>
  <si>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</si>
  <si>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</si>
  <si>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</si>
  <si>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</si>
  <si>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</si>
  <si>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</si>
  <si>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</si>
  <si>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</si>
  <si>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</si>
  <si>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</si>
  <si>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</si>
  <si>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</si>
  <si>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</si>
  <si>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</si>
  <si>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</si>
  <si>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</si>
  <si>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</si>
  <si>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</si>
  <si>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</si>
  <si>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</si>
  <si>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</si>
  <si>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</si>
  <si>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</si>
  <si>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</si>
  <si>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</si>
  <si>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</si>
  <si>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</si>
  <si>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</si>
  <si>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</si>
  <si>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</si>
  <si>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</si>
  <si>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</si>
  <si>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</si>
  <si>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</si>
  <si>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</si>
  <si>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</si>
  <si>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</si>
  <si>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</si>
  <si>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</si>
  <si>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</si>
  <si>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</si>
  <si>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</si>
  <si>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</si>
  <si>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</si>
  <si>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</si>
  <si>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</si>
  <si>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</si>
  <si>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</si>
  <si>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</si>
  <si>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</si>
  <si>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</si>
  <si>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</si>
  <si>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</si>
  <si>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</si>
  <si>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</si>
  <si>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</si>
  <si>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</si>
  <si>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</si>
  <si>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</si>
  <si>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</si>
  <si>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</si>
  <si>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</si>
  <si>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</si>
  <si>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</si>
  <si>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</si>
  <si>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</si>
  <si>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</si>
  <si>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</si>
  <si>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</si>
  <si>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</si>
  <si>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</si>
  <si>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</si>
  <si>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</si>
  <si>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</si>
  <si>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</si>
  <si>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</si>
  <si>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</si>
  <si>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</si>
  <si>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</si>
  <si>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</si>
  <si>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</si>
  <si>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</si>
  <si>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</si>
  <si>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</si>
  <si>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</si>
  <si>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</si>
  <si>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</si>
  <si>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</si>
  <si>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</si>
  <si>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</si>
  <si>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</si>
  <si>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</si>
  <si>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</si>
  <si>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</si>
  <si>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</si>
  <si>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</si>
  <si>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</si>
  <si>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</si>
  <si>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</si>
  <si>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</si>
  <si>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</si>
  <si>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</si>
  <si>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</si>
  <si>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</si>
  <si>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</si>
  <si>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</si>
  <si>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</si>
  <si>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</si>
  <si>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</si>
  <si>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</si>
  <si>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</si>
  <si>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</si>
  <si>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bccolleges</t>
  </si>
  <si>
    <t>pr4good</t>
  </si>
  <si>
    <t>vccbaking</t>
  </si>
  <si>
    <t>bctrades</t>
  </si>
  <si>
    <t>skillsbc</t>
  </si>
  <si>
    <t>brettgri</t>
  </si>
  <si>
    <t>edplanbc</t>
  </si>
  <si>
    <t>hwcareercentre</t>
  </si>
  <si>
    <t>myvcc</t>
  </si>
  <si>
    <t>vccfashion</t>
  </si>
  <si>
    <t>vcclib</t>
  </si>
  <si>
    <t>torontofashion</t>
  </si>
  <si>
    <t>mayumiizumi1</t>
  </si>
  <si>
    <t>scoutmagazine</t>
  </si>
  <si>
    <t>fvtradex</t>
  </si>
  <si>
    <t>vccautobody</t>
  </si>
  <si>
    <t>vccculinaryarts</t>
  </si>
  <si>
    <t>dtesvancouver</t>
  </si>
  <si>
    <t>cityofvancouver</t>
  </si>
  <si>
    <t>caf_apparel</t>
  </si>
  <si>
    <t>vanfashionweek</t>
  </si>
  <si>
    <t>bof</t>
  </si>
  <si>
    <t>downtown_betty</t>
  </si>
  <si>
    <t>goodladclothing</t>
  </si>
  <si>
    <t>Mentions</t>
  </si>
  <si>
    <t>Replies to</t>
  </si>
  <si>
    <t>“Made for a good time, handmade to last a lifetime.” Read about this inspirational Q&amp;amp;A with @vccfashion grad Cassandra Bailey, visionary behind her one-craftswoman local #lifestylebrand https://t.co/eh6hTkIbj8 | @scoutmagazine RT @myVCC #localfashion #yvrfashion #BCed #BCColleges https://t.co/X6qENaH90Y</t>
  </si>
  <si>
    <t>RT @BCColleges: “Made for a good time, handmade to last a lifetime.” Read about this inspirational Q&amp;amp;A with @vccfashion grad Cassandra Bail…</t>
  </si>
  <si>
    <t>RT @myVCC: Best of luck to all of our #myVCC students competing in the #SkillsBC provincial competition today at @fvTradex Abbotsford! Go t…</t>
  </si>
  <si>
    <t>RT @myVCC: Best of luck to all of our #myVCC students competing in the #SkillsBC provincial competition today at @fvTradex Abbotsford! Go team VCC! _xD83D__xDC4A_ https://t.co/gqEKKHRu67 @VCCCulinaryArts @VccAutobody @VCCfashion @SkillsBC https://t.co/oH6vp7b2SL #TrainingBC https://t.co/fEbe9Cnnar</t>
  </si>
  <si>
    <t>RT @bctrades: RT @myVCC: Best of luck to all of our #myVCC students competing in the #SkillsBC provincial competition today at @fvTradex Ab…</t>
  </si>
  <si>
    <t>RT @myVCC: Did you know that having #AdobeIllustrator is one of the most sought-after skills in the #fashion industry? Learn more about #Fa…</t>
  </si>
  <si>
    <t>RT @myVCC: Aspiring #fashiondesigners can still apply for the @VCCfashion design &amp;amp; production program at #myVCC by May 31. Here’s what you…</t>
  </si>
  <si>
    <t>Best of luck to all of our #myVCC students competing in the #SkillsBC provincial competition today at @fvTradex Abbotsford! Go team VCC! _xD83D__xDC4A_ https://t.co/QSkS7JiZPv @VCCCulinaryArts @VccAutobody @VCCfashion @SkillsBC https://t.co/weDvC1PhJz</t>
  </si>
  <si>
    <t>At #myVCC, our @VCCfashion, hair, #makeup, #graphicdesign &amp;amp; @VCCCulinaryArts programs come together to support one big cause @DTESVancouver. #HerstoryinFocus is an annual #fundraising event like no other, supporting women in need https://t.co/maCyMTGYSB https://t.co/39qHoP2JJh</t>
  </si>
  <si>
    <t>@CityofVancouver is inviting artists to create temporary digital printed artwork  20 utility boxes along commercial streets. How amazing would it be to see fashion illustrations/photography on the streets of Van? The deadline for submissions is April 10. https://t.co/SoGyssGgQY</t>
  </si>
  <si>
    <t>@caf_apparel is hosting a day-long Vancouver bootcamp on Apparel &amp;amp; Soft Goods Compliance &amp;amp; Product Testing on April 24. Attend if you want to understand the regulatory requirements in multiple countries and understand product testing. https://t.co/aa4BqdREsD  #producttesting</t>
  </si>
  <si>
    <t>@scoutmagazine featured VCC fashion grad Kassy and her brand Old Fashioned Standards. https://t.co/YhzJBskQ36  #oldfashionedstandards #vccfashion #vccfashiongrad</t>
  </si>
  <si>
    <t>RT @myVCC: Great job to our 8 @VCCfashion students who presented their creations tonight @VanFashionWeek #VFWfw19 _xD83D__xDC4F_ https://t.co/wI46od5QTl</t>
  </si>
  <si>
    <t>@BoF shared a mental health guide for fashion students. It's a good read for  students (and instructors) looking for advice on how to alleviate the extra pressure of fashion school. https://t.co/cxLw3nM6RA  #mentalhealth #fashionschool</t>
  </si>
  <si>
    <t>@downtown_betty is hiring. Jobs range from cutting clothes, quality control, labeling, production mgmt, admin, social media, creating look books, packaging &amp;amp; shipping. Send resumÃ© to dearbetty@downtownbetty.com. https://t.co/JULDxmwb3r</t>
  </si>
  <si>
    <t>New fashion books @myVCC downtown library: Mariano Fortuny; Underwear Fashion in Detail; Fashion Design [image: covers of the three books] @VCCfashion https://t.co/1yaWa4RNEM</t>
  </si>
  <si>
    <t>RT @VCCLib: You can thank this man for your favourite pair of pants! Learn about Levi Strauss and the invention of the #bluejeans on Films On Demand https://t.co/LaWCEJ4c0J #LeviStrauss https://t.co/j0v9ola1iT</t>
  </si>
  <si>
    <t>Our downtown VCC library rocks! They are continually stocking the shelves with fresh titles for our fashion students. Newest additions this month include Dior by Marc Bohan, L'art du tailleur = The Art of Tailoring and The art of Couture Sewing. @VCCLib #dior #fashionbooks</t>
  </si>
  <si>
    <t>RT @VCCLib: New fashion books @myVCC downtown library: Mariano Fortuny; Underwear Fashion in Detail; and Fashion Design [image: covers of the three books] https://t.co/1FVmiY69aE #vccfashion #fashionbooks #fashionablereaders</t>
  </si>
  <si>
    <t>#ExperienceVCC attendees are getting an inside look at our Downtown @vccfashion labs. Can you feel the #creativity in here? https://t.co/Fo39KmFfJ3</t>
  </si>
  <si>
    <t>ðŸ™ŒðŸ’žðŸ’ƒðŸ» https://t.co/ugxTEnlkfQ</t>
  </si>
  <si>
    <t>Did you know that having #AdobeIllustrator is one of the most sought-after skills in the #fashion industry? Learn more about #FashionDesign &amp;amp; Production at #myVCC: https://t.co/GjNnDqN91W | @VCCfashion https://t.co/brJuD1n1k3</t>
  </si>
  <si>
    <t>At #myVCC, @VCCfashion students learn by doing _xD83D__xDC57_ from organizing photo shoots, lining up models &amp;amp; working with local designers, #VCCGrads leave with a solid portfolio at the end of their program. 
Learn more about #FashionDesign &amp;amp; Production here: https://t.co/9nCDvgqR4S https://t.co/6QPGbe0Hf0</t>
  </si>
  <si>
    <t>Aspiring #fashiondesigners can still apply for the @VCCfashion design &amp;amp; production program at #myVCC by May 31. Here’s what you need before applying: https://t.co/waolhNCLcu _xD83D__xDC57_ https://t.co/rpUW2oQHuJ</t>
  </si>
  <si>
    <t>RT @myVCC: Did you know that having #AdobeIllustrator is one of the most sought-after skills in the #fashion industry? Learn more about #Faâ€¦</t>
  </si>
  <si>
    <t>ATTENTION! NEW EXTENDED DEADLINE: June 24. CALLING CANADIAN DESIGNERS! We’re giving away $100,000 in prizing to Canadian designers to participate in London Fashion Week for TWO SEASONS! Deadline: June 24, 2019. https://t.co/zy9vFY4BKK #TFILondon https://t.co/SeiPYrue6m</t>
  </si>
  <si>
    <t>RT @TorontoFashion: ATTENTION! NEW EXTENDED DEADLINE: June 24. CALLING CANADIAN DESIGNERS! We’re giving away $100,000 in prizing to Canadia…</t>
  </si>
  <si>
    <t>UPDATE on Our First Annual Charity Fashion Show Gala #harvestproject #clothesforchange @VCCfashion @goodladclothing 
#thegullbarandkitchen 
EARLY BIRD tickets - the FIRST 20 are ONLY $35/ticket‼️
https://t.co/NqXS3ULF6R</t>
  </si>
  <si>
    <t>Common Thread has a co-work space for local designers! The fully equipped production facility (industrial &amp;amp; domestic machines; sergers; cutting tables; &amp;amp; ironing stations) is available Monday &amp;amp; Friday, 10am-4pm. Details &amp;amp; bookings: a.dubois@commonthread.ca. #commonthread #cowork</t>
  </si>
  <si>
    <t>VCC Fashion has been delighted to share our space with the ladies of the Make It! Sewing Business Program. The new, no-cost opportunity is delivered by VCC's Partnereship Development Office &amp;amp; DIVERSEcity Community Resources Society.  https://t.co/c4UmdacgcT  #sewmates</t>
  </si>
  <si>
    <t>Thanks Olio By Marilyn for the recap of the VCC Fashion exhibit featuring the grad collections of our 8 talented students. And thanks to Dale Rollings for providing the wonderful runway images.   #fashiongradshow #vccfashion 
https://t.co/Wf4vVdQ8Zi</t>
  </si>
  <si>
    <t>The City of Vancouver Public Art Program invites artists of all kinds to submit their ideas for public art projects. Initial applications require a short statement of interest, resume &amp;amp; images of previous work. Submission Deadline: Thurs. June 6, 3pm. https://t.co/xF1RdfaqCn</t>
  </si>
  <si>
    <t>SMOC hosts Bizarre Bazaar a vintage clothing  sale on Sun, May 26 at Hycroft  (1489 McRae Ave, Vancouver). 10am Early Entry $10 purchased online or at door, 11am-4pm Regular Entry $5 at the door only. Please make sure to bring cash.
https://t.co/yO10lCIXKw #vintageclothingsale https://t.co/FnQBDNiXKh</t>
  </si>
  <si>
    <t>Clothes Line Finds shares illustrative impressions of the VCC grad exhibit at Vancouver Fashion Week. https://t.co/b6xek5k8qv #clotheslinefinds #vccfashion #fashionillustration #vanfashionweek https://t.co/twG5kpetac</t>
  </si>
  <si>
    <t>July 27 Alouette Addictions Services in Maple Ridge hosts the Ladies Only Backyard Soirée. 100 women will see a fashion show &amp;amp; shop the vendor area. Interested in participating contact: Lorraine Hugill, lorraine@alouetteaddictions.org. https://t.co/sBKjOCfg2S</t>
  </si>
  <si>
    <t>Vancouver Fashion Week invites recent fashion grads to apply for 1 of 8 discounted Wed. Oct. 9 shows. The Bronze Package is worth $5400; for grads it's only $250! Must have 8-12 looks &amp;amp; submit an application by June 17. For more details: sarahmurray@vanfashionweek.com. #VFW https://t.co/RJPZWR7l7j</t>
  </si>
  <si>
    <t>Ancient Women in Textile-The Jacquard Weaving of Ruth Scheuing, curated by Angela Clarke, is a temporary exhibition featuring hand-woven Jacquard weavings by artist Ruth Scheuing. On until June 15, Italian Cultural Centre-Il Museo Art Gallery (3075 Slocan St. Vancouver). #weaving</t>
  </si>
  <si>
    <t>The BC Children's and Women's Hospital thrift stores, Still Fabulous, are looking for a volunteer merchandiser to dress windows on a bi-weekly basis at their two Vancouver stores. Interested? Contact Kristen Anderson-Napoli, napolikristen@gmail.com.  https://t.co/E7sr6d2lkD</t>
  </si>
  <si>
    <t>We were super lucky to collaborate with Mel K of Bag and A Beret on our Fashion Cycle 4 custom design class. You can read of her adventures and see our first year students’ creations on her blog. 
 https://t.co/2PSFVssmiT
https://t.co/lbOdH89q53
https://t.co/N3xIGKztwP https://t.co/Ps6asQ4AvU</t>
  </si>
  <si>
    <t>The Carter Wosk Award in Applied Art + Design celebrates British Columbians who excel in art with a practical or functional application in fields such as textiles &amp;amp; fashion. Up to 3 recipients are awarded $2500. To apply before the July 15 deadline:  https://t.co/ndJuvvY644</t>
  </si>
  <si>
    <t>Do you love ❤️ #fashion ⁉️Watching #fashionshows ⁉️I am putting on my First Annual Fashion Show Gala #fortheloveoflocal❤️ on Monday, July 15th at #thegullbarandkitchen featuring #harvestprojects thriftstore #clothesforchange .#vccfashion students are donating 3 suits. STAY TUNED</t>
  </si>
  <si>
    <t>https://scoutmagazine.ca/2019/03/14/on-prairie-values-following-your-gut-with-the-craftswoman-behind-old-fashioned-standards/</t>
  </si>
  <si>
    <t>https://www.vcc.ca/about/college-information/news/article/good-luck-to-vccs-skills-canada-bc-2019-competitors.html</t>
  </si>
  <si>
    <t>https://www.vcc.ca/communityreport/fundraising-flair.html</t>
  </si>
  <si>
    <t>https://vancouver.ca/parks-recreation-culture/utility-wrap-artist-call.aspx?platform=hootsuite</t>
  </si>
  <si>
    <t>https://www.apparel.ca/cgi/page.cgi?_id=65&amp;evt=509</t>
  </si>
  <si>
    <t>https://scoutmagazine.ca/2019/03/14/on-prairie-values-following-your-gut-with-the-craftswoman-behind-old-fashioned-standards/?platform=hootsuite</t>
  </si>
  <si>
    <t>https://www.businessoffashion.com/articles/education/stressed-and-depressed-a-mental-health-guide-for-fashion-students?utm_campaign=d1dad12610-fashion-s-mental-health-problem&amp;utm_medium=email&amp;utm_source=Subscribers&amp;utm_term=0_d2191372b3-d1dad12610-420857781</t>
  </si>
  <si>
    <t>http://digital.films.com/p_Search.aspx?rd=a&amp;q=%22Levi%20Strauss%22&amp;mp=AnyWord&amp;cTitle=Birthday%3a%20Levi%20Strauss%2c%201829&amp;cDate=2_26</t>
  </si>
  <si>
    <t>https://twitter.com/VCCfashion/status/1121813890910830592</t>
  </si>
  <si>
    <t>https://www.vcc.ca/programscourses/program-areas/design/fashion-design--production-certificate/</t>
  </si>
  <si>
    <t>http://bit.ly/lfw2020</t>
  </si>
  <si>
    <t>https://www.eventbrite.ca/e/mayumis-first-annual-charity-fashion-show-gala-for-the-love-of-local-tickets-63410100317</t>
  </si>
  <si>
    <t>https://www.vcc.ca/about/college-information/news/article/immigrant-women-find-sewmates-in-new-vcc-business-program.html?platform=hootsuite</t>
  </si>
  <si>
    <t>https://www.oliobymarilyn.com/2019/04/vancouver-fashion-week-fw19-vancouver.html?fbclid=IwAR2cc2hBzHSfRZEw0pXkEhRoUNqYddWB1HYX7ep8uKyzWB5mdKdVjV_13t0</t>
  </si>
  <si>
    <t>https://vancouver.ca/parks-recreation-culture/open-call-for-artist-initiated-projects.aspx</t>
  </si>
  <si>
    <t>https://www.smoc.ca/events?platform=hootsuite</t>
  </si>
  <si>
    <t>http://www.clotheslinefinds.com/2019/04/impressions-of-vancouver-fashion-week.html?platform=hootsuite</t>
  </si>
  <si>
    <t>http://alouetteaddictions.org/events/?platform=hootsuite</t>
  </si>
  <si>
    <t>http://www.stillfabulousthrift.com/</t>
  </si>
  <si>
    <t>https://bagandaberet.blogspot.com/2019/05/bespoke-adventure-part-3-of-3.html https://bagandaberet.blogspot.com/2019/05/bespoke-adventure-part-2-of-3.html https://bagandaberet.blogspot.com/2019/05/bespoke-adventure-part-1-of-3.html</t>
  </si>
  <si>
    <t>http://www.bcachievement.com/creative/info.php</t>
  </si>
  <si>
    <t>scoutmagazine.ca</t>
  </si>
  <si>
    <t>vcc.ca</t>
  </si>
  <si>
    <t>vancouver.ca</t>
  </si>
  <si>
    <t>apparel.ca</t>
  </si>
  <si>
    <t>businessoffashion.com</t>
  </si>
  <si>
    <t>films.com</t>
  </si>
  <si>
    <t>twitter.com</t>
  </si>
  <si>
    <t>bit.ly</t>
  </si>
  <si>
    <t>eventbrite.ca</t>
  </si>
  <si>
    <t>oliobymarilyn.com</t>
  </si>
  <si>
    <t>smoc.ca</t>
  </si>
  <si>
    <t>clotheslinefinds.com</t>
  </si>
  <si>
    <t>alouetteaddictions.org</t>
  </si>
  <si>
    <t>stillfabulousthrift.com</t>
  </si>
  <si>
    <t>blogspot.com blogspot.com blogspot.com</t>
  </si>
  <si>
    <t>bcachievement.com</t>
  </si>
  <si>
    <t>lifestylebrand localfashion yvrfashion bced bccolleges</t>
  </si>
  <si>
    <t>myvcc skillsbc</t>
  </si>
  <si>
    <t>myvcc skillsbc trainingbc</t>
  </si>
  <si>
    <t>adobeillustrator fashion</t>
  </si>
  <si>
    <t>fashiondesigners myvcc</t>
  </si>
  <si>
    <t>myvcc makeup graphicdesign herstoryinfocus fundraising</t>
  </si>
  <si>
    <t>producttesting</t>
  </si>
  <si>
    <t>oldfashionedstandards vccfashion vccfashiongrad</t>
  </si>
  <si>
    <t>vfwfw19</t>
  </si>
  <si>
    <t>mentalhealth fashionschool</t>
  </si>
  <si>
    <t>bluejeans levistrauss</t>
  </si>
  <si>
    <t>dior fashionbooks</t>
  </si>
  <si>
    <t>vccfashion fashionbooks fashionablereaders</t>
  </si>
  <si>
    <t>experiencevcc creativity</t>
  </si>
  <si>
    <t>adobeillustrator fashion fashiondesign myvcc</t>
  </si>
  <si>
    <t>myvcc vccgrads fashiondesign</t>
  </si>
  <si>
    <t>tfilondon</t>
  </si>
  <si>
    <t>harvestproject clothesforchange thegullbarandkitchen</t>
  </si>
  <si>
    <t>commonthread cowork</t>
  </si>
  <si>
    <t>sewmates</t>
  </si>
  <si>
    <t>fashiongradshow vccfashion</t>
  </si>
  <si>
    <t>vintageclothingsale</t>
  </si>
  <si>
    <t>clotheslinefinds vccfashion fashionillustration vanfashionweek</t>
  </si>
  <si>
    <t>vfw</t>
  </si>
  <si>
    <t>weaving</t>
  </si>
  <si>
    <t>fashion fashionshows fortheloveoflocal thegullbarandkitchen harvestprojects clothesforchange vccfashion</t>
  </si>
  <si>
    <t>https://pbs.twimg.com/media/D2xhO1LUwAIF7Ku.jpg</t>
  </si>
  <si>
    <t>https://pbs.twimg.com/media/D4XtWEdWkAQaCYE.png https://pbs.twimg.com/media/D4Xev4oXkAAbaE5.png</t>
  </si>
  <si>
    <t>https://pbs.twimg.com/media/D4Xev4oXkAAbaE5.png</t>
  </si>
  <si>
    <t>https://pbs.twimg.com/media/D7vzjuXXsAAxLSH.jpg</t>
  </si>
  <si>
    <t>https://pbs.twimg.com/media/D2JSFcYVAAA0-nr.jpg</t>
  </si>
  <si>
    <t>https://pbs.twimg.com/media/D5f6dumXoAE5QYq.jpg</t>
  </si>
  <si>
    <t>https://pbs.twimg.com/media/D5AdnCKX4AAuCXM.jpg</t>
  </si>
  <si>
    <t>https://pbs.twimg.com/media/D0VxsnPUYAM7MBy.jpg</t>
  </si>
  <si>
    <t>https://pbs.twimg.com/media/D49MCqMU4AA_J2g.jpg</t>
  </si>
  <si>
    <t>https://pbs.twimg.com/media/D7LugjYXkAEC0IR.jpg</t>
  </si>
  <si>
    <t>https://pbs.twimg.com/media/D7WRWaHXoAEzRfl.jpg</t>
  </si>
  <si>
    <t>https://pbs.twimg.com/media/D7mwqzKXkAMoHdo.jpg</t>
  </si>
  <si>
    <t>https://pbs.twimg.com/media/D8aD9-UWwAYNfIt.jpg</t>
  </si>
  <si>
    <t>https://pbs.twimg.com/media/D6N_ooXX4AAvyls.jpg</t>
  </si>
  <si>
    <t>https://pbs.twimg.com/media/D6dw_UHWwAM6IRT.jpg</t>
  </si>
  <si>
    <t>https://pbs.twimg.com/media/D8eQtEdXYAAWVF5.jpg</t>
  </si>
  <si>
    <t>https://pbs.twimg.com/media/D9XH80bWsAAD-JS.jpg</t>
  </si>
  <si>
    <t>http://pbs.twimg.com/profile_images/518979805090299904/fMl_hqS3_normal.jpeg</t>
  </si>
  <si>
    <t>http://pbs.twimg.com/profile_images/877257429875957760/domozTwZ_normal.jpg</t>
  </si>
  <si>
    <t>http://pbs.twimg.com/profile_images/665211379700203520/sgnERJUy_normal.png</t>
  </si>
  <si>
    <t>http://pbs.twimg.com/profile_images/609098493395779584/cjPByie-_normal.jpg</t>
  </si>
  <si>
    <t>http://pbs.twimg.com/profile_images/978691373061718016/-iJicvw6_normal.jpg</t>
  </si>
  <si>
    <t>http://pbs.twimg.com/profile_images/694248789440274432/3TQ_8rR3_normal.jpg</t>
  </si>
  <si>
    <t>http://pbs.twimg.com/profile_images/877259185708081158/T-U4o5On_normal.jpg</t>
  </si>
  <si>
    <t>http://pbs.twimg.com/profile_images/1026881957056008193/R8stfOcm_normal.jpg</t>
  </si>
  <si>
    <t>http://pbs.twimg.com/profile_images/1063079768554237952/U3HrW-1B_normal.jpg</t>
  </si>
  <si>
    <t>https://twitter.com/#!/bccolleges/status/1111371035377463296</t>
  </si>
  <si>
    <t>https://twitter.com/#!/pr4good/status/1113515455614861312</t>
  </si>
  <si>
    <t>https://twitter.com/#!/vccbaking/status/1118561543799443456</t>
  </si>
  <si>
    <t>https://twitter.com/#!/bctrades/status/1118561048267825152</t>
  </si>
  <si>
    <t>https://twitter.com/#!/skillsbc/status/1118562374246486016</t>
  </si>
  <si>
    <t>https://twitter.com/#!/brettgri/status/1118604788088762369</t>
  </si>
  <si>
    <t>https://twitter.com/#!/edplanbc/status/1131229671729901568</t>
  </si>
  <si>
    <t>https://twitter.com/#!/hwcareercentre/status/1133145245904859136</t>
  </si>
  <si>
    <t>https://twitter.com/#!/skillsbc/status/1118546790196760576</t>
  </si>
  <si>
    <t>https://twitter.com/#!/myvcc/status/1118544998591541254</t>
  </si>
  <si>
    <t>https://twitter.com/#!/myvcc/status/1133767528809938945</t>
  </si>
  <si>
    <t>https://twitter.com/#!/vccfashion/status/1113534161862705155</t>
  </si>
  <si>
    <t>https://twitter.com/#!/vccfashion/status/1115680837218050048</t>
  </si>
  <si>
    <t>https://twitter.com/#!/vccfashion/status/1116736613026025473</t>
  </si>
  <si>
    <t>https://twitter.com/#!/vccfashion/status/1117853913888112640</t>
  </si>
  <si>
    <t>https://twitter.com/#!/vccfashion/status/1119270765612929024</t>
  </si>
  <si>
    <t>https://twitter.com/#!/vccfashion/status/1123642022106152960</t>
  </si>
  <si>
    <t>https://twitter.com/#!/vcclib/status/1121428867175124993</t>
  </si>
  <si>
    <t>https://twitter.com/#!/vccfashion/status/1115299608534581249</t>
  </si>
  <si>
    <t>https://twitter.com/#!/vccfashion/status/1118228912415354880</t>
  </si>
  <si>
    <t>https://twitter.com/#!/vccfashion/status/1131624675048656896</t>
  </si>
  <si>
    <t>https://twitter.com/#!/myvcc/status/1121198445073584133</t>
  </si>
  <si>
    <t>https://twitter.com/#!/myvcc/status/1122908596705144836</t>
  </si>
  <si>
    <t>https://twitter.com/#!/myvcc/status/1131228701998428160</t>
  </si>
  <si>
    <t>https://twitter.com/#!/myvcc/status/1131970697264271362</t>
  </si>
  <si>
    <t>https://twitter.com/#!/myvcc/status/1133131032583180288</t>
  </si>
  <si>
    <t>https://twitter.com/#!/vccfashion/status/1135690683291963392</t>
  </si>
  <si>
    <t>https://twitter.com/#!/torontofashion/status/1136741063773831168</t>
  </si>
  <si>
    <t>https://twitter.com/#!/vccfashion/status/1136747141546876944</t>
  </si>
  <si>
    <t>https://twitter.com/#!/mayumiizumi1/status/1142010804138459137</t>
  </si>
  <si>
    <t>https://twitter.com/#!/vccfashion/status/1114209887511248896</t>
  </si>
  <si>
    <t>https://twitter.com/#!/vccfashion/status/1121813890910830592</t>
  </si>
  <si>
    <t>https://twitter.com/#!/vccfashion/status/1124356742710689792</t>
  </si>
  <si>
    <t>https://twitter.com/#!/vccfashion/status/1126170422582677505</t>
  </si>
  <si>
    <t>https://twitter.com/#!/vccfashion/status/1126884669109284864</t>
  </si>
  <si>
    <t>https://twitter.com/#!/vccfashion/status/1127994466214637568</t>
  </si>
  <si>
    <t>https://twitter.com/#!/vccfashion/status/1129071583392403459</t>
  </si>
  <si>
    <t>https://twitter.com/#!/vccfashion/status/1137036536816513024</t>
  </si>
  <si>
    <t>https://twitter.com/#!/vccfashion/status/1137987787016351744</t>
  </si>
  <si>
    <t>https://twitter.com/#!/vccfashion/status/1138878691159805968</t>
  </si>
  <si>
    <t>https://twitter.com/#!/vccfashion/status/1141037932851187712</t>
  </si>
  <si>
    <t>https://twitter.com/#!/vccfashion/status/1141762711073841153</t>
  </si>
  <si>
    <t>https://twitter.com/#!/mayumiizumi1/status/1130473996695113728</t>
  </si>
  <si>
    <t>1111371035377463296</t>
  </si>
  <si>
    <t>1113515455614861312</t>
  </si>
  <si>
    <t>1118561543799443456</t>
  </si>
  <si>
    <t>1118561048267825152</t>
  </si>
  <si>
    <t>1118562374246486016</t>
  </si>
  <si>
    <t>1118604788088762369</t>
  </si>
  <si>
    <t>1131229671729901568</t>
  </si>
  <si>
    <t>1133145245904859136</t>
  </si>
  <si>
    <t>1118546790196760576</t>
  </si>
  <si>
    <t>1118544998591541254</t>
  </si>
  <si>
    <t>1133767528809938945</t>
  </si>
  <si>
    <t>1113534161862705155</t>
  </si>
  <si>
    <t>1115680837218050048</t>
  </si>
  <si>
    <t>1116736613026025473</t>
  </si>
  <si>
    <t>1117853913888112640</t>
  </si>
  <si>
    <t>1119270765612929024</t>
  </si>
  <si>
    <t>1123642022106152960</t>
  </si>
  <si>
    <t>1121428867175124993</t>
  </si>
  <si>
    <t>1115299608534581249</t>
  </si>
  <si>
    <t>1118228912415354880</t>
  </si>
  <si>
    <t>1131624675048656896</t>
  </si>
  <si>
    <t>1121198445073584133</t>
  </si>
  <si>
    <t>1122908596705144836</t>
  </si>
  <si>
    <t>1131228701998428160</t>
  </si>
  <si>
    <t>1131970697264271362</t>
  </si>
  <si>
    <t>1133131032583180288</t>
  </si>
  <si>
    <t>1135690683291963392</t>
  </si>
  <si>
    <t>1136741063773831168</t>
  </si>
  <si>
    <t>1136747141546876944</t>
  </si>
  <si>
    <t>1142010804138459137</t>
  </si>
  <si>
    <t>1114209887511248896</t>
  </si>
  <si>
    <t>1121813890910830592</t>
  </si>
  <si>
    <t>1124356742710689792</t>
  </si>
  <si>
    <t>1126170422582677505</t>
  </si>
  <si>
    <t>1126884669109284864</t>
  </si>
  <si>
    <t>1127994466214637568</t>
  </si>
  <si>
    <t>1129071583392403459</t>
  </si>
  <si>
    <t>1137036536816513024</t>
  </si>
  <si>
    <t>1137987787016351744</t>
  </si>
  <si>
    <t>1138878691159805968</t>
  </si>
  <si>
    <t>1141037932851187712</t>
  </si>
  <si>
    <t>1141762711073841153</t>
  </si>
  <si>
    <t>1130473996695113728</t>
  </si>
  <si>
    <t/>
  </si>
  <si>
    <t>55323056</t>
  </si>
  <si>
    <t>290198630</t>
  </si>
  <si>
    <t>16685018</t>
  </si>
  <si>
    <t>18392906</t>
  </si>
  <si>
    <t>57857810</t>
  </si>
  <si>
    <t>en</t>
  </si>
  <si>
    <t>und</t>
  </si>
  <si>
    <t>Twitter Web Client</t>
  </si>
  <si>
    <t>Twitter for iPhone</t>
  </si>
  <si>
    <t>TweetDeck</t>
  </si>
  <si>
    <t>Hootsuite Inc.</t>
  </si>
  <si>
    <t>Twitter for Android</t>
  </si>
  <si>
    <t>Buffer</t>
  </si>
  <si>
    <t>Sprout Social</t>
  </si>
  <si>
    <t>Retweet</t>
  </si>
  <si>
    <t>-123.224215,49.19854 
-123.022947,49.19854 
-123.022947,49.316738 
-123.224215,49.316738</t>
  </si>
  <si>
    <t>Canada</t>
  </si>
  <si>
    <t>CA</t>
  </si>
  <si>
    <t>Vancouver, British Columbia</t>
  </si>
  <si>
    <t>1e5cb4d0509db554</t>
  </si>
  <si>
    <t>Vancouver</t>
  </si>
  <si>
    <t>city</t>
  </si>
  <si>
    <t>https://api.twitter.com/1.1/geo/id/1e5cb4d0509db554.json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</si>
  <si>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</si>
  <si>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</si>
  <si>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</si>
  <si>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</si>
  <si>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</si>
  <si>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</si>
  <si>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</si>
  <si>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</si>
  <si>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</si>
  <si>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</si>
  <si>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</si>
  <si>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</si>
  <si>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</si>
  <si>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</si>
  <si>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</si>
  <si>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</si>
  <si>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</si>
  <si>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</si>
  <si>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</si>
  <si>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</si>
  <si>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</si>
  <si>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BC Colleges</t>
  </si>
  <si>
    <t>VCC</t>
  </si>
  <si>
    <t>SCOUT Magazine</t>
  </si>
  <si>
    <t>VCC Fashion</t>
  </si>
  <si>
    <t>Lori M. Elder</t>
  </si>
  <si>
    <t>VCC Baking &amp; Pastry</t>
  </si>
  <si>
    <t>Fraser Valley Tradex</t>
  </si>
  <si>
    <t>Trades Training BC</t>
  </si>
  <si>
    <t>Skills Canada BC</t>
  </si>
  <si>
    <t>VCC Auto Collision</t>
  </si>
  <si>
    <t>VCCCulinaryArts</t>
  </si>
  <si>
    <t>Brett Griffiths</t>
  </si>
  <si>
    <t>EducationPlannerBC</t>
  </si>
  <si>
    <t>HWSSCareerCentre</t>
  </si>
  <si>
    <t>DTES Vancouver</t>
  </si>
  <si>
    <t>City of Vancouver</t>
  </si>
  <si>
    <t>Canadian Apparel Fed</t>
  </si>
  <si>
    <t>Van Fashion Week</t>
  </si>
  <si>
    <t>The Business of Fashion</t>
  </si>
  <si>
    <t>Downtown Betty</t>
  </si>
  <si>
    <t>VCC Library</t>
  </si>
  <si>
    <t>TFI Toronto Fashion</t>
  </si>
  <si>
    <t>Mayumi Izumi</t>
  </si>
  <si>
    <t>goodlad clothing</t>
  </si>
  <si>
    <t>ACCESSIBLE. AFFORDABLE. APPLIED.
BC Colleges is an association of 10 public post-secondary colleges serving 125,000+ students in over 60 communities across BC</t>
  </si>
  <si>
    <t>Official Twitter account for Vancouver Community College. Helping students make their mark for over 50 years.</t>
  </si>
  <si>
    <t>A daily-updated website focused on independent food and culture in Vancouver.</t>
  </si>
  <si>
    <t>Design diploma, merchandising certificate and specialized courses at Vancouver Community College in the heart of downtown Vancouver.</t>
  </si>
  <si>
    <t>Communications Professional, Community Builder, Avid Volunteer, People Lover, Collaborator. Sharing all things 4 social good in #YYJ &amp; beyond. Thx 4 engaging!</t>
  </si>
  <si>
    <t>Flavors, techniques, style. Experiential learning. Serious theory &amp; hands-on practice. Creative, respectful space. ITA &amp; Red Seal accredited.</t>
  </si>
  <si>
    <t>The Fraser Valley Trade &amp; Exhibition Center or TRADEX hosts over 90 events every year in 120,000 square feet of column-free exhibition space.</t>
  </si>
  <si>
    <t>Delivers 90% of all skilled trades training in BC via more than 35 Foundation &amp; 50 Apprenticeship programs to 20K students annually at over 40 locations.</t>
  </si>
  <si>
    <t>SCBC introduces students to skilled trades/tech careers through in-school programs &amp; olympic-style regional, provincial, national &amp; international competitions.</t>
  </si>
  <si>
    <t>Automotive Collision &amp; Refinishing</t>
  </si>
  <si>
    <t>Inspiring students to be professional chefs of the future</t>
  </si>
  <si>
    <t>Dean, School of Trades, Technology &amp; Design and educational technology fanatic at Vancouver Community College. Opinions my own.</t>
  </si>
  <si>
    <t>EducationPlannerBC.ca helps you plan, search, and apply to post-secondary institutions in BC.</t>
  </si>
  <si>
    <t>Secondary School Career Centre</t>
  </si>
  <si>
    <t>Vancouver's Oldest Neighborhood! RESPECT!! Tweets by @AprilFilms of @AHAMEDIA</t>
  </si>
  <si>
    <t>The official account of the City of Vancouver, Canada. Call 3-1-1 for urgent requests.
Read our terms of use: https://t.co/JS0oCUkq1d</t>
  </si>
  <si>
    <t>The Canadian Apparel Federation is the national association for Canada's apparel industry.</t>
  </si>
  <si>
    <t>Your hub for the latest news in fashion, lifestyle, and design.</t>
  </si>
  <si>
    <t>Follow for breaking news and fashion business intelligence. Home of the #BoF500. Subscribe to our daily newsletter: https://t.co/67Jc1TC6lY</t>
  </si>
  <si>
    <t>A Yoga Beach Lifestyle Fashion Label | ecoluxury | travelwear | beachwear | yogawear | leisurewear | bikinis | Vancouver - Bali. Check out our @naked_bikinis</t>
  </si>
  <si>
    <t>Vancouver Community College Library</t>
  </si>
  <si>
    <t>Toronto Fashion Incubator-The world's first fashion incubator! Nurturing &amp; supporting fashion entrepreneurs since 1987. https://t.co/uKvsCvzOCP since 2015</t>
  </si>
  <si>
    <t>LOCAL PROMOTER. Digital Marketer, SEO Specialist, Content Creator, Event Creator &amp; Promoter. #fortheloveoflocal❤️https://t.co/4NlsNOBWy5</t>
  </si>
  <si>
    <t>coffee, clothing and cuts!!</t>
  </si>
  <si>
    <t>Victoria, BC</t>
  </si>
  <si>
    <t>Vancouver, B.C.</t>
  </si>
  <si>
    <t>Vancouver, BC</t>
  </si>
  <si>
    <t>Abbotsford, BC, Canada</t>
  </si>
  <si>
    <t>British Columbia, Canada</t>
  </si>
  <si>
    <t>Downtown Vancouver</t>
  </si>
  <si>
    <t>British Columbia</t>
  </si>
  <si>
    <t>Port Moody, British Columbia</t>
  </si>
  <si>
    <t>Vancouver Downtown Eastside</t>
  </si>
  <si>
    <t>Vancouver, BC, Canada</t>
  </si>
  <si>
    <t>Ottawa, Ontario</t>
  </si>
  <si>
    <t>London</t>
  </si>
  <si>
    <t>#7-1534 Balsam St ~Vancouver</t>
  </si>
  <si>
    <t>Vancouver, Canada</t>
  </si>
  <si>
    <t>Toronto</t>
  </si>
  <si>
    <t>North Vancouver, British Columbia</t>
  </si>
  <si>
    <t>http://t.co/gXAZmjl58K</t>
  </si>
  <si>
    <t>https://t.co/VFEAEd1hYZ</t>
  </si>
  <si>
    <t>https://t.co/kwaKA2CrwM</t>
  </si>
  <si>
    <t>https://t.co/dW872NXq45</t>
  </si>
  <si>
    <t>http://t.co/gs4eIlQr7J</t>
  </si>
  <si>
    <t>http://t.co/PjRn678qLl</t>
  </si>
  <si>
    <t>http://t.co/EffDNi76iN</t>
  </si>
  <si>
    <t>https://t.co/sFEyUBN4K5</t>
  </si>
  <si>
    <t>https://t.co/YdxYmF2LXg</t>
  </si>
  <si>
    <t>https://t.co/a6PpHFLFXL</t>
  </si>
  <si>
    <t>https://t.co/MoUsMc1hdf</t>
  </si>
  <si>
    <t>http://t.co/WIF9vbBH5Y</t>
  </si>
  <si>
    <t>http://t.co/pdOVEWp6y7</t>
  </si>
  <si>
    <t>https://t.co/swbpHsixW7</t>
  </si>
  <si>
    <t>https://t.co/uEmlzkRJVq</t>
  </si>
  <si>
    <t>https://t.co/klQgMb6TqU</t>
  </si>
  <si>
    <t>http://t.co/UCx53rhTHA</t>
  </si>
  <si>
    <t>http://t.co/7RRc46kiBS</t>
  </si>
  <si>
    <t>https://t.co/iAcGeSs3bK</t>
  </si>
  <si>
    <t>Eastern Time (US &amp; Canada)</t>
  </si>
  <si>
    <t>https://pbs.twimg.com/profile_banners/234860254/1506658696</t>
  </si>
  <si>
    <t>https://pbs.twimg.com/profile_banners/18346497/1556237678</t>
  </si>
  <si>
    <t>https://pbs.twimg.com/profile_banners/16685018/1436642026</t>
  </si>
  <si>
    <t>https://pbs.twimg.com/profile_banners/2497158026/1504123730</t>
  </si>
  <si>
    <t>https://pbs.twimg.com/profile_banners/118960572/1412752851</t>
  </si>
  <si>
    <t>https://pbs.twimg.com/profile_banners/2691647641/1406840897</t>
  </si>
  <si>
    <t>https://pbs.twimg.com/profile_banners/182478671/1558552530</t>
  </si>
  <si>
    <t>https://pbs.twimg.com/profile_banners/503575207/1391795957</t>
  </si>
  <si>
    <t>https://pbs.twimg.com/profile_banners/393586799/1518828595</t>
  </si>
  <si>
    <t>https://pbs.twimg.com/profile_banners/3995182634/1510163997</t>
  </si>
  <si>
    <t>https://pbs.twimg.com/profile_banners/2699155098/1443296445</t>
  </si>
  <si>
    <t>https://pbs.twimg.com/profile_banners/32252744/1526334011</t>
  </si>
  <si>
    <t>https://pbs.twimg.com/profile_banners/404254825/1555443265</t>
  </si>
  <si>
    <t>https://pbs.twimg.com/profile_banners/4826484912/1454007666</t>
  </si>
  <si>
    <t>https://pbs.twimg.com/profile_banners/55323056/1550602950</t>
  </si>
  <si>
    <t>https://pbs.twimg.com/profile_banners/290198630/1538581653</t>
  </si>
  <si>
    <t>https://pbs.twimg.com/profile_banners/117884807/1525987197</t>
  </si>
  <si>
    <t>https://pbs.twimg.com/profile_banners/18392906/1554699059</t>
  </si>
  <si>
    <t>https://pbs.twimg.com/profile_banners/57857810/1537343691</t>
  </si>
  <si>
    <t>https://pbs.twimg.com/profile_banners/145025502/1419035592</t>
  </si>
  <si>
    <t>https://pbs.twimg.com/profile_banners/1057480543309201408/1553549505</t>
  </si>
  <si>
    <t>http://abs.twimg.com/images/themes/theme1/bg.png</t>
  </si>
  <si>
    <t>http://abs.twimg.com/images/themes/theme7/bg.gif</t>
  </si>
  <si>
    <t>http://abs.twimg.com/images/themes/theme3/bg.gif</t>
  </si>
  <si>
    <t>http://abs.twimg.com/images/themes/theme12/bg.gif</t>
  </si>
  <si>
    <t>http://abs.twimg.com/images/themes/theme4/bg.gif</t>
  </si>
  <si>
    <t>http://abs.twimg.com/images/themes/theme14/bg.gif</t>
  </si>
  <si>
    <t>http://abs.twimg.com/images/themes/theme5/bg.gif</t>
  </si>
  <si>
    <t>http://pbs.twimg.com/profile_background_images/345148766/TFI_Logo.jpg</t>
  </si>
  <si>
    <t>http://pbs.twimg.com/profile_images/824366325120143360/ZTZQI_6s_normal.jpg</t>
  </si>
  <si>
    <t>http://pbs.twimg.com/profile_images/892072380356468736/cA-kv18M_normal.jpg</t>
  </si>
  <si>
    <t>http://pbs.twimg.com/profile_images/861697821761654788/3idWdI93_normal.jpg</t>
  </si>
  <si>
    <t>http://pbs.twimg.com/profile_images/431846032909926402/stZsBMf7_normal.png</t>
  </si>
  <si>
    <t>http://pbs.twimg.com/profile_images/658726971032010752/JU8fezdi_normal.jpg</t>
  </si>
  <si>
    <t>http://pbs.twimg.com/profile_images/875501136781778946/5EO2SjBp_normal.jpg</t>
  </si>
  <si>
    <t>http://pbs.twimg.com/profile_images/357512148/carnegie_with_cop_normal.jpg</t>
  </si>
  <si>
    <t>http://pbs.twimg.com/profile_images/1055503286046990336/8OpcXcfT_normal.jpg</t>
  </si>
  <si>
    <t>http://pbs.twimg.com/profile_images/1006592162279157761/ByVMULg4_normal.jpg</t>
  </si>
  <si>
    <t>http://pbs.twimg.com/profile_images/775389812643598337/Jlzuu387_normal.jpg</t>
  </si>
  <si>
    <t>http://pbs.twimg.com/profile_images/999565749415919616/bV7tCg5y_normal.jpg</t>
  </si>
  <si>
    <t>http://pbs.twimg.com/profile_images/566173688198725632/lEoxHSu8_normal.jpeg</t>
  </si>
  <si>
    <t>http://pbs.twimg.com/profile_images/876920756751314944/UV3AO1v4_normal.jpg</t>
  </si>
  <si>
    <t>http://pbs.twimg.com/profile_images/3732237275/68a26c7c2a3697d961315dcafd193d01_normal.jpeg</t>
  </si>
  <si>
    <t>http://pbs.twimg.com/profile_images/1008029456730996736/Gsh7ecDj_normal.jpg</t>
  </si>
  <si>
    <t>Open Twitter Page for This Person</t>
  </si>
  <si>
    <t>https://twitter.com/bccolleges</t>
  </si>
  <si>
    <t>https://twitter.com/myvcc</t>
  </si>
  <si>
    <t>https://twitter.com/scoutmagazine</t>
  </si>
  <si>
    <t>https://twitter.com/vccfashion</t>
  </si>
  <si>
    <t>https://twitter.com/pr4good</t>
  </si>
  <si>
    <t>https://twitter.com/vccbaking</t>
  </si>
  <si>
    <t>https://twitter.com/fvtradex</t>
  </si>
  <si>
    <t>https://twitter.com/bctrades</t>
  </si>
  <si>
    <t>https://twitter.com/skillsbc</t>
  </si>
  <si>
    <t>https://twitter.com/vccautobody</t>
  </si>
  <si>
    <t>https://twitter.com/vccculinaryarts</t>
  </si>
  <si>
    <t>https://twitter.com/brettgri</t>
  </si>
  <si>
    <t>https://twitter.com/edplanbc</t>
  </si>
  <si>
    <t>https://twitter.com/hwcareercentre</t>
  </si>
  <si>
    <t>https://twitter.com/dtesvancouver</t>
  </si>
  <si>
    <t>https://twitter.com/cityofvancouver</t>
  </si>
  <si>
    <t>https://twitter.com/caf_apparel</t>
  </si>
  <si>
    <t>https://twitter.com/vanfashionweek</t>
  </si>
  <si>
    <t>https://twitter.com/bof</t>
  </si>
  <si>
    <t>https://twitter.com/downtown_betty</t>
  </si>
  <si>
    <t>https://twitter.com/vcclib</t>
  </si>
  <si>
    <t>https://twitter.com/torontofashion</t>
  </si>
  <si>
    <t>https://twitter.com/mayumiizumi1</t>
  </si>
  <si>
    <t>https://twitter.com/goodladclothing</t>
  </si>
  <si>
    <t>bccolleges
“Made for a good time, handmade
to last a lifetime.” Read about
this inspirational Q&amp;amp;A with
@vccfashion grad Cassandra Bailey,
visionary behind her one-craftswoman
local #lifestylebrand https://t.co/eh6hTkIbj8
| @scoutmagazine RT @myVCC #localfashion
#yvrfashion #BCed #BCColleges https://t.co/X6qENaH90Y</t>
  </si>
  <si>
    <t>myvcc
At #myVCC, our @VCCfashion, hair,
#makeup, #graphicdesign &amp;amp; @VCCCulinaryArts
programs come together to support
one big cause @DTESVancouver. #HerstoryinFocus
is an annual #fundraising event
like no other, supporting women
in need https://t.co/maCyMTGYSB
https://t.co/39qHoP2JJh</t>
  </si>
  <si>
    <t xml:space="preserve">scoutmagazine
</t>
  </si>
  <si>
    <t>vccfashion
The Carter Wosk Award in Applied
Art + Design celebrates British
Columbians who excel in art with
a practical or functional application
in fields such as textiles &amp;amp;
fashion. Up to 3 recipients are
awarded $2500. To apply before
the July 15 deadline: https://t.co/ndJuvvY644</t>
  </si>
  <si>
    <t>pr4good
RT @BCColleges: “Made for a good
time, handmade to last a lifetime.”
Read about this inspirational Q&amp;amp;A
with @vccfashion grad Cassandra
Bail…</t>
  </si>
  <si>
    <t>vccbaking
RT @myVCC: Best of luck to all
of our #myVCC students competing
in the #SkillsBC provincial competition
today at @fvTradex Abbotsford!
Go t…</t>
  </si>
  <si>
    <t xml:space="preserve">fvtradex
</t>
  </si>
  <si>
    <t>bctrades
RT @myVCC: Best of luck to all
of our #myVCC students competing
in the #SkillsBC provincial competition
today at @fvTradex Abbotsford!
Go team VCC! _xD83D__xDC4A_ https://t.co/gqEKKHRu67
@VCCCulinaryArts @VccAutobody @VCCfashion
@SkillsBC https://t.co/oH6vp7b2SL
#TrainingBC https://t.co/fEbe9Cnnar</t>
  </si>
  <si>
    <t>skillsbc
RT @bctrades: RT @myVCC: Best of
luck to all of our #myVCC students
competing in the #SkillsBC provincial
competition today at @fvTradex
Ab…</t>
  </si>
  <si>
    <t xml:space="preserve">vccautobody
</t>
  </si>
  <si>
    <t xml:space="preserve">vccculinaryarts
</t>
  </si>
  <si>
    <t>brettgri
RT @myVCC: Best of luck to all
of our #myVCC students competing
in the #SkillsBC provincial competition
today at @fvTradex Abbotsford!
Go t…</t>
  </si>
  <si>
    <t>edplanbc
RT @myVCC: Did you know that having
#AdobeIllustrator is one of the
most sought-after skills in the
#fashion industry? Learn more about
#Fa…</t>
  </si>
  <si>
    <t>hwcareercentre
RT @myVCC: Aspiring #fashiondesigners
can still apply for the @VCCfashion
design &amp;amp; production program
at #myVCC by May 31. Here’s what
you…</t>
  </si>
  <si>
    <t xml:space="preserve">dtesvancouver
</t>
  </si>
  <si>
    <t xml:space="preserve">cityofvancouver
</t>
  </si>
  <si>
    <t xml:space="preserve">caf_apparel
</t>
  </si>
  <si>
    <t xml:space="preserve">vanfashionweek
</t>
  </si>
  <si>
    <t xml:space="preserve">bof
</t>
  </si>
  <si>
    <t xml:space="preserve">downtown_betty
</t>
  </si>
  <si>
    <t>vcclib
New fashion books @myVCC downtown
library: Mariano Fortuny; Underwear
Fashion in Detail; Fashion Design
[image: covers of the three books]
@VCCfashion https://t.co/1yaWa4RNEM</t>
  </si>
  <si>
    <t>torontofashion
ATTENTION! NEW EXTENDED DEADLINE:
June 24. CALLING CANADIAN DESIGNERS!
We’re giving away $100,000 in prizing
to Canadian designers to participate
in London Fashion Week for TWO
SEASONS! Deadline: June 24, 2019.
https://t.co/zy9vFY4BKK #TFILondon
https://t.co/SeiPYrue6m</t>
  </si>
  <si>
    <t>mayumiizumi1
UPDATE on Our First Annual Charity
Fashion Show Gala #harvestproject
#clothesforchange @VCCfashion @goodladclothing
#thegullbarandkitchen EARLY BIRD
tickets - the FIRST 20 are ONLY
$35/ticket‼️ https://t.co/NqXS3ULF6R</t>
  </si>
  <si>
    <t xml:space="preserve">goodladclothing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</si>
  <si>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</si>
  <si>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</si>
  <si>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</si>
  <si>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</si>
  <si>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</si>
  <si>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</si>
  <si>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</si>
  <si>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</si>
  <si>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</si>
  <si>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</si>
  <si>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</si>
  <si>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</si>
  <si>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</si>
  <si>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</si>
  <si>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</si>
  <si>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</si>
  <si>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</si>
  <si>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</si>
  <si>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</si>
  <si>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</si>
  <si>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</si>
  <si>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</si>
  <si>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</si>
  <si>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</si>
  <si>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</si>
  <si>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</si>
  <si>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</si>
  <si>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</si>
  <si>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</si>
  <si>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</si>
  <si>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</si>
  <si>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</si>
  <si>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</si>
  <si>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</si>
  <si>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</si>
  <si>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</si>
  <si>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</si>
  <si>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</si>
  <si>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</si>
  <si>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</si>
  <si>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</si>
  <si>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</si>
  <si>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</si>
  <si>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</si>
  <si>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</si>
  <si>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</si>
  <si>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</si>
  <si>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</si>
  <si>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</si>
  <si>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</si>
  <si>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</si>
  <si>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</si>
  <si>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</si>
  <si>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</si>
  <si>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</si>
  <si>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</si>
  <si>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</si>
  <si>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https://bagandaberet.blogspot.com/2019/05/bespoke-adventure-part-3-of-3.html</t>
  </si>
  <si>
    <t>Top URLs in Tweet in G2</t>
  </si>
  <si>
    <t>G1 Count</t>
  </si>
  <si>
    <t>G2 Count</t>
  </si>
  <si>
    <t>Top URLs in Tweet</t>
  </si>
  <si>
    <t>https://www.eventbrite.ca/e/mayumis-first-annual-charity-fashion-show-gala-for-the-love-of-local-tickets-63410100317 https://scoutmagazine.ca/2019/03/14/on-prairie-values-following-your-gut-with-the-craftswoman-behind-old-fashioned-standards/?platform=hootsuite https://www.vcc.ca/about/college-information/news/article/immigrant-women-find-sewmates-in-new-vcc-business-program.html?platform=hootsuite https://www.oliobymarilyn.com/2019/04/vancouver-fashion-week-fw19-vancouver.html?fbclid=IwAR2cc2hBzHSfRZEw0pXkEhRoUNqYddWB1HYX7ep8uKyzWB5mdKdVjV_13t0 https://vancouver.ca/parks-recreation-culture/open-call-for-artist-initiated-projects.aspx https://www.smoc.ca/events?platform=hootsuite http://www.clotheslinefinds.com/2019/04/impressions-of-vancouver-fashion-week.html?platform=hootsuite http://alouetteaddictions.org/events/?platform=hootsuite http://www.stillfabulousthrift.com/ https://bagandaberet.blogspot.com/2019/05/bespoke-adventure-part-3-of-3.html</t>
  </si>
  <si>
    <t>https://www.vcc.ca/programscourses/program-areas/design/fashion-design--production-certificate/ https://www.vcc.ca/about/college-information/news/article/good-luck-to-vccs-skills-canada-bc-2019-competitors.html https://www.vcc.ca/communityreport/fundraising-flair.html https://twitter.com/VCCfashion/status/1121813890910830592</t>
  </si>
  <si>
    <t>Top Domains in Tweet in Entire Graph</t>
  </si>
  <si>
    <t>blogspot.com</t>
  </si>
  <si>
    <t>Top Domains in Tweet in G1</t>
  </si>
  <si>
    <t>Top Domains in Tweet in G2</t>
  </si>
  <si>
    <t>Top Domains in Tweet</t>
  </si>
  <si>
    <t>blogspot.com scoutmagazine.ca vancouver.ca eventbrite.ca vcc.ca oliobymarilyn.com smoc.ca clotheslinefinds.com alouetteaddictions.org stillfabulousthrift.com</t>
  </si>
  <si>
    <t>vcc.ca twitter.com</t>
  </si>
  <si>
    <t>Top Hashtags in Tweet in Entire Graph</t>
  </si>
  <si>
    <t>fashion</t>
  </si>
  <si>
    <t>adobeillustrator</t>
  </si>
  <si>
    <t>clothesforchange</t>
  </si>
  <si>
    <t>thegullbarandkitchen</t>
  </si>
  <si>
    <t>fashionbooks</t>
  </si>
  <si>
    <t>fashiondesigners</t>
  </si>
  <si>
    <t>fashiondesign</t>
  </si>
  <si>
    <t>Top Hashtags in Tweet in G1</t>
  </si>
  <si>
    <t>harvestproject</t>
  </si>
  <si>
    <t>fashionshows</t>
  </si>
  <si>
    <t>fortheloveoflocal</t>
  </si>
  <si>
    <t>harvestprojects</t>
  </si>
  <si>
    <t>oldfashionedstandards</t>
  </si>
  <si>
    <t>Top Hashtags in Tweet in G2</t>
  </si>
  <si>
    <t>makeup</t>
  </si>
  <si>
    <t>graphicdesign</t>
  </si>
  <si>
    <t>herstoryinfocus</t>
  </si>
  <si>
    <t>fundraising</t>
  </si>
  <si>
    <t>experiencevcc</t>
  </si>
  <si>
    <t>Top Hashtags in Tweet</t>
  </si>
  <si>
    <t>vccfashion clothesforchange thegullbarandkitchen fashion fashionbooks harvestproject fashionshows fortheloveoflocal harvestprojects oldfashionedstandards</t>
  </si>
  <si>
    <t>myvcc skillsbc adobeillustrator fashion fashiondesign makeup graphicdesign herstoryinfocus fundraising experiencevcc</t>
  </si>
  <si>
    <t>Top Words in Tweet in Entire Graph</t>
  </si>
  <si>
    <t>Words in Sentiment List#1: Positive</t>
  </si>
  <si>
    <t>Words in Sentiment List#2: Negative</t>
  </si>
  <si>
    <t>Words in Sentiment List#3: Angry/Violent</t>
  </si>
  <si>
    <t>Non-categorized Words</t>
  </si>
  <si>
    <t>Total Words</t>
  </si>
  <si>
    <t>students</t>
  </si>
  <si>
    <t>#myvcc</t>
  </si>
  <si>
    <t>Top Words in Tweet in G1</t>
  </si>
  <si>
    <t>vancouver</t>
  </si>
  <si>
    <t>art</t>
  </si>
  <si>
    <t>deadline</t>
  </si>
  <si>
    <t>june</t>
  </si>
  <si>
    <t>#vccfashion</t>
  </si>
  <si>
    <t>new</t>
  </si>
  <si>
    <t>Top Words in Tweet in G2</t>
  </si>
  <si>
    <t>best</t>
  </si>
  <si>
    <t>luck</t>
  </si>
  <si>
    <t>competing</t>
  </si>
  <si>
    <t>#skillsbc</t>
  </si>
  <si>
    <t>provincial</t>
  </si>
  <si>
    <t>competition</t>
  </si>
  <si>
    <t>today</t>
  </si>
  <si>
    <t>Top Words in Tweet</t>
  </si>
  <si>
    <t>fashion students vancouver art vccfashion deadline june myvcc #vccfashion new</t>
  </si>
  <si>
    <t>#myvcc vccfashion students best luck competing #skillsbc provincial competition today</t>
  </si>
  <si>
    <t>Top Word Pairs in Tweet in Entire Graph</t>
  </si>
  <si>
    <t>best,luck</t>
  </si>
  <si>
    <t>luck,#myvcc</t>
  </si>
  <si>
    <t>#myvcc,students</t>
  </si>
  <si>
    <t>students,competing</t>
  </si>
  <si>
    <t>competing,#skillsbc</t>
  </si>
  <si>
    <t>#skillsbc,provincial</t>
  </si>
  <si>
    <t>provincial,competition</t>
  </si>
  <si>
    <t>competition,today</t>
  </si>
  <si>
    <t>today,fvtradex</t>
  </si>
  <si>
    <t>myvcc,best</t>
  </si>
  <si>
    <t>Top Word Pairs in Tweet in G1</t>
  </si>
  <si>
    <t>fashion,show</t>
  </si>
  <si>
    <t>deadline,june</t>
  </si>
  <si>
    <t>june,24</t>
  </si>
  <si>
    <t>canadian,designers</t>
  </si>
  <si>
    <t>vcc,fashion</t>
  </si>
  <si>
    <t>fashion,week</t>
  </si>
  <si>
    <t>first,annual</t>
  </si>
  <si>
    <t>show,gala</t>
  </si>
  <si>
    <t>attention,new</t>
  </si>
  <si>
    <t>new,extended</t>
  </si>
  <si>
    <t>Top Word Pairs in Tweet in G2</t>
  </si>
  <si>
    <t>fvtradex,abbotsford</t>
  </si>
  <si>
    <t>Top Word Pairs in Tweet</t>
  </si>
  <si>
    <t>fashion,show  deadline,june  june,24  canadian,designers  vcc,fashion  fashion,week  first,annual  show,gala  attention,new  new,extended</t>
  </si>
  <si>
    <t>best,luck  luck,#myvcc  #myvcc,students  students,competing  competing,#skillsbc  #skillsbc,provincial  provincial,competition  competition,today  today,fvtradex  fvtradex,abbotsford</t>
  </si>
  <si>
    <t>Top Replied-To in Entire Graph</t>
  </si>
  <si>
    <t>Top Mentioned in Entire Graph</t>
  </si>
  <si>
    <t>Top Replied-To in G1</t>
  </si>
  <si>
    <t>Top Replied-To in G2</t>
  </si>
  <si>
    <t>Top Mentioned in G1</t>
  </si>
  <si>
    <t>Top Mentioned in G2</t>
  </si>
  <si>
    <t>Top Replied-To in Tweet</t>
  </si>
  <si>
    <t>scoutmagazine cityofvancouver caf_apparel bof downtown_betty</t>
  </si>
  <si>
    <t>Top Mentioned in Tweet</t>
  </si>
  <si>
    <t>vccfashion myvcc vcclib goodladclothing torontofashion vanfashionweek bccolleges scoutmagazine</t>
  </si>
  <si>
    <t>vccfashion fvtradex myvcc vccculinaryarts vccautobody skillsbc dtesvancouver bctrades</t>
  </si>
  <si>
    <t>Top Tweeters in Entire Graph</t>
  </si>
  <si>
    <t>Top Tweeters in G1</t>
  </si>
  <si>
    <t>Top Tweeters in G2</t>
  </si>
  <si>
    <t>Top Tweeters</t>
  </si>
  <si>
    <t>bof cityofvancouver scoutmagazine vanfashionweek caf_apparel downtown_betty bccolleges torontofashion pr4good vcclib</t>
  </si>
  <si>
    <t>myvcc fvtradex bctrades skillsbc edplanbc vccculinaryarts vccbaking brettgri vccautobody dtesvancouver</t>
  </si>
  <si>
    <t>Top URLs in Tweet by Count</t>
  </si>
  <si>
    <t>https://www.vcc.ca/programscourses/program-areas/design/fashion-design--production-certificate/ https://www.vcc.ca/communityreport/fundraising-flair.html https://www.vcc.ca/about/college-information/news/article/good-luck-to-vccs-skills-canada-bc-2019-competitors.html https://twitter.com/VCCfashion/status/1121813890910830592</t>
  </si>
  <si>
    <t>http://digital.films.com/p_Search.aspx?rd=a&amp;q=%22Levi%20Strauss%22&amp;mp=AnyWord&amp;cTitle=Birthday%3a%20Levi%20Strauss%2c%201829&amp;cDate=2_26 https://www.businessoffashion.com/articles/education/stressed-and-depressed-a-mental-health-guide-for-fashion-students?utm_campaign=d1dad12610-fashion-s-mental-health-problem&amp;utm_medium=email&amp;utm_source=Subscribers&amp;utm_term=0_d2191372b3-d1dad12610-420857781 https://www.apparel.ca/cgi/page.cgi?_id=65&amp;evt=509 https://vancouver.ca/parks-recreation-culture/utility-wrap-artist-call.aspx?platform=hootsuite http://www.bcachievement.com/creative/info.php https://bagandaberet.blogspot.com/2019/05/bespoke-adventure-part-3-of-3.html https://bagandaberet.blogspot.com/2019/05/bespoke-adventure-part-2-of-3.html https://bagandaberet.blogspot.com/2019/05/bespoke-adventure-part-1-of-3.html http://www.stillfabulousthrift.com/ http://alouetteaddictions.org/events/?platform=hootsuite</t>
  </si>
  <si>
    <t>Top URLs in Tweet by Salience</t>
  </si>
  <si>
    <t>Top Domains in Tweet by Count</t>
  </si>
  <si>
    <t>blogspot.com vancouver.ca films.com businessoffashion.com apparel.ca bcachievement.com stillfabulousthrift.com alouetteaddictions.org clotheslinefinds.com smoc.ca</t>
  </si>
  <si>
    <t>Top Domains in Tweet by Salience</t>
  </si>
  <si>
    <t>twitter.com vcc.ca</t>
  </si>
  <si>
    <t>Top Hashtags in Tweet by Count</t>
  </si>
  <si>
    <t>myvcc fashiondesign makeup graphicdesign herstoryinfocus fundraising skillsbc fashiondesigners vccgrads adobeillustrator</t>
  </si>
  <si>
    <t>vccfashion fashionbooks fashionablereaders dior bluejeans levistrauss mentalhealth fashionschool vfwfw19 producttesting</t>
  </si>
  <si>
    <t>clothesforchange thegullbarandkitchen harvestproject fashion fashionshows fortheloveoflocal harvestprojects vccfashion</t>
  </si>
  <si>
    <t>Top Hashtags in Tweet by Salience</t>
  </si>
  <si>
    <t>fashiondesign makeup graphicdesign herstoryinfocus fundraising skillsbc fashiondesigners vccgrads adobeillustrator fashion</t>
  </si>
  <si>
    <t>harvestproject fashion fashionshows fortheloveoflocal harvestprojects vccfashion clothesforchange thegullbarandkitchen</t>
  </si>
  <si>
    <t>Top Words in Tweet by Count</t>
  </si>
  <si>
    <t>made good time handmade last lifetime read inspirational q grad</t>
  </si>
  <si>
    <t>#myvcc production here learn vccculinaryarts one need students program more</t>
  </si>
  <si>
    <t>fashion art vancouver students vcc deadline june #vccfashion 8 new</t>
  </si>
  <si>
    <t>bccolleges made good time handmade last lifetime read inspirational q</t>
  </si>
  <si>
    <t>myvcc best luck #myvcc students competing #skillsbc provincial competition today</t>
  </si>
  <si>
    <t>myvcc know having #adobeillustrator one sought skills #fashion industry learn</t>
  </si>
  <si>
    <t>myvcc aspiring #fashiondesigners still apply design production program #myvcc 31</t>
  </si>
  <si>
    <t>fashion books new myvcc downtown library mariano fortuny underwear detail</t>
  </si>
  <si>
    <t>deadline june 24 canadian designers attention new extended calling re</t>
  </si>
  <si>
    <t>first annual fashion show gala #clothesforchange #thegullbarandkitchen update charity #harvestproject</t>
  </si>
  <si>
    <t>Top Words in Tweet by Salience</t>
  </si>
  <si>
    <t>learn production here vccculinaryarts one need students program more #fashiondesign</t>
  </si>
  <si>
    <t>art fashion students vancouver 8 vcc books deadline june #vccfashion</t>
  </si>
  <si>
    <t>bctrades ab abbotsford go t myvcc best luck #myvcc students</t>
  </si>
  <si>
    <t>update charity #harvestproject goodladclothing early bird tickets 20 35 ticket</t>
  </si>
  <si>
    <t>Top Word Pairs in Tweet by Count</t>
  </si>
  <si>
    <t>made,good  good,time  time,handmade  handmade,last  last,lifetime  lifetime,read  read,inspirational  inspirational,q  q,vccfashion  vccfashion,grad</t>
  </si>
  <si>
    <t>#myvcc,vccfashion  learn,more  more,#fashiondesign  #fashiondesign,production  vccfashion,hair  hair,#makeup  #makeup,#graphicdesign  #graphicdesign,vccculinaryarts  vccculinaryarts,programs  programs,come</t>
  </si>
  <si>
    <t>vcc,fashion  fashion,students  product,testing  see,fashion  ruth,scheuing  vancouver,fashion  fashion,week  public,art  torontofashion,attention  attention,new</t>
  </si>
  <si>
    <t>bccolleges,made  made,good  good,time  time,handmade  handmade,last  last,lifetime  lifetime,read  read,inspirational  inspirational,q  q,vccfashion</t>
  </si>
  <si>
    <t>myvcc,best  best,luck  luck,#myvcc  #myvcc,students  students,competing  competing,#skillsbc  #skillsbc,provincial  provincial,competition  competition,today  today,fvtradex</t>
  </si>
  <si>
    <t>myvcc,know  know,having  having,#adobeillustrator  #adobeillustrator,one  one,sought  sought,skills  skills,#fashion  #fashion,industry  industry,learn  learn,more</t>
  </si>
  <si>
    <t>myvcc,aspiring  aspiring,#fashiondesigners  #fashiondesigners,still  still,apply  apply,vccfashion  vccfashion,design  design,production  production,program  program,#myvcc  #myvcc,31</t>
  </si>
  <si>
    <t>new,fashion  fashion,books  books,myvcc  myvcc,downtown  downtown,library  library,mariano  mariano,fortuny  fortuny,underwear  underwear,fashion  fashion,detail</t>
  </si>
  <si>
    <t>deadline,june  june,24  canadian,designers  attention,new  new,extended  extended,deadline  24,calling  calling,canadian  designers,re  re,giving</t>
  </si>
  <si>
    <t>first,annual  fashion,show  show,gala  update,first  annual,charity  charity,fashion  gala,#harvestproject  #harvestproject,#clothesforchange  #clothesforchange,vccfashion  vccfashion,goodladclothing</t>
  </si>
  <si>
    <t>Top Word Pairs in Tweet by Salience</t>
  </si>
  <si>
    <t>product,testing  ruth,scheuing  public,art  vcc,fashion  fashion,students  see,fashion  vancouver,fashion  fashion,week  torontofashion,attention  attention,new</t>
  </si>
  <si>
    <t>bctrades,myvcc  fvtradex,ab  fvtradex,abbotsford  abbotsford,go  go,t  myvcc,best  best,luck  luck,#myvcc  #myvcc,students  students,competing</t>
  </si>
  <si>
    <t>update,first  annual,charity  charity,fashion  gala,#harvestproject  #harvestproject,#clothesforchange  #clothesforchange,vccfashion  vccfashion,goodladclothing  goodladclothing,#thegullbarandkitchen  #thegullbarandkitchen,early  early,bird</t>
  </si>
  <si>
    <t>Word</t>
  </si>
  <si>
    <t>vcc</t>
  </si>
  <si>
    <t>design</t>
  </si>
  <si>
    <t>learn</t>
  </si>
  <si>
    <t>production</t>
  </si>
  <si>
    <t>designers</t>
  </si>
  <si>
    <t>books</t>
  </si>
  <si>
    <t>one</t>
  </si>
  <si>
    <t>program</t>
  </si>
  <si>
    <t>more</t>
  </si>
  <si>
    <t>abbotsford</t>
  </si>
  <si>
    <t>go</t>
  </si>
  <si>
    <t>grad</t>
  </si>
  <si>
    <t>first</t>
  </si>
  <si>
    <t>#fashion</t>
  </si>
  <si>
    <t>24</t>
  </si>
  <si>
    <t>downtown</t>
  </si>
  <si>
    <t>read</t>
  </si>
  <si>
    <t>8</t>
  </si>
  <si>
    <t>apply</t>
  </si>
  <si>
    <t>here</t>
  </si>
  <si>
    <t>annual</t>
  </si>
  <si>
    <t>show</t>
  </si>
  <si>
    <t>july</t>
  </si>
  <si>
    <t>featuring</t>
  </si>
  <si>
    <t>canadian</t>
  </si>
  <si>
    <t>100</t>
  </si>
  <si>
    <t>week</t>
  </si>
  <si>
    <t>library</t>
  </si>
  <si>
    <t>com</t>
  </si>
  <si>
    <t>good</t>
  </si>
  <si>
    <t>see</t>
  </si>
  <si>
    <t>women</t>
  </si>
  <si>
    <t>still</t>
  </si>
  <si>
    <t>know</t>
  </si>
  <si>
    <t>having</t>
  </si>
  <si>
    <t>#adobeillustrator</t>
  </si>
  <si>
    <t>sought</t>
  </si>
  <si>
    <t>skills</t>
  </si>
  <si>
    <t>industry</t>
  </si>
  <si>
    <t>t</t>
  </si>
  <si>
    <t>local</t>
  </si>
  <si>
    <t>gala</t>
  </si>
  <si>
    <t>#clothesforchange</t>
  </si>
  <si>
    <t>#thegullbarandkitchen</t>
  </si>
  <si>
    <t>early</t>
  </si>
  <si>
    <t>20</t>
  </si>
  <si>
    <t>monday</t>
  </si>
  <si>
    <t>3</t>
  </si>
  <si>
    <t>attention</t>
  </si>
  <si>
    <t>extended</t>
  </si>
  <si>
    <t>calling</t>
  </si>
  <si>
    <t>re</t>
  </si>
  <si>
    <t>giving</t>
  </si>
  <si>
    <t>away</t>
  </si>
  <si>
    <t>000</t>
  </si>
  <si>
    <t>prizing</t>
  </si>
  <si>
    <t>two</t>
  </si>
  <si>
    <t>mariano</t>
  </si>
  <si>
    <t>fortuny</t>
  </si>
  <si>
    <t>underwear</t>
  </si>
  <si>
    <t>detail</t>
  </si>
  <si>
    <t>image</t>
  </si>
  <si>
    <t>covers</t>
  </si>
  <si>
    <t>three</t>
  </si>
  <si>
    <t>#fashionbooks</t>
  </si>
  <si>
    <t>sewing</t>
  </si>
  <si>
    <t>cutting</t>
  </si>
  <si>
    <t>clothes</t>
  </si>
  <si>
    <t>look</t>
  </si>
  <si>
    <t>looking</t>
  </si>
  <si>
    <t>creations</t>
  </si>
  <si>
    <t>product</t>
  </si>
  <si>
    <t>testing</t>
  </si>
  <si>
    <t>april</t>
  </si>
  <si>
    <t>understand</t>
  </si>
  <si>
    <t>artists</t>
  </si>
  <si>
    <t>temporary</t>
  </si>
  <si>
    <t>streets</t>
  </si>
  <si>
    <t>10</t>
  </si>
  <si>
    <t>need</t>
  </si>
  <si>
    <t>aspiring</t>
  </si>
  <si>
    <t>#fashiondesigners</t>
  </si>
  <si>
    <t>31</t>
  </si>
  <si>
    <t>s</t>
  </si>
  <si>
    <t>team</t>
  </si>
  <si>
    <t>made</t>
  </si>
  <si>
    <t>time</t>
  </si>
  <si>
    <t>handmade</t>
  </si>
  <si>
    <t>last</t>
  </si>
  <si>
    <t>lifetime</t>
  </si>
  <si>
    <t>inspirational</t>
  </si>
  <si>
    <t>q</t>
  </si>
  <si>
    <t>cassandra</t>
  </si>
  <si>
    <t>application</t>
  </si>
  <si>
    <t>up</t>
  </si>
  <si>
    <t>before</t>
  </si>
  <si>
    <t>15</t>
  </si>
  <si>
    <t>stores</t>
  </si>
  <si>
    <t>interested</t>
  </si>
  <si>
    <t>contact</t>
  </si>
  <si>
    <t>jacquard</t>
  </si>
  <si>
    <t>ruth</t>
  </si>
  <si>
    <t>scheuing</t>
  </si>
  <si>
    <t>invites</t>
  </si>
  <si>
    <t>grads</t>
  </si>
  <si>
    <t>submit</t>
  </si>
  <si>
    <t>details</t>
  </si>
  <si>
    <t>hosts</t>
  </si>
  <si>
    <t>ladies</t>
  </si>
  <si>
    <t>lorraine</t>
  </si>
  <si>
    <t>exhibit</t>
  </si>
  <si>
    <t>10am</t>
  </si>
  <si>
    <t>entry</t>
  </si>
  <si>
    <t>door</t>
  </si>
  <si>
    <t>4pm</t>
  </si>
  <si>
    <t>make</t>
  </si>
  <si>
    <t>public</t>
  </si>
  <si>
    <t>images</t>
  </si>
  <si>
    <t>work</t>
  </si>
  <si>
    <t>thanks</t>
  </si>
  <si>
    <t>space</t>
  </si>
  <si>
    <t>#fashiondesign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</si>
  <si>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</si>
  <si>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</si>
  <si>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</si>
  <si>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</si>
  <si>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</si>
  <si>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</si>
  <si>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</si>
  <si>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</si>
  <si>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</si>
  <si>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</si>
  <si>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</si>
  <si>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</si>
  <si>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</si>
  <si>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</si>
  <si>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</si>
  <si>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</si>
  <si>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</si>
  <si>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</si>
  <si>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</si>
  <si>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</si>
  <si>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</si>
  <si>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</si>
  <si>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</si>
  <si>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</si>
  <si>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</si>
  <si>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</si>
  <si>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</si>
  <si>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</si>
  <si>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</si>
  <si>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</si>
  <si>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2019</t>
  </si>
  <si>
    <t>Mar</t>
  </si>
  <si>
    <t>28-Mar</t>
  </si>
  <si>
    <t>8 PM</t>
  </si>
  <si>
    <t>Apr</t>
  </si>
  <si>
    <t>3-Apr</t>
  </si>
  <si>
    <t>6 PM</t>
  </si>
  <si>
    <t>5-Apr</t>
  </si>
  <si>
    <t>4 PM</t>
  </si>
  <si>
    <t>8-Apr</t>
  </si>
  <si>
    <t>5 PM</t>
  </si>
  <si>
    <t>9-Apr</t>
  </si>
  <si>
    <t>12-Apr</t>
  </si>
  <si>
    <t>15-Apr</t>
  </si>
  <si>
    <t>16-Apr</t>
  </si>
  <si>
    <t>7 PM</t>
  </si>
  <si>
    <t>17-Apr</t>
  </si>
  <si>
    <t>19-Apr</t>
  </si>
  <si>
    <t>24-Apr</t>
  </si>
  <si>
    <t>11 PM</t>
  </si>
  <si>
    <t>25-Apr</t>
  </si>
  <si>
    <t>3 PM</t>
  </si>
  <si>
    <t>26-Apr</t>
  </si>
  <si>
    <t>29-Apr</t>
  </si>
  <si>
    <t>May</t>
  </si>
  <si>
    <t>1-May</t>
  </si>
  <si>
    <t>3-May</t>
  </si>
  <si>
    <t>8-May</t>
  </si>
  <si>
    <t>10-May</t>
  </si>
  <si>
    <t>13-May</t>
  </si>
  <si>
    <t>16-May</t>
  </si>
  <si>
    <t>20-May</t>
  </si>
  <si>
    <t>2 PM</t>
  </si>
  <si>
    <t>22-May</t>
  </si>
  <si>
    <t>23-May</t>
  </si>
  <si>
    <t>24-May</t>
  </si>
  <si>
    <t>27-May</t>
  </si>
  <si>
    <t>10 PM</t>
  </si>
  <si>
    <t>29-May</t>
  </si>
  <si>
    <t>Jun</t>
  </si>
  <si>
    <t>3-Jun</t>
  </si>
  <si>
    <t>6-Jun</t>
  </si>
  <si>
    <t>9 PM</t>
  </si>
  <si>
    <t>7-Jun</t>
  </si>
  <si>
    <t>10-Jun</t>
  </si>
  <si>
    <t>7 AM</t>
  </si>
  <si>
    <t>12-Jun</t>
  </si>
  <si>
    <t>18-Jun</t>
  </si>
  <si>
    <t>20-Jun</t>
  </si>
  <si>
    <t>21-Jun</t>
  </si>
  <si>
    <t>10 AM</t>
  </si>
  <si>
    <t>128, 128, 128</t>
  </si>
  <si>
    <t>154, 102, 102</t>
  </si>
  <si>
    <t>181, 76, 76</t>
  </si>
  <si>
    <t>Red</t>
  </si>
  <si>
    <t>G1: fashion students vancouver art vccfashion deadline june myvcc #vccfashion new</t>
  </si>
  <si>
    <t>G2: #myvcc vccfashion students best luck competing #skillsbc provincial competition today</t>
  </si>
  <si>
    <t>Autofill Workbook Results</t>
  </si>
  <si>
    <t>Edge Weight▓1▓6▓0▓True▓Gray▓Red▓▓Edge Weight▓1▓6▓0▓3▓10▓False▓Edge Weight▓1▓6▓0▓35▓12▓False▓▓0▓0▓0▓True▓Black▓Black▓▓Followers▓17▓210021▓0▓162▓1000▓False▓▓0▓0▓0▓0▓0▓False▓▓0▓0▓0▓0▓0▓False▓▓0▓0▓0▓0▓0▓False</t>
  </si>
  <si>
    <t>GraphSource░GraphServerTwitterSearch▓GraphTerm░VCCfashion▓ImportDescription░The graph represents a network of 24 Twitter users whose tweets in the requested range contained "VCCfashion", or who were replied to or mentioned in those tweets.  The network was obtained from the NodeXL Graph Server on Wednesday, 26 June 2019 at 02:22 UTC.
The requested start date was Monday, 24 June 2019 at 00:01 UTC and the maximum number of tweets (going backward in time) was 5,000.
The tweets in the network were tweeted over the 78-day, 15-hour, 10-minute period from Wednesday, 03 April 2019 at 18:55 UTC to Friday, 21 June 2019 at 10:06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</si>
</sst>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453111"/>
        <c:axId val="50642544"/>
      </c:barChart>
      <c:catAx>
        <c:axId val="354531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642544"/>
        <c:crosses val="autoZero"/>
        <c:auto val="1"/>
        <c:lblOffset val="100"/>
        <c:noMultiLvlLbl val="0"/>
      </c:catAx>
      <c:valAx>
        <c:axId val="50642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VCCfashion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37"/>
                <c:pt idx="0">
                  <c:v>8 PM
28-Mar
Mar
2019</c:v>
                </c:pt>
                <c:pt idx="1">
                  <c:v>6 PM
3-Apr
Apr</c:v>
                </c:pt>
                <c:pt idx="2">
                  <c:v>8 PM</c:v>
                </c:pt>
                <c:pt idx="3">
                  <c:v>4 PM
5-Apr</c:v>
                </c:pt>
                <c:pt idx="4">
                  <c:v>5 PM
8-Apr</c:v>
                </c:pt>
                <c:pt idx="5">
                  <c:v>6 PM
9-Apr</c:v>
                </c:pt>
                <c:pt idx="6">
                  <c:v>4 PM
12-Apr</c:v>
                </c:pt>
                <c:pt idx="7">
                  <c:v>6 PM
15-Apr</c:v>
                </c:pt>
                <c:pt idx="8">
                  <c:v>7 PM
16-Apr</c:v>
                </c:pt>
                <c:pt idx="9">
                  <c:v>4 PM
17-Apr</c:v>
                </c:pt>
                <c:pt idx="10">
                  <c:v>5 PM</c:v>
                </c:pt>
                <c:pt idx="11">
                  <c:v>7 PM</c:v>
                </c:pt>
                <c:pt idx="12">
                  <c:v>4 PM
19-Apr</c:v>
                </c:pt>
                <c:pt idx="13">
                  <c:v>11 PM
24-Apr</c:v>
                </c:pt>
                <c:pt idx="14">
                  <c:v>3 PM
25-Apr</c:v>
                </c:pt>
                <c:pt idx="15">
                  <c:v>4 PM
26-Apr</c:v>
                </c:pt>
                <c:pt idx="16">
                  <c:v>5 PM
29-Apr</c:v>
                </c:pt>
                <c:pt idx="17">
                  <c:v>5 PM
1-May
May</c:v>
                </c:pt>
                <c:pt idx="18">
                  <c:v>4 PM
3-May</c:v>
                </c:pt>
                <c:pt idx="19">
                  <c:v>5 PM
8-May</c:v>
                </c:pt>
                <c:pt idx="20">
                  <c:v>4 PM
10-May</c:v>
                </c:pt>
                <c:pt idx="21">
                  <c:v>5 PM
13-May</c:v>
                </c:pt>
                <c:pt idx="22">
                  <c:v>5 PM
16-May</c:v>
                </c:pt>
                <c:pt idx="23">
                  <c:v>2 PM
20-May</c:v>
                </c:pt>
                <c:pt idx="24">
                  <c:v>4 PM
22-May</c:v>
                </c:pt>
                <c:pt idx="25">
                  <c:v>6 PM
23-May</c:v>
                </c:pt>
                <c:pt idx="26">
                  <c:v>5 PM
24-May</c:v>
                </c:pt>
                <c:pt idx="27">
                  <c:v>10 PM
27-May</c:v>
                </c:pt>
                <c:pt idx="28">
                  <c:v>4 PM
29-May</c:v>
                </c:pt>
                <c:pt idx="29">
                  <c:v>11 PM
3-Jun
Jun</c:v>
                </c:pt>
                <c:pt idx="30">
                  <c:v>9 PM
6-Jun</c:v>
                </c:pt>
                <c:pt idx="31">
                  <c:v>4 PM
7-Jun</c:v>
                </c:pt>
                <c:pt idx="32">
                  <c:v>7 AM
10-Jun</c:v>
                </c:pt>
                <c:pt idx="33">
                  <c:v>6 PM
12-Jun</c:v>
                </c:pt>
                <c:pt idx="34">
                  <c:v>5 PM
18-Jun</c:v>
                </c:pt>
                <c:pt idx="35">
                  <c:v>5 PM
20-Jun</c:v>
                </c:pt>
                <c:pt idx="36">
                  <c:v>10 AM
21-Jun</c:v>
                </c:pt>
              </c:strCache>
            </c:strRef>
          </c:cat>
          <c:val>
            <c:numRef>
              <c:f>'Time Series'!$B$26:$B$102</c:f>
              <c:numCache>
                <c:formatCode>General</c:formatCode>
                <c:ptCount val="37"/>
                <c:pt idx="0">
                  <c:v>1</c:v>
                </c:pt>
                <c:pt idx="1">
                  <c:v>1</c:v>
                </c:pt>
                <c:pt idx="2">
                  <c:v>1</c:v>
                </c:pt>
                <c:pt idx="3">
                  <c:v>1</c:v>
                </c:pt>
                <c:pt idx="4">
                  <c:v>1</c:v>
                </c:pt>
                <c:pt idx="5">
                  <c:v>1</c:v>
                </c:pt>
                <c:pt idx="6">
                  <c:v>1</c:v>
                </c:pt>
                <c:pt idx="7">
                  <c:v>1</c:v>
                </c:pt>
                <c:pt idx="8">
                  <c:v>1</c:v>
                </c:pt>
                <c:pt idx="9">
                  <c:v>2</c:v>
                </c:pt>
                <c:pt idx="10">
                  <c:v>3</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1</c:v>
                </c:pt>
                <c:pt idx="26">
                  <c:v>1</c:v>
                </c:pt>
                <c:pt idx="27">
                  <c:v>2</c:v>
                </c:pt>
                <c:pt idx="28">
                  <c:v>1</c:v>
                </c:pt>
                <c:pt idx="29">
                  <c:v>1</c:v>
                </c:pt>
                <c:pt idx="30">
                  <c:v>2</c:v>
                </c:pt>
                <c:pt idx="31">
                  <c:v>1</c:v>
                </c:pt>
                <c:pt idx="32">
                  <c:v>1</c:v>
                </c:pt>
                <c:pt idx="33">
                  <c:v>1</c:v>
                </c:pt>
                <c:pt idx="34">
                  <c:v>1</c:v>
                </c:pt>
                <c:pt idx="35">
                  <c:v>1</c:v>
                </c:pt>
                <c:pt idx="36">
                  <c:v>1</c:v>
                </c:pt>
              </c:numCache>
            </c:numRef>
          </c:val>
        </c:ser>
        <c:axId val="1953857"/>
        <c:axId val="17584714"/>
      </c:barChart>
      <c:catAx>
        <c:axId val="1953857"/>
        <c:scaling>
          <c:orientation val="minMax"/>
        </c:scaling>
        <c:axPos val="b"/>
        <c:delete val="0"/>
        <c:numFmt formatCode="General" sourceLinked="1"/>
        <c:majorTickMark val="out"/>
        <c:minorTickMark val="none"/>
        <c:tickLblPos val="nextTo"/>
        <c:crossAx val="17584714"/>
        <c:crosses val="autoZero"/>
        <c:auto val="1"/>
        <c:lblOffset val="100"/>
        <c:noMultiLvlLbl val="0"/>
      </c:catAx>
      <c:valAx>
        <c:axId val="17584714"/>
        <c:scaling>
          <c:orientation val="minMax"/>
        </c:scaling>
        <c:axPos val="l"/>
        <c:majorGridlines/>
        <c:delete val="0"/>
        <c:numFmt formatCode="General" sourceLinked="1"/>
        <c:majorTickMark val="out"/>
        <c:minorTickMark val="none"/>
        <c:tickLblPos val="nextTo"/>
        <c:crossAx val="19538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129713"/>
        <c:axId val="8405370"/>
      </c:barChart>
      <c:catAx>
        <c:axId val="531297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405370"/>
        <c:crosses val="autoZero"/>
        <c:auto val="1"/>
        <c:lblOffset val="100"/>
        <c:noMultiLvlLbl val="0"/>
      </c:catAx>
      <c:valAx>
        <c:axId val="8405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9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539467"/>
        <c:axId val="9746340"/>
      </c:barChart>
      <c:catAx>
        <c:axId val="8539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46340"/>
        <c:crosses val="autoZero"/>
        <c:auto val="1"/>
        <c:lblOffset val="100"/>
        <c:noMultiLvlLbl val="0"/>
      </c:catAx>
      <c:valAx>
        <c:axId val="974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3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608197"/>
        <c:axId val="51256046"/>
      </c:barChart>
      <c:catAx>
        <c:axId val="206081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256046"/>
        <c:crosses val="autoZero"/>
        <c:auto val="1"/>
        <c:lblOffset val="100"/>
        <c:noMultiLvlLbl val="0"/>
      </c:catAx>
      <c:valAx>
        <c:axId val="51256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08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651231"/>
        <c:axId val="58099032"/>
      </c:barChart>
      <c:catAx>
        <c:axId val="586512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99032"/>
        <c:crosses val="autoZero"/>
        <c:auto val="1"/>
        <c:lblOffset val="100"/>
        <c:noMultiLvlLbl val="0"/>
      </c:catAx>
      <c:valAx>
        <c:axId val="58099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51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129241"/>
        <c:axId val="8401122"/>
      </c:barChart>
      <c:catAx>
        <c:axId val="53129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01122"/>
        <c:crosses val="autoZero"/>
        <c:auto val="1"/>
        <c:lblOffset val="100"/>
        <c:noMultiLvlLbl val="0"/>
      </c:catAx>
      <c:valAx>
        <c:axId val="8401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9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501235"/>
        <c:axId val="9402252"/>
      </c:barChart>
      <c:catAx>
        <c:axId val="8501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402252"/>
        <c:crosses val="autoZero"/>
        <c:auto val="1"/>
        <c:lblOffset val="100"/>
        <c:noMultiLvlLbl val="0"/>
      </c:catAx>
      <c:valAx>
        <c:axId val="9402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511405"/>
        <c:axId val="23384918"/>
      </c:barChart>
      <c:catAx>
        <c:axId val="175114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384918"/>
        <c:crosses val="autoZero"/>
        <c:auto val="1"/>
        <c:lblOffset val="100"/>
        <c:noMultiLvlLbl val="0"/>
      </c:catAx>
      <c:valAx>
        <c:axId val="23384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1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137671"/>
        <c:axId val="15130176"/>
      </c:barChart>
      <c:catAx>
        <c:axId val="9137671"/>
        <c:scaling>
          <c:orientation val="minMax"/>
        </c:scaling>
        <c:axPos val="b"/>
        <c:delete val="1"/>
        <c:majorTickMark val="out"/>
        <c:minorTickMark val="none"/>
        <c:tickLblPos val="none"/>
        <c:crossAx val="15130176"/>
        <c:crosses val="autoZero"/>
        <c:auto val="1"/>
        <c:lblOffset val="100"/>
        <c:noMultiLvlLbl val="0"/>
      </c:catAx>
      <c:valAx>
        <c:axId val="15130176"/>
        <c:scaling>
          <c:orientation val="minMax"/>
        </c:scaling>
        <c:axPos val="l"/>
        <c:delete val="1"/>
        <c:majorTickMark val="out"/>
        <c:minorTickMark val="none"/>
        <c:tickLblPos val="none"/>
        <c:crossAx val="91376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Smith" refreshedVersion="5">
  <cacheSource type="worksheet">
    <worksheetSource ref="A2:BL4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s v="lifestylebrand localfashion yvrfashion bced bccolleges"/>
        <m/>
        <s v="myvcc skillsbc"/>
        <s v="myvcc skillsbc trainingbc"/>
        <s v="adobeillustrator fashion"/>
        <s v="fashiondesigners myvcc"/>
        <s v="myvcc makeup graphicdesign herstoryinfocus fundraising"/>
        <s v="producttesting"/>
        <s v="oldfashionedstandards vccfashion vccfashiongrad"/>
        <s v="vfwfw19"/>
        <s v="mentalhealth fashionschool"/>
        <s v="bluejeans levistrauss"/>
        <s v="dior fashionbooks"/>
        <s v="vccfashion fashionbooks fashionablereaders"/>
        <s v="experiencevcc creativity"/>
        <s v="adobeillustrator fashion fashiondesign myvcc"/>
        <s v="myvcc vccgrads fashiondesign"/>
        <s v="tfilondon"/>
        <s v="harvestproject clothesforchange thegullbarandkitchen"/>
        <s v="commonthread cowork"/>
        <s v="sewmates"/>
        <s v="fashiongradshow vccfashion"/>
        <s v="vintageclothingsale"/>
        <s v="clotheslinefinds vccfashion fashionillustration vanfashionweek"/>
        <s v="vfw"/>
        <s v="weaving"/>
        <s v="fashion fashionshows fortheloveoflocal thegullbarandkitchen harvestprojects clothesforchange vccfash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19-03-28T20:54:37.000"/>
        <d v="2019-04-03T18:55:47.000"/>
        <d v="2019-04-17T17:07:08.000"/>
        <d v="2019-04-17T17:05:10.000"/>
        <d v="2019-04-17T17:10:26.000"/>
        <d v="2019-04-17T19:58:58.000"/>
        <d v="2019-05-22T16:05:45.000"/>
        <d v="2019-05-27T22:57:34.000"/>
        <d v="2019-04-17T16:08:31.000"/>
        <d v="2019-04-17T16:01:23.000"/>
        <d v="2019-05-29T16:10:17.000"/>
        <d v="2019-04-03T20:10:07.000"/>
        <d v="2019-04-09T18:20:14.000"/>
        <d v="2019-04-12T16:15:31.000"/>
        <d v="2019-04-15T18:15:16.000"/>
        <d v="2019-04-19T16:05:20.000"/>
        <d v="2019-05-01T17:35:08.000"/>
        <d v="2019-04-25T15:00:51.000"/>
        <d v="2019-04-08T17:05:22.000"/>
        <d v="2019-04-16T19:05:23.000"/>
        <d v="2019-05-23T18:15:21.000"/>
        <d v="2019-04-24T23:45:14.000"/>
        <d v="2019-04-29T17:00:46.000"/>
        <d v="2019-05-22T16:01:54.000"/>
        <d v="2019-05-24T17:10:19.000"/>
        <d v="2019-05-27T22:01:05.000"/>
        <d v="2019-06-03T23:32:13.000"/>
        <d v="2019-06-06T21:06:03.000"/>
        <d v="2019-06-06T21:30:12.000"/>
        <d v="2019-06-21T10:06:07.000"/>
        <d v="2019-04-05T16:55:12.000"/>
        <d v="2019-04-26T16:30:48.000"/>
        <d v="2019-05-03T16:55:11.000"/>
        <d v="2019-05-08T17:02:06.000"/>
        <d v="2019-05-10T16:20:16.000"/>
        <d v="2019-05-13T17:50:12.000"/>
        <d v="2019-05-16T17:10:17.000"/>
        <d v="2019-06-07T16:40:10.000"/>
        <d v="2019-06-10T07:40:05.000"/>
        <d v="2019-06-12T18:40:13.000"/>
        <d v="2019-06-18T17:40:17.000"/>
        <d v="2019-06-20T17:40:17.000"/>
        <d v="2019-05-20T14:02:58.000"/>
      </sharedItems>
      <fieldGroup par="66" base="22">
        <rangePr groupBy="hours" autoEnd="1" autoStart="1" startDate="2019-03-28T20:54:37.000" endDate="2019-06-21T10:06:07.000"/>
        <groupItems count="26">
          <s v="&lt;3/28/2019"/>
          <s v="12 AM"/>
          <s v="1 AM"/>
          <s v="2 AM"/>
          <s v="3 AM"/>
          <s v="4 AM"/>
          <s v="5 AM"/>
          <s v="6 AM"/>
          <s v="7 AM"/>
          <s v="8 AM"/>
          <s v="9 AM"/>
          <s v="10 AM"/>
          <s v="11 AM"/>
          <s v="12 PM"/>
          <s v="1 PM"/>
          <s v="2 PM"/>
          <s v="3 PM"/>
          <s v="4 PM"/>
          <s v="5 PM"/>
          <s v="6 PM"/>
          <s v="7 PM"/>
          <s v="8 PM"/>
          <s v="9 PM"/>
          <s v="10 PM"/>
          <s v="11 PM"/>
          <s v="&gt;6/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8T20:54:37.000" endDate="2019-06-21T10:06:07.000"/>
        <groupItems count="368">
          <s v="&lt;3/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19"/>
        </groupItems>
      </fieldGroup>
    </cacheField>
    <cacheField name="Months" databaseField="0">
      <sharedItems containsMixedTypes="0" count="0"/>
      <fieldGroup base="22">
        <rangePr groupBy="months" autoEnd="1" autoStart="1" startDate="2019-03-28T20:54:37.000" endDate="2019-06-21T10:06:07.000"/>
        <groupItems count="14">
          <s v="&lt;3/28/2019"/>
          <s v="Jan"/>
          <s v="Feb"/>
          <s v="Mar"/>
          <s v="Apr"/>
          <s v="May"/>
          <s v="Jun"/>
          <s v="Jul"/>
          <s v="Aug"/>
          <s v="Sep"/>
          <s v="Oct"/>
          <s v="Nov"/>
          <s v="Dec"/>
          <s v="&gt;6/21/2019"/>
        </groupItems>
      </fieldGroup>
    </cacheField>
    <cacheField name="Years" databaseField="0">
      <sharedItems containsMixedTypes="0" count="0"/>
      <fieldGroup base="22">
        <rangePr groupBy="years" autoEnd="1" autoStart="1" startDate="2019-03-28T20:54:37.000" endDate="2019-06-21T10:06:07.000"/>
        <groupItems count="3">
          <s v="&lt;3/28/2019"/>
          <s v="2019"/>
          <s v="&gt;6/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bccolleges"/>
    <s v="myvcc"/>
    <m/>
    <m/>
    <m/>
    <m/>
    <m/>
    <m/>
    <m/>
    <m/>
    <s v="No"/>
    <n v="3"/>
    <m/>
    <m/>
    <x v="0"/>
    <d v="2019-03-28T20:54:37.000"/>
    <s v="“Made for a good time, handmade to last a lifetime.” Read about this inspirational Q&amp;amp;A with @vccfashion grad Cassandra Bailey, visionary behind her one-craftswoman local #lifestylebrand https://t.co/eh6hTkIbj8 | @scoutmagazine RT @myVCC #localfashion #yvrfashion #BCed #BCColleges https://t.co/X6qENaH90Y"/>
    <s v="https://scoutmagazine.ca/2019/03/14/on-prairie-values-following-your-gut-with-the-craftswoman-behind-old-fashioned-standards/"/>
    <s v="scoutmagazine.ca"/>
    <x v="0"/>
    <s v="https://pbs.twimg.com/media/D2xhO1LUwAIF7Ku.jpg"/>
    <s v="https://pbs.twimg.com/media/D2xhO1LUwAIF7Ku.jpg"/>
    <x v="0"/>
    <s v="https://twitter.com/#!/bccolleges/status/1111371035377463296"/>
    <m/>
    <m/>
    <s v="1111371035377463296"/>
    <m/>
    <b v="0"/>
    <n v="3"/>
    <s v=""/>
    <b v="0"/>
    <s v="en"/>
    <m/>
    <s v=""/>
    <b v="0"/>
    <n v="3"/>
    <s v=""/>
    <s v="Twitter Web Client"/>
    <b v="0"/>
    <s v="1111371035377463296"/>
    <s v="Retweet"/>
    <n v="0"/>
    <n v="0"/>
    <m/>
    <m/>
    <m/>
    <m/>
    <m/>
    <m/>
    <m/>
    <m/>
    <n v="1"/>
    <s v="1"/>
    <s v="2"/>
    <m/>
    <m/>
    <m/>
    <m/>
    <m/>
    <m/>
    <m/>
    <m/>
    <m/>
  </r>
  <r>
    <s v="pr4good"/>
    <s v="bccolleges"/>
    <m/>
    <m/>
    <m/>
    <m/>
    <m/>
    <m/>
    <m/>
    <m/>
    <s v="No"/>
    <n v="6"/>
    <m/>
    <m/>
    <x v="0"/>
    <d v="2019-04-03T18:55:47.000"/>
    <s v="RT @BCColleges: “Made for a good time, handmade to last a lifetime.” Read about this inspirational Q&amp;amp;A with @vccfashion grad Cassandra Bail…"/>
    <m/>
    <m/>
    <x v="1"/>
    <m/>
    <s v="http://pbs.twimg.com/profile_images/518979805090299904/fMl_hqS3_normal.jpeg"/>
    <x v="1"/>
    <s v="https://twitter.com/#!/pr4good/status/1113515455614861312"/>
    <m/>
    <m/>
    <s v="1113515455614861312"/>
    <m/>
    <b v="0"/>
    <n v="0"/>
    <s v=""/>
    <b v="0"/>
    <s v="en"/>
    <m/>
    <s v=""/>
    <b v="0"/>
    <n v="3"/>
    <s v="1111371035377463296"/>
    <s v="Twitter for iPhone"/>
    <b v="0"/>
    <s v="1111371035377463296"/>
    <s v="Tweet"/>
    <n v="0"/>
    <n v="0"/>
    <m/>
    <m/>
    <m/>
    <m/>
    <m/>
    <m/>
    <m/>
    <m/>
    <n v="1"/>
    <s v="1"/>
    <s v="1"/>
    <m/>
    <m/>
    <m/>
    <m/>
    <m/>
    <m/>
    <m/>
    <m/>
    <m/>
  </r>
  <r>
    <s v="vccbaking"/>
    <s v="fvtradex"/>
    <m/>
    <m/>
    <m/>
    <m/>
    <m/>
    <m/>
    <m/>
    <m/>
    <s v="No"/>
    <n v="8"/>
    <m/>
    <m/>
    <x v="0"/>
    <d v="2019-04-17T17:07:08.000"/>
    <s v="RT @myVCC: Best of luck to all of our #myVCC students competing in the #SkillsBC provincial competition today at @fvTradex Abbotsford! Go t…"/>
    <m/>
    <m/>
    <x v="2"/>
    <m/>
    <s v="http://pbs.twimg.com/profile_images/877257429875957760/domozTwZ_normal.jpg"/>
    <x v="2"/>
    <s v="https://twitter.com/#!/vccbaking/status/1118561543799443456"/>
    <m/>
    <m/>
    <s v="1118561543799443456"/>
    <m/>
    <b v="0"/>
    <n v="0"/>
    <s v=""/>
    <b v="0"/>
    <s v="en"/>
    <m/>
    <s v=""/>
    <b v="0"/>
    <n v="3"/>
    <s v="1118544998591541254"/>
    <s v="TweetDeck"/>
    <b v="0"/>
    <s v="1118544998591541254"/>
    <s v="Tweet"/>
    <n v="0"/>
    <n v="0"/>
    <m/>
    <m/>
    <m/>
    <m/>
    <m/>
    <m/>
    <m/>
    <m/>
    <n v="1"/>
    <s v="2"/>
    <s v="2"/>
    <n v="2"/>
    <n v="8.695652173913043"/>
    <n v="0"/>
    <n v="0"/>
    <n v="0"/>
    <n v="0"/>
    <n v="21"/>
    <n v="91.30434782608695"/>
    <n v="23"/>
  </r>
  <r>
    <s v="bctrades"/>
    <s v="skillsbc"/>
    <m/>
    <m/>
    <m/>
    <m/>
    <m/>
    <m/>
    <m/>
    <m/>
    <s v="Yes"/>
    <n v="10"/>
    <m/>
    <m/>
    <x v="0"/>
    <d v="2019-04-17T17:05:10.000"/>
    <s v="RT @myVCC: Best of luck to all of our #myVCC students competing in the #SkillsBC provincial competition today at @fvTradex Abbotsford! Go team VCC! 👊 https://t.co/gqEKKHRu67 @VCCCulinaryArts @VccAutobody @VCCfashion @SkillsBC https://t.co/oH6vp7b2SL #TrainingBC https://t.co/fEbe9Cnnar"/>
    <s v="https://www.vcc.ca/about/college-information/news/article/good-luck-to-vccs-skills-canada-bc-2019-competitors.html"/>
    <s v="vcc.ca"/>
    <x v="3"/>
    <s v="https://pbs.twimg.com/media/D4XtWEdWkAQaCYE.png https://pbs.twimg.com/media/D4Xev4oXkAAbaE5.png"/>
    <s v="https://pbs.twimg.com/media/D4XtWEdWkAQaCYE.png https://pbs.twimg.com/media/D4Xev4oXkAAbaE5.png"/>
    <x v="3"/>
    <s v="https://twitter.com/#!/bctrades/status/1118561048267825152"/>
    <m/>
    <m/>
    <s v="1118561048267825152"/>
    <m/>
    <b v="0"/>
    <n v="1"/>
    <s v=""/>
    <b v="0"/>
    <s v="en"/>
    <m/>
    <s v=""/>
    <b v="0"/>
    <n v="1"/>
    <s v=""/>
    <s v="Hootsuite Inc."/>
    <b v="0"/>
    <s v="1118561048267825152"/>
    <s v="Tweet"/>
    <n v="0"/>
    <n v="0"/>
    <m/>
    <m/>
    <m/>
    <m/>
    <m/>
    <m/>
    <m/>
    <m/>
    <n v="1"/>
    <s v="2"/>
    <s v="2"/>
    <m/>
    <m/>
    <m/>
    <m/>
    <m/>
    <m/>
    <m/>
    <m/>
    <m/>
  </r>
  <r>
    <s v="skillsbc"/>
    <s v="bctrades"/>
    <m/>
    <m/>
    <m/>
    <m/>
    <m/>
    <m/>
    <m/>
    <m/>
    <s v="Yes"/>
    <n v="16"/>
    <m/>
    <m/>
    <x v="0"/>
    <d v="2019-04-17T17:10:26.000"/>
    <s v="RT @bctrades: RT @myVCC: Best of luck to all of our #myVCC students competing in the #SkillsBC provincial competition today at @fvTradex Ab…"/>
    <m/>
    <m/>
    <x v="2"/>
    <m/>
    <s v="http://pbs.twimg.com/profile_images/665211379700203520/sgnERJUy_normal.png"/>
    <x v="4"/>
    <s v="https://twitter.com/#!/skillsbc/status/1118562374246486016"/>
    <m/>
    <m/>
    <s v="1118562374246486016"/>
    <m/>
    <b v="0"/>
    <n v="0"/>
    <s v=""/>
    <b v="0"/>
    <s v="en"/>
    <m/>
    <s v=""/>
    <b v="0"/>
    <n v="1"/>
    <s v="1118561048267825152"/>
    <s v="Twitter for iPhone"/>
    <b v="0"/>
    <s v="1118561048267825152"/>
    <s v="Tweet"/>
    <n v="0"/>
    <n v="0"/>
    <m/>
    <m/>
    <m/>
    <m/>
    <m/>
    <m/>
    <m/>
    <m/>
    <n v="1"/>
    <s v="2"/>
    <s v="2"/>
    <m/>
    <m/>
    <m/>
    <m/>
    <m/>
    <m/>
    <m/>
    <m/>
    <m/>
  </r>
  <r>
    <s v="brettgri"/>
    <s v="fvtradex"/>
    <m/>
    <m/>
    <m/>
    <m/>
    <m/>
    <m/>
    <m/>
    <m/>
    <s v="No"/>
    <n v="17"/>
    <m/>
    <m/>
    <x v="0"/>
    <d v="2019-04-17T19:58:58.000"/>
    <s v="RT @myVCC: Best of luck to all of our #myVCC students competing in the #SkillsBC provincial competition today at @fvTradex Abbotsford! Go t…"/>
    <m/>
    <m/>
    <x v="2"/>
    <m/>
    <s v="http://pbs.twimg.com/profile_images/609098493395779584/cjPByie-_normal.jpg"/>
    <x v="5"/>
    <s v="https://twitter.com/#!/brettgri/status/1118604788088762369"/>
    <m/>
    <m/>
    <s v="1118604788088762369"/>
    <m/>
    <b v="0"/>
    <n v="0"/>
    <s v=""/>
    <b v="0"/>
    <s v="en"/>
    <m/>
    <s v=""/>
    <b v="0"/>
    <n v="3"/>
    <s v="1118544998591541254"/>
    <s v="Twitter for Android"/>
    <b v="0"/>
    <s v="1118544998591541254"/>
    <s v="Tweet"/>
    <n v="0"/>
    <n v="0"/>
    <m/>
    <m/>
    <m/>
    <m/>
    <m/>
    <m/>
    <m/>
    <m/>
    <n v="1"/>
    <s v="2"/>
    <s v="2"/>
    <m/>
    <m/>
    <m/>
    <m/>
    <m/>
    <m/>
    <m/>
    <m/>
    <m/>
  </r>
  <r>
    <s v="edplanbc"/>
    <s v="myvcc"/>
    <m/>
    <m/>
    <m/>
    <m/>
    <m/>
    <m/>
    <m/>
    <m/>
    <s v="No"/>
    <n v="19"/>
    <m/>
    <m/>
    <x v="0"/>
    <d v="2019-05-22T16:05:45.000"/>
    <s v="RT @myVCC: Did you know that having #AdobeIllustrator is one of the most sought-after skills in the #fashion industry? Learn more about #Fa…"/>
    <m/>
    <m/>
    <x v="4"/>
    <m/>
    <s v="http://pbs.twimg.com/profile_images/978691373061718016/-iJicvw6_normal.jpg"/>
    <x v="6"/>
    <s v="https://twitter.com/#!/edplanbc/status/1131229671729901568"/>
    <m/>
    <m/>
    <s v="1131229671729901568"/>
    <m/>
    <b v="0"/>
    <n v="0"/>
    <s v=""/>
    <b v="0"/>
    <s v="en"/>
    <m/>
    <s v=""/>
    <b v="0"/>
    <n v="1"/>
    <s v="1131228701998428160"/>
    <s v="Twitter Web Client"/>
    <b v="0"/>
    <s v="1131228701998428160"/>
    <s v="Tweet"/>
    <n v="0"/>
    <n v="0"/>
    <m/>
    <m/>
    <m/>
    <m/>
    <m/>
    <m/>
    <m/>
    <m/>
    <n v="1"/>
    <s v="2"/>
    <s v="2"/>
    <n v="0"/>
    <n v="0"/>
    <n v="0"/>
    <n v="0"/>
    <n v="0"/>
    <n v="0"/>
    <n v="24"/>
    <n v="100"/>
    <n v="24"/>
  </r>
  <r>
    <s v="hwcareercentre"/>
    <s v="vccfashion"/>
    <m/>
    <m/>
    <m/>
    <m/>
    <m/>
    <m/>
    <m/>
    <m/>
    <s v="No"/>
    <n v="20"/>
    <m/>
    <m/>
    <x v="0"/>
    <d v="2019-05-27T22:57:34.000"/>
    <s v="RT @myVCC: Aspiring #fashiondesigners can still apply for the @VCCfashion design &amp;amp; production program at #myVCC by May 31. Here’s what you…"/>
    <m/>
    <m/>
    <x v="5"/>
    <m/>
    <s v="http://pbs.twimg.com/profile_images/694248789440274432/3TQ_8rR3_normal.jpg"/>
    <x v="7"/>
    <s v="https://twitter.com/#!/hwcareercentre/status/1133145245904859136"/>
    <m/>
    <m/>
    <s v="1133145245904859136"/>
    <m/>
    <b v="0"/>
    <n v="0"/>
    <s v=""/>
    <b v="0"/>
    <s v="en"/>
    <m/>
    <s v=""/>
    <b v="0"/>
    <n v="1"/>
    <s v="1133131032583180288"/>
    <s v="Twitter Web Client"/>
    <b v="0"/>
    <s v="1133131032583180288"/>
    <s v="Tweet"/>
    <n v="0"/>
    <n v="0"/>
    <m/>
    <m/>
    <m/>
    <m/>
    <m/>
    <m/>
    <m/>
    <m/>
    <n v="1"/>
    <s v="1"/>
    <s v="1"/>
    <m/>
    <m/>
    <m/>
    <m/>
    <m/>
    <m/>
    <m/>
    <m/>
    <m/>
  </r>
  <r>
    <s v="skillsbc"/>
    <s v="fvtradex"/>
    <m/>
    <m/>
    <m/>
    <m/>
    <m/>
    <m/>
    <m/>
    <m/>
    <s v="No"/>
    <n v="22"/>
    <m/>
    <m/>
    <x v="0"/>
    <d v="2019-04-17T16:08:31.000"/>
    <s v="RT @myVCC: Best of luck to all of our #myVCC students competing in the #SkillsBC provincial competition today at @fvTradex Abbotsford! Go t…"/>
    <m/>
    <m/>
    <x v="2"/>
    <m/>
    <s v="http://pbs.twimg.com/profile_images/665211379700203520/sgnERJUy_normal.png"/>
    <x v="8"/>
    <s v="https://twitter.com/#!/skillsbc/status/1118546790196760576"/>
    <m/>
    <m/>
    <s v="1118546790196760576"/>
    <m/>
    <b v="0"/>
    <n v="0"/>
    <s v=""/>
    <b v="0"/>
    <s v="en"/>
    <m/>
    <s v=""/>
    <b v="0"/>
    <n v="3"/>
    <s v="1118544998591541254"/>
    <s v="Twitter for iPhone"/>
    <b v="0"/>
    <s v="1118544998591541254"/>
    <s v="Tweet"/>
    <n v="0"/>
    <n v="0"/>
    <m/>
    <m/>
    <m/>
    <m/>
    <m/>
    <m/>
    <m/>
    <m/>
    <n v="2"/>
    <s v="2"/>
    <s v="2"/>
    <m/>
    <m/>
    <m/>
    <m/>
    <m/>
    <m/>
    <m/>
    <m/>
    <m/>
  </r>
  <r>
    <s v="myvcc"/>
    <s v="skillsbc"/>
    <m/>
    <m/>
    <m/>
    <m/>
    <m/>
    <m/>
    <m/>
    <m/>
    <s v="Yes"/>
    <n v="26"/>
    <m/>
    <m/>
    <x v="0"/>
    <d v="2019-04-17T16:01:23.000"/>
    <s v="Best of luck to all of our #myVCC students competing in the #SkillsBC provincial competition today at @fvTradex Abbotsford! Go team VCC! 👊 https://t.co/QSkS7JiZPv @VCCCulinaryArts @VccAutobody @VCCfashion @SkillsBC https://t.co/weDvC1PhJz"/>
    <s v="https://www.vcc.ca/about/college-information/news/article/good-luck-to-vccs-skills-canada-bc-2019-competitors.html"/>
    <s v="vcc.ca"/>
    <x v="2"/>
    <s v="https://pbs.twimg.com/media/D4Xev4oXkAAbaE5.png"/>
    <s v="https://pbs.twimg.com/media/D4Xev4oXkAAbaE5.png"/>
    <x v="9"/>
    <s v="https://twitter.com/#!/myvcc/status/1118544998591541254"/>
    <m/>
    <m/>
    <s v="1118544998591541254"/>
    <m/>
    <b v="0"/>
    <n v="6"/>
    <s v=""/>
    <b v="0"/>
    <s v="en"/>
    <m/>
    <s v=""/>
    <b v="0"/>
    <n v="3"/>
    <s v=""/>
    <s v="Hootsuite Inc."/>
    <b v="0"/>
    <s v="1118544998591541254"/>
    <s v="Tweet"/>
    <n v="0"/>
    <n v="0"/>
    <m/>
    <m/>
    <m/>
    <m/>
    <m/>
    <m/>
    <m/>
    <m/>
    <n v="1"/>
    <s v="2"/>
    <s v="2"/>
    <m/>
    <m/>
    <m/>
    <m/>
    <m/>
    <m/>
    <m/>
    <m/>
    <m/>
  </r>
  <r>
    <s v="myvcc"/>
    <s v="dtesvancouver"/>
    <m/>
    <m/>
    <m/>
    <m/>
    <m/>
    <m/>
    <m/>
    <m/>
    <s v="No"/>
    <n v="29"/>
    <m/>
    <m/>
    <x v="0"/>
    <d v="2019-05-29T16:10:17.000"/>
    <s v="At #myVCC, our @VCCfashion, hair, #makeup, #graphicdesign &amp;amp; @VCCCulinaryArts programs come together to support one big cause @DTESVancouver. #HerstoryinFocus is an annual #fundraising event like no other, supporting women in need https://t.co/maCyMTGYSB https://t.co/39qHoP2JJh"/>
    <s v="https://www.vcc.ca/communityreport/fundraising-flair.html"/>
    <s v="vcc.ca"/>
    <x v="6"/>
    <s v="https://pbs.twimg.com/media/D7vzjuXXsAAxLSH.jpg"/>
    <s v="https://pbs.twimg.com/media/D7vzjuXXsAAxLSH.jpg"/>
    <x v="10"/>
    <s v="https://twitter.com/#!/myvcc/status/1133767528809938945"/>
    <m/>
    <m/>
    <s v="1133767528809938945"/>
    <m/>
    <b v="0"/>
    <n v="1"/>
    <s v=""/>
    <b v="0"/>
    <s v="en"/>
    <m/>
    <s v=""/>
    <b v="0"/>
    <n v="0"/>
    <s v=""/>
    <s v="Hootsuite Inc."/>
    <b v="0"/>
    <s v="1133767528809938945"/>
    <s v="Tweet"/>
    <n v="0"/>
    <n v="0"/>
    <m/>
    <m/>
    <m/>
    <m/>
    <m/>
    <m/>
    <m/>
    <m/>
    <n v="1"/>
    <s v="2"/>
    <s v="2"/>
    <n v="3"/>
    <n v="9.67741935483871"/>
    <n v="0"/>
    <n v="0"/>
    <n v="0"/>
    <n v="0"/>
    <n v="28"/>
    <n v="90.3225806451613"/>
    <n v="31"/>
  </r>
  <r>
    <s v="vccfashion"/>
    <s v="cityofvancouver"/>
    <m/>
    <m/>
    <m/>
    <m/>
    <m/>
    <m/>
    <m/>
    <m/>
    <s v="No"/>
    <n v="32"/>
    <m/>
    <m/>
    <x v="1"/>
    <d v="2019-04-03T20:10:07.000"/>
    <s v="@CityofVancouver is inviting artists to create temporary digital printed artwork  20 utility boxes along commercial streets. How amazing would it be to see fashion illustrations/photography on the streets of Van? The deadline for submissions is April 10. https://t.co/SoGyssGgQY"/>
    <s v="https://vancouver.ca/parks-recreation-culture/utility-wrap-artist-call.aspx?platform=hootsuite"/>
    <s v="vancouver.ca"/>
    <x v="1"/>
    <m/>
    <s v="http://pbs.twimg.com/profile_images/877259185708081158/T-U4o5On_normal.jpg"/>
    <x v="11"/>
    <s v="https://twitter.com/#!/vccfashion/status/1113534161862705155"/>
    <m/>
    <m/>
    <s v="1113534161862705155"/>
    <m/>
    <b v="0"/>
    <n v="0"/>
    <s v="55323056"/>
    <b v="0"/>
    <s v="en"/>
    <m/>
    <s v=""/>
    <b v="0"/>
    <n v="0"/>
    <s v=""/>
    <s v="Hootsuite Inc."/>
    <b v="0"/>
    <s v="1113534161862705155"/>
    <s v="Tweet"/>
    <n v="0"/>
    <n v="0"/>
    <m/>
    <m/>
    <m/>
    <m/>
    <m/>
    <m/>
    <m/>
    <m/>
    <n v="1"/>
    <s v="1"/>
    <s v="1"/>
    <n v="1"/>
    <n v="2.6315789473684212"/>
    <n v="0"/>
    <n v="0"/>
    <n v="0"/>
    <n v="0"/>
    <n v="37"/>
    <n v="97.36842105263158"/>
    <n v="38"/>
  </r>
  <r>
    <s v="vccfashion"/>
    <s v="caf_apparel"/>
    <m/>
    <m/>
    <m/>
    <m/>
    <m/>
    <m/>
    <m/>
    <m/>
    <s v="No"/>
    <n v="33"/>
    <m/>
    <m/>
    <x v="1"/>
    <d v="2019-04-09T18:20:14.000"/>
    <s v="@caf_apparel is hosting a day-long Vancouver bootcamp on Apparel &amp;amp; Soft Goods Compliance &amp;amp; Product Testing on April 24. Attend if you want to understand the regulatory requirements in multiple countries and understand product testing. https://t.co/aa4BqdREsD  #producttesting"/>
    <s v="https://www.apparel.ca/cgi/page.cgi?_id=65&amp;evt=509"/>
    <s v="apparel.ca"/>
    <x v="7"/>
    <m/>
    <s v="http://pbs.twimg.com/profile_images/877259185708081158/T-U4o5On_normal.jpg"/>
    <x v="12"/>
    <s v="https://twitter.com/#!/vccfashion/status/1115680837218050048"/>
    <m/>
    <m/>
    <s v="1115680837218050048"/>
    <m/>
    <b v="0"/>
    <n v="0"/>
    <s v="290198630"/>
    <b v="0"/>
    <s v="en"/>
    <m/>
    <s v=""/>
    <b v="0"/>
    <n v="0"/>
    <s v=""/>
    <s v="Hootsuite Inc."/>
    <b v="0"/>
    <s v="1115680837218050048"/>
    <s v="Tweet"/>
    <n v="0"/>
    <n v="0"/>
    <m/>
    <m/>
    <m/>
    <m/>
    <m/>
    <m/>
    <m/>
    <m/>
    <n v="1"/>
    <s v="1"/>
    <s v="1"/>
    <n v="1"/>
    <n v="2.7027027027027026"/>
    <n v="0"/>
    <n v="0"/>
    <n v="0"/>
    <n v="0"/>
    <n v="36"/>
    <n v="97.29729729729729"/>
    <n v="37"/>
  </r>
  <r>
    <s v="vccfashion"/>
    <s v="scoutmagazine"/>
    <m/>
    <m/>
    <m/>
    <m/>
    <m/>
    <m/>
    <m/>
    <m/>
    <s v="No"/>
    <n v="34"/>
    <m/>
    <m/>
    <x v="1"/>
    <d v="2019-04-12T16:15:31.000"/>
    <s v="@scoutmagazine featured VCC fashion grad Kassy and her brand Old Fashioned Standards. https://t.co/YhzJBskQ36  #oldfashionedstandards #vccfashion #vccfashiongrad"/>
    <s v="https://scoutmagazine.ca/2019/03/14/on-prairie-values-following-your-gut-with-the-craftswoman-behind-old-fashioned-standards/?platform=hootsuite"/>
    <s v="scoutmagazine.ca"/>
    <x v="8"/>
    <m/>
    <s v="http://pbs.twimg.com/profile_images/877259185708081158/T-U4o5On_normal.jpg"/>
    <x v="13"/>
    <s v="https://twitter.com/#!/vccfashion/status/1116736613026025473"/>
    <m/>
    <m/>
    <s v="1116736613026025473"/>
    <m/>
    <b v="0"/>
    <n v="0"/>
    <s v="16685018"/>
    <b v="0"/>
    <s v="en"/>
    <m/>
    <s v=""/>
    <b v="0"/>
    <n v="0"/>
    <s v=""/>
    <s v="Hootsuite Inc."/>
    <b v="0"/>
    <s v="1116736613026025473"/>
    <s v="Tweet"/>
    <n v="0"/>
    <n v="0"/>
    <m/>
    <m/>
    <m/>
    <m/>
    <m/>
    <m/>
    <m/>
    <m/>
    <n v="1"/>
    <s v="1"/>
    <s v="1"/>
    <n v="0"/>
    <n v="0"/>
    <n v="0"/>
    <n v="0"/>
    <n v="0"/>
    <n v="0"/>
    <n v="15"/>
    <n v="100"/>
    <n v="15"/>
  </r>
  <r>
    <s v="vccfashion"/>
    <s v="vanfashionweek"/>
    <m/>
    <m/>
    <m/>
    <m/>
    <m/>
    <m/>
    <m/>
    <m/>
    <s v="No"/>
    <n v="35"/>
    <m/>
    <m/>
    <x v="0"/>
    <d v="2019-04-15T18:15:16.000"/>
    <s v="RT @myVCC: Great job to our 8 @VCCfashion students who presented their creations tonight @VanFashionWeek #VFWfw19 👏 https://t.co/wI46od5QTl"/>
    <m/>
    <m/>
    <x v="9"/>
    <s v="https://pbs.twimg.com/media/D2JSFcYVAAA0-nr.jpg"/>
    <s v="https://pbs.twimg.com/media/D2JSFcYVAAA0-nr.jpg"/>
    <x v="14"/>
    <s v="https://twitter.com/#!/vccfashion/status/1117853913888112640"/>
    <m/>
    <m/>
    <s v="1117853913888112640"/>
    <m/>
    <b v="0"/>
    <n v="1"/>
    <s v=""/>
    <b v="0"/>
    <s v="en"/>
    <m/>
    <s v=""/>
    <b v="0"/>
    <n v="0"/>
    <s v=""/>
    <s v="Hootsuite Inc."/>
    <b v="0"/>
    <s v="1117853913888112640"/>
    <s v="Tweet"/>
    <n v="0"/>
    <n v="0"/>
    <m/>
    <m/>
    <m/>
    <m/>
    <m/>
    <m/>
    <m/>
    <m/>
    <n v="1"/>
    <s v="1"/>
    <s v="1"/>
    <n v="1"/>
    <n v="6.25"/>
    <n v="0"/>
    <n v="0"/>
    <n v="0"/>
    <n v="0"/>
    <n v="15"/>
    <n v="93.75"/>
    <n v="16"/>
  </r>
  <r>
    <s v="vccfashion"/>
    <s v="bof"/>
    <m/>
    <m/>
    <m/>
    <m/>
    <m/>
    <m/>
    <m/>
    <m/>
    <s v="No"/>
    <n v="36"/>
    <m/>
    <m/>
    <x v="1"/>
    <d v="2019-04-19T16:05:20.000"/>
    <s v="@BoF shared a mental health guide for fashion students. It's a good read for  students (and instructors) looking for advice on how to alleviate the extra pressure of fashion school. https://t.co/cxLw3nM6RA  #mentalhealth #fashionschool"/>
    <s v="https://www.businessoffashion.com/articles/education/stressed-and-depressed-a-mental-health-guide-for-fashion-students?utm_campaign=d1dad12610-fashion-s-mental-health-problem&amp;utm_medium=email&amp;utm_source=Subscribers&amp;utm_term=0_d2191372b3-d1dad12610-420857781"/>
    <s v="businessoffashion.com"/>
    <x v="10"/>
    <m/>
    <s v="http://pbs.twimg.com/profile_images/877259185708081158/T-U4o5On_normal.jpg"/>
    <x v="15"/>
    <s v="https://twitter.com/#!/vccfashion/status/1119270765612929024"/>
    <m/>
    <m/>
    <s v="1119270765612929024"/>
    <m/>
    <b v="0"/>
    <n v="0"/>
    <s v="18392906"/>
    <b v="0"/>
    <s v="en"/>
    <m/>
    <s v=""/>
    <b v="0"/>
    <n v="0"/>
    <s v=""/>
    <s v="Hootsuite Inc."/>
    <b v="0"/>
    <s v="1119270765612929024"/>
    <s v="Tweet"/>
    <n v="0"/>
    <n v="0"/>
    <m/>
    <m/>
    <m/>
    <m/>
    <m/>
    <m/>
    <m/>
    <m/>
    <n v="1"/>
    <s v="1"/>
    <s v="1"/>
    <n v="1"/>
    <n v="3.125"/>
    <n v="0"/>
    <n v="0"/>
    <n v="0"/>
    <n v="0"/>
    <n v="31"/>
    <n v="96.875"/>
    <n v="32"/>
  </r>
  <r>
    <s v="vccfashion"/>
    <s v="downtown_betty"/>
    <m/>
    <m/>
    <m/>
    <m/>
    <m/>
    <m/>
    <m/>
    <m/>
    <s v="No"/>
    <n v="37"/>
    <m/>
    <m/>
    <x v="1"/>
    <d v="2019-05-01T17:35:08.000"/>
    <s v="@downtown_betty is hiring. Jobs range from cutting clothes, quality control, labeling, production mgmt, admin, social media, creating look books, packaging &amp;amp; shipping. Send resumÃ© to dearbetty@downtownbetty.com. https://t.co/JULDxmwb3r"/>
    <m/>
    <m/>
    <x v="1"/>
    <s v="https://pbs.twimg.com/media/D5f6dumXoAE5QYq.jpg"/>
    <s v="https://pbs.twimg.com/media/D5f6dumXoAE5QYq.jpg"/>
    <x v="16"/>
    <s v="https://twitter.com/#!/vccfashion/status/1123642022106152960"/>
    <m/>
    <m/>
    <s v="1123642022106152960"/>
    <m/>
    <b v="0"/>
    <n v="0"/>
    <s v="57857810"/>
    <b v="0"/>
    <s v="en"/>
    <m/>
    <s v=""/>
    <b v="0"/>
    <n v="0"/>
    <s v=""/>
    <s v="Hootsuite Inc."/>
    <b v="0"/>
    <s v="1123642022106152960"/>
    <s v="Tweet"/>
    <n v="0"/>
    <n v="0"/>
    <m/>
    <m/>
    <m/>
    <m/>
    <m/>
    <m/>
    <m/>
    <m/>
    <n v="1"/>
    <s v="1"/>
    <s v="1"/>
    <n v="0"/>
    <n v="0"/>
    <n v="0"/>
    <n v="0"/>
    <n v="0"/>
    <n v="0"/>
    <n v="28"/>
    <n v="100"/>
    <n v="28"/>
  </r>
  <r>
    <s v="vcclib"/>
    <s v="vccfashion"/>
    <m/>
    <m/>
    <m/>
    <m/>
    <m/>
    <m/>
    <m/>
    <m/>
    <s v="Yes"/>
    <n v="38"/>
    <m/>
    <m/>
    <x v="0"/>
    <d v="2019-04-25T15:00:51.000"/>
    <s v="New fashion books @myVCC downtown library: Mariano Fortuny; Underwear Fashion in Detail; Fashion Design [image: covers of the three books] @VCCfashion https://t.co/1yaWa4RNEM"/>
    <m/>
    <m/>
    <x v="1"/>
    <s v="https://pbs.twimg.com/media/D5AdnCKX4AAuCXM.jpg"/>
    <s v="https://pbs.twimg.com/media/D5AdnCKX4AAuCXM.jpg"/>
    <x v="17"/>
    <s v="https://twitter.com/#!/vcclib/status/1121428867175124993"/>
    <m/>
    <m/>
    <s v="1121428867175124993"/>
    <m/>
    <b v="0"/>
    <n v="0"/>
    <s v=""/>
    <b v="0"/>
    <s v="en"/>
    <m/>
    <s v=""/>
    <b v="0"/>
    <n v="0"/>
    <s v=""/>
    <s v="Hootsuite Inc."/>
    <b v="0"/>
    <s v="1121428867175124993"/>
    <s v="Tweet"/>
    <n v="0"/>
    <n v="0"/>
    <m/>
    <m/>
    <m/>
    <m/>
    <m/>
    <m/>
    <m/>
    <m/>
    <n v="1"/>
    <s v="1"/>
    <s v="1"/>
    <m/>
    <m/>
    <m/>
    <m/>
    <m/>
    <m/>
    <m/>
    <m/>
    <m/>
  </r>
  <r>
    <s v="vccfashion"/>
    <s v="vcclib"/>
    <m/>
    <m/>
    <m/>
    <m/>
    <m/>
    <m/>
    <m/>
    <m/>
    <s v="Yes"/>
    <n v="40"/>
    <m/>
    <m/>
    <x v="0"/>
    <d v="2019-04-08T17:05:22.000"/>
    <s v="RT @VCCLib: You can thank this man for your favourite pair of pants! Learn about Levi Strauss and the invention of the #bluejeans on Films On Demand https://t.co/LaWCEJ4c0J #LeviStrauss https://t.co/j0v9ola1iT"/>
    <s v="http://digital.films.com/p_Search.aspx?rd=a&amp;q=%22Levi%20Strauss%22&amp;mp=AnyWord&amp;cTitle=Birthday%3a%20Levi%20Strauss%2c%201829&amp;cDate=2_26"/>
    <s v="films.com"/>
    <x v="11"/>
    <s v="https://pbs.twimg.com/media/D0VxsnPUYAM7MBy.jpg"/>
    <s v="https://pbs.twimg.com/media/D0VxsnPUYAM7MBy.jpg"/>
    <x v="18"/>
    <s v="https://twitter.com/#!/vccfashion/status/1115299608534581249"/>
    <m/>
    <m/>
    <s v="1115299608534581249"/>
    <m/>
    <b v="0"/>
    <n v="0"/>
    <s v=""/>
    <b v="0"/>
    <s v="en"/>
    <m/>
    <s v=""/>
    <b v="0"/>
    <n v="0"/>
    <s v=""/>
    <s v="Hootsuite Inc."/>
    <b v="0"/>
    <s v="1115299608534581249"/>
    <s v="Tweet"/>
    <n v="0"/>
    <n v="0"/>
    <m/>
    <m/>
    <m/>
    <m/>
    <m/>
    <m/>
    <m/>
    <m/>
    <n v="3"/>
    <s v="1"/>
    <s v="1"/>
    <n v="1"/>
    <n v="3.5714285714285716"/>
    <n v="0"/>
    <n v="0"/>
    <n v="0"/>
    <n v="0"/>
    <n v="27"/>
    <n v="96.42857142857143"/>
    <n v="28"/>
  </r>
  <r>
    <s v="vccfashion"/>
    <s v="vcclib"/>
    <m/>
    <m/>
    <m/>
    <m/>
    <m/>
    <m/>
    <m/>
    <m/>
    <s v="Yes"/>
    <n v="41"/>
    <m/>
    <m/>
    <x v="0"/>
    <d v="2019-04-16T19:05:23.000"/>
    <s v="Our downtown VCC library rocks! They are continually stocking the shelves with fresh titles for our fashion students. Newest additions this month include Dior by Marc Bohan, L'art du tailleur = The Art of Tailoring and The art of Couture Sewing. @VCCLib #dior #fashionbooks"/>
    <m/>
    <m/>
    <x v="12"/>
    <m/>
    <s v="http://pbs.twimg.com/profile_images/877259185708081158/T-U4o5On_normal.jpg"/>
    <x v="19"/>
    <s v="https://twitter.com/#!/vccfashion/status/1118228912415354880"/>
    <m/>
    <m/>
    <s v="1118228912415354880"/>
    <m/>
    <b v="0"/>
    <n v="2"/>
    <s v=""/>
    <b v="0"/>
    <s v="en"/>
    <m/>
    <s v=""/>
    <b v="0"/>
    <n v="0"/>
    <s v=""/>
    <s v="Hootsuite Inc."/>
    <b v="0"/>
    <s v="1118228912415354880"/>
    <s v="Tweet"/>
    <n v="0"/>
    <n v="0"/>
    <m/>
    <m/>
    <m/>
    <m/>
    <m/>
    <m/>
    <m/>
    <m/>
    <n v="3"/>
    <s v="1"/>
    <s v="1"/>
    <n v="1"/>
    <n v="2.3255813953488373"/>
    <n v="0"/>
    <n v="0"/>
    <n v="0"/>
    <n v="0"/>
    <n v="42"/>
    <n v="97.67441860465117"/>
    <n v="43"/>
  </r>
  <r>
    <s v="vccfashion"/>
    <s v="vcclib"/>
    <m/>
    <m/>
    <m/>
    <m/>
    <m/>
    <m/>
    <m/>
    <m/>
    <s v="Yes"/>
    <n v="42"/>
    <m/>
    <m/>
    <x v="0"/>
    <d v="2019-05-23T18:15:21.000"/>
    <s v="RT @VCCLib: New fashion books @myVCC downtown library: Mariano Fortuny; Underwear Fashion in Detail; and Fashion Design [image: covers of the three books] https://t.co/1FVmiY69aE #vccfashion #fashionbooks #fashionablereaders"/>
    <m/>
    <m/>
    <x v="13"/>
    <s v="https://pbs.twimg.com/media/D5AdnCKX4AAuCXM.jpg"/>
    <s v="https://pbs.twimg.com/media/D5AdnCKX4AAuCXM.jpg"/>
    <x v="20"/>
    <s v="https://twitter.com/#!/vccfashion/status/1131624675048656896"/>
    <m/>
    <m/>
    <s v="1131624675048656896"/>
    <m/>
    <b v="0"/>
    <n v="1"/>
    <s v=""/>
    <b v="0"/>
    <s v="en"/>
    <m/>
    <s v=""/>
    <b v="0"/>
    <n v="0"/>
    <s v=""/>
    <s v="Hootsuite Inc."/>
    <b v="0"/>
    <s v="1131624675048656896"/>
    <s v="Tweet"/>
    <n v="0"/>
    <n v="0"/>
    <m/>
    <m/>
    <m/>
    <m/>
    <m/>
    <m/>
    <m/>
    <m/>
    <n v="3"/>
    <s v="1"/>
    <s v="1"/>
    <n v="0"/>
    <n v="0"/>
    <n v="0"/>
    <n v="0"/>
    <n v="0"/>
    <n v="0"/>
    <n v="26"/>
    <n v="100"/>
    <n v="26"/>
  </r>
  <r>
    <s v="myvcc"/>
    <s v="vccfashion"/>
    <m/>
    <m/>
    <m/>
    <m/>
    <m/>
    <m/>
    <m/>
    <m/>
    <s v="Yes"/>
    <n v="44"/>
    <m/>
    <m/>
    <x v="0"/>
    <d v="2019-04-24T23:45:14.000"/>
    <s v="#ExperienceVCC attendees are getting an inside look at our Downtown @vccfashion labs. Can you feel the #creativity in here? https://t.co/Fo39KmFfJ3"/>
    <m/>
    <m/>
    <x v="14"/>
    <s v="https://pbs.twimg.com/media/D49MCqMU4AA_J2g.jpg"/>
    <s v="https://pbs.twimg.com/media/D49MCqMU4AA_J2g.jpg"/>
    <x v="21"/>
    <s v="https://twitter.com/#!/myvcc/status/1121198445073584133"/>
    <m/>
    <m/>
    <s v="1121198445073584133"/>
    <m/>
    <b v="0"/>
    <n v="0"/>
    <s v=""/>
    <b v="0"/>
    <s v="en"/>
    <m/>
    <s v=""/>
    <b v="0"/>
    <n v="0"/>
    <s v=""/>
    <s v="Twitter for iPhone"/>
    <b v="0"/>
    <s v="1121198445073584133"/>
    <s v="Tweet"/>
    <n v="0"/>
    <n v="0"/>
    <s v="-123.224215,49.19854 _x000a_-123.022947,49.19854 _x000a_-123.022947,49.316738 _x000a_-123.224215,49.316738"/>
    <s v="Canada"/>
    <s v="CA"/>
    <s v="Vancouver, British Columbia"/>
    <s v="1e5cb4d0509db554"/>
    <s v="Vancouver"/>
    <s v="city"/>
    <s v="https://api.twitter.com/1.1/geo/id/1e5cb4d0509db554.json"/>
    <n v="6"/>
    <s v="2"/>
    <s v="1"/>
    <n v="0"/>
    <n v="0"/>
    <n v="0"/>
    <n v="0"/>
    <n v="0"/>
    <n v="0"/>
    <n v="19"/>
    <n v="100"/>
    <n v="19"/>
  </r>
  <r>
    <s v="myvcc"/>
    <s v="myvcc"/>
    <m/>
    <m/>
    <m/>
    <m/>
    <m/>
    <m/>
    <m/>
    <m/>
    <s v="No"/>
    <n v="45"/>
    <m/>
    <m/>
    <x v="2"/>
    <d v="2019-04-29T17:00:46.000"/>
    <s v="ðŸ™ŒðŸ’žðŸ’ƒðŸ» https://t.co/ugxTEnlkfQ"/>
    <s v="https://twitter.com/VCCfashion/status/1121813890910830592"/>
    <s v="twitter.com"/>
    <x v="1"/>
    <m/>
    <s v="http://pbs.twimg.com/profile_images/1026881957056008193/R8stfOcm_normal.jpg"/>
    <x v="22"/>
    <s v="https://twitter.com/#!/myvcc/status/1122908596705144836"/>
    <m/>
    <m/>
    <s v="1122908596705144836"/>
    <m/>
    <b v="0"/>
    <n v="0"/>
    <s v=""/>
    <b v="1"/>
    <s v="und"/>
    <m/>
    <s v="1121813890910830592"/>
    <b v="0"/>
    <n v="0"/>
    <s v=""/>
    <s v="Buffer"/>
    <b v="0"/>
    <s v="1122908596705144836"/>
    <s v="Tweet"/>
    <n v="0"/>
    <n v="0"/>
    <m/>
    <m/>
    <m/>
    <m/>
    <m/>
    <m/>
    <m/>
    <m/>
    <n v="1"/>
    <s v="2"/>
    <s v="2"/>
    <n v="0"/>
    <n v="0"/>
    <n v="0"/>
    <n v="0"/>
    <n v="0"/>
    <n v="0"/>
    <n v="4"/>
    <n v="100"/>
    <n v="4"/>
  </r>
  <r>
    <s v="myvcc"/>
    <s v="vccfashion"/>
    <m/>
    <m/>
    <m/>
    <m/>
    <m/>
    <m/>
    <m/>
    <m/>
    <s v="Yes"/>
    <n v="46"/>
    <m/>
    <m/>
    <x v="0"/>
    <d v="2019-05-22T16:01:54.000"/>
    <s v="Did you know that having #AdobeIllustrator is one of the most sought-after skills in the #fashion industry? Learn more about #FashionDesign &amp;amp; Production at #myVCC: https://t.co/GjNnDqN91W | @VCCfashion https://t.co/brJuD1n1k3"/>
    <s v="https://www.vcc.ca/programscourses/program-areas/design/fashion-design--production-certificate/"/>
    <s v="vcc.ca"/>
    <x v="15"/>
    <s v="https://pbs.twimg.com/media/D7LugjYXkAEC0IR.jpg"/>
    <s v="https://pbs.twimg.com/media/D7LugjYXkAEC0IR.jpg"/>
    <x v="23"/>
    <s v="https://twitter.com/#!/myvcc/status/1131228701998428160"/>
    <m/>
    <m/>
    <s v="1131228701998428160"/>
    <m/>
    <b v="0"/>
    <n v="0"/>
    <s v=""/>
    <b v="0"/>
    <s v="en"/>
    <m/>
    <s v=""/>
    <b v="0"/>
    <n v="1"/>
    <s v=""/>
    <s v="Hootsuite Inc."/>
    <b v="0"/>
    <s v="1131228701998428160"/>
    <s v="Tweet"/>
    <n v="0"/>
    <n v="0"/>
    <m/>
    <m/>
    <m/>
    <m/>
    <m/>
    <m/>
    <m/>
    <m/>
    <n v="6"/>
    <s v="2"/>
    <s v="1"/>
    <n v="0"/>
    <n v="0"/>
    <n v="0"/>
    <n v="0"/>
    <n v="0"/>
    <n v="0"/>
    <n v="27"/>
    <n v="100"/>
    <n v="27"/>
  </r>
  <r>
    <s v="myvcc"/>
    <s v="vccfashion"/>
    <m/>
    <m/>
    <m/>
    <m/>
    <m/>
    <m/>
    <m/>
    <m/>
    <s v="Yes"/>
    <n v="47"/>
    <m/>
    <m/>
    <x v="0"/>
    <d v="2019-05-24T17:10:19.000"/>
    <s v="At #myVCC, @VCCfashion students learn by doing 👗 from organizing photo shoots, lining up models &amp;amp; working with local designers, #VCCGrads leave with a solid portfolio at the end of their program. _x000a__x000a_Learn more about #FashionDesign &amp;amp; Production here: https://t.co/9nCDvgqR4S https://t.co/6QPGbe0Hf0"/>
    <s v="https://www.vcc.ca/programscourses/program-areas/design/fashion-design--production-certificate/"/>
    <s v="vcc.ca"/>
    <x v="16"/>
    <s v="https://pbs.twimg.com/media/D7WRWaHXoAEzRfl.jpg"/>
    <s v="https://pbs.twimg.com/media/D7WRWaHXoAEzRfl.jpg"/>
    <x v="24"/>
    <s v="https://twitter.com/#!/myvcc/status/1131970697264271362"/>
    <m/>
    <m/>
    <s v="1131970697264271362"/>
    <m/>
    <b v="0"/>
    <n v="0"/>
    <s v=""/>
    <b v="0"/>
    <s v="en"/>
    <m/>
    <s v=""/>
    <b v="0"/>
    <n v="0"/>
    <s v=""/>
    <s v="Hootsuite Inc."/>
    <b v="0"/>
    <s v="1131970697264271362"/>
    <s v="Tweet"/>
    <n v="0"/>
    <n v="0"/>
    <m/>
    <m/>
    <m/>
    <m/>
    <m/>
    <m/>
    <m/>
    <m/>
    <n v="6"/>
    <s v="2"/>
    <s v="1"/>
    <n v="1"/>
    <n v="2.6315789473684212"/>
    <n v="0"/>
    <n v="0"/>
    <n v="0"/>
    <n v="0"/>
    <n v="37"/>
    <n v="97.36842105263158"/>
    <n v="38"/>
  </r>
  <r>
    <s v="myvcc"/>
    <s v="vccfashion"/>
    <m/>
    <m/>
    <m/>
    <m/>
    <m/>
    <m/>
    <m/>
    <m/>
    <s v="Yes"/>
    <n v="48"/>
    <m/>
    <m/>
    <x v="0"/>
    <d v="2019-05-27T22:01:05.000"/>
    <s v="Aspiring #fashiondesigners can still apply for the @VCCfashion design &amp;amp; production program at #myVCC by May 31. Here’s what you need before applying: https://t.co/waolhNCLcu 👗 https://t.co/rpUW2oQHuJ"/>
    <s v="https://www.vcc.ca/programscourses/program-areas/design/fashion-design--production-certificate/"/>
    <s v="vcc.ca"/>
    <x v="5"/>
    <s v="https://pbs.twimg.com/media/D7mwqzKXkAMoHdo.jpg"/>
    <s v="https://pbs.twimg.com/media/D7mwqzKXkAMoHdo.jpg"/>
    <x v="25"/>
    <s v="https://twitter.com/#!/myvcc/status/1133131032583180288"/>
    <m/>
    <m/>
    <s v="1133131032583180288"/>
    <m/>
    <b v="0"/>
    <n v="1"/>
    <s v=""/>
    <b v="0"/>
    <s v="en"/>
    <m/>
    <s v=""/>
    <b v="0"/>
    <n v="1"/>
    <s v=""/>
    <s v="Hootsuite Inc."/>
    <b v="0"/>
    <s v="1133131032583180288"/>
    <s v="Tweet"/>
    <n v="0"/>
    <n v="0"/>
    <m/>
    <m/>
    <m/>
    <m/>
    <m/>
    <m/>
    <m/>
    <m/>
    <n v="6"/>
    <s v="2"/>
    <s v="1"/>
    <n v="0"/>
    <n v="0"/>
    <n v="0"/>
    <n v="0"/>
    <n v="0"/>
    <n v="0"/>
    <n v="24"/>
    <n v="100"/>
    <n v="24"/>
  </r>
  <r>
    <s v="vccfashion"/>
    <s v="myvcc"/>
    <m/>
    <m/>
    <m/>
    <m/>
    <m/>
    <m/>
    <m/>
    <m/>
    <s v="Yes"/>
    <n v="52"/>
    <m/>
    <m/>
    <x v="0"/>
    <d v="2019-06-03T23:32:13.000"/>
    <s v="RT @myVCC: Did you know that having #AdobeIllustrator is one of the most sought-after skills in the #fashion industry? Learn more about #Faâ€¦"/>
    <m/>
    <m/>
    <x v="4"/>
    <m/>
    <s v="http://pbs.twimg.com/profile_images/877259185708081158/T-U4o5On_normal.jpg"/>
    <x v="26"/>
    <s v="https://twitter.com/#!/vccfashion/status/1135690683291963392"/>
    <m/>
    <m/>
    <s v="1135690683291963392"/>
    <m/>
    <b v="0"/>
    <n v="0"/>
    <s v=""/>
    <b v="0"/>
    <s v="en"/>
    <m/>
    <s v=""/>
    <b v="0"/>
    <n v="2"/>
    <s v="1131228701998428160"/>
    <s v="Hootsuite Inc."/>
    <b v="0"/>
    <s v="1131228701998428160"/>
    <s v="Tweet"/>
    <n v="0"/>
    <n v="0"/>
    <m/>
    <m/>
    <m/>
    <m/>
    <m/>
    <m/>
    <m/>
    <m/>
    <n v="3"/>
    <s v="1"/>
    <s v="2"/>
    <n v="0"/>
    <n v="0"/>
    <n v="0"/>
    <n v="0"/>
    <n v="0"/>
    <n v="0"/>
    <n v="24"/>
    <n v="100"/>
    <n v="24"/>
  </r>
  <r>
    <s v="torontofashion"/>
    <s v="torontofashion"/>
    <m/>
    <m/>
    <m/>
    <m/>
    <m/>
    <m/>
    <m/>
    <m/>
    <s v="No"/>
    <n v="53"/>
    <m/>
    <m/>
    <x v="2"/>
    <d v="2019-06-06T21:06:03.000"/>
    <s v="ATTENTION! NEW EXTENDED DEADLINE: June 24. CALLING CANADIAN DESIGNERS! We’re giving away $100,000 in prizing to Canadian designers to participate in London Fashion Week for TWO SEASONS! Deadline: June 24, 2019. https://t.co/zy9vFY4BKK #TFILondon https://t.co/SeiPYrue6m"/>
    <s v="http://bit.ly/lfw2020"/>
    <s v="bit.ly"/>
    <x v="17"/>
    <s v="https://pbs.twimg.com/media/D8aD9-UWwAYNfIt.jpg"/>
    <s v="https://pbs.twimg.com/media/D8aD9-UWwAYNfIt.jpg"/>
    <x v="27"/>
    <s v="https://twitter.com/#!/torontofashion/status/1136741063773831168"/>
    <m/>
    <m/>
    <s v="1136741063773831168"/>
    <m/>
    <b v="0"/>
    <n v="1"/>
    <s v=""/>
    <b v="0"/>
    <s v="en"/>
    <m/>
    <s v=""/>
    <b v="0"/>
    <n v="2"/>
    <s v=""/>
    <s v="Sprout Social"/>
    <b v="0"/>
    <s v="1136741063773831168"/>
    <s v="Retweet"/>
    <n v="0"/>
    <n v="0"/>
    <m/>
    <m/>
    <m/>
    <m/>
    <m/>
    <m/>
    <m/>
    <m/>
    <n v="1"/>
    <s v="1"/>
    <s v="1"/>
    <n v="0"/>
    <n v="0"/>
    <n v="0"/>
    <n v="0"/>
    <n v="0"/>
    <n v="0"/>
    <n v="34"/>
    <n v="100"/>
    <n v="34"/>
  </r>
  <r>
    <s v="vccfashion"/>
    <s v="torontofashion"/>
    <m/>
    <m/>
    <m/>
    <m/>
    <m/>
    <m/>
    <m/>
    <m/>
    <s v="No"/>
    <n v="54"/>
    <m/>
    <m/>
    <x v="0"/>
    <d v="2019-06-06T21:30:12.000"/>
    <s v="RT @TorontoFashion: ATTENTION! NEW EXTENDED DEADLINE: June 24. CALLING CANADIAN DESIGNERS! We’re giving away $100,000 in prizing to Canadia…"/>
    <m/>
    <m/>
    <x v="1"/>
    <m/>
    <s v="http://pbs.twimg.com/profile_images/877259185708081158/T-U4o5On_normal.jpg"/>
    <x v="28"/>
    <s v="https://twitter.com/#!/vccfashion/status/1136747141546876944"/>
    <m/>
    <m/>
    <s v="1136747141546876944"/>
    <m/>
    <b v="0"/>
    <n v="0"/>
    <s v=""/>
    <b v="0"/>
    <s v="en"/>
    <m/>
    <s v=""/>
    <b v="0"/>
    <n v="2"/>
    <s v="1136741063773831168"/>
    <s v="Hootsuite Inc."/>
    <b v="0"/>
    <s v="1136741063773831168"/>
    <s v="Tweet"/>
    <n v="0"/>
    <n v="0"/>
    <m/>
    <m/>
    <m/>
    <m/>
    <m/>
    <m/>
    <m/>
    <m/>
    <n v="1"/>
    <s v="1"/>
    <s v="1"/>
    <n v="0"/>
    <n v="0"/>
    <n v="0"/>
    <n v="0"/>
    <n v="0"/>
    <n v="0"/>
    <n v="21"/>
    <n v="100"/>
    <n v="21"/>
  </r>
  <r>
    <s v="mayumiizumi1"/>
    <s v="goodladclothing"/>
    <m/>
    <m/>
    <m/>
    <m/>
    <m/>
    <m/>
    <m/>
    <m/>
    <s v="No"/>
    <n v="55"/>
    <m/>
    <m/>
    <x v="0"/>
    <d v="2019-06-21T10:06:07.000"/>
    <s v="UPDATE on Our First Annual Charity Fashion Show Gala #harvestproject #clothesforchange @VCCfashion @goodladclothing _x000a_#thegullbarandkitchen _x000a_EARLY BIRD tickets - the FIRST 20 are ONLY $35/ticket‼️_x000a_https://t.co/NqXS3ULF6R"/>
    <s v="https://www.eventbrite.ca/e/mayumis-first-annual-charity-fashion-show-gala-for-the-love-of-local-tickets-63410100317"/>
    <s v="eventbrite.ca"/>
    <x v="18"/>
    <m/>
    <s v="http://pbs.twimg.com/profile_images/1063079768554237952/U3HrW-1B_normal.jpg"/>
    <x v="29"/>
    <s v="https://twitter.com/#!/mayumiizumi1/status/1142010804138459137"/>
    <m/>
    <m/>
    <s v="1142010804138459137"/>
    <m/>
    <b v="0"/>
    <n v="0"/>
    <s v=""/>
    <b v="0"/>
    <s v="en"/>
    <m/>
    <s v=""/>
    <b v="0"/>
    <n v="0"/>
    <s v=""/>
    <s v="Twitter for iPhone"/>
    <b v="0"/>
    <s v="1142010804138459137"/>
    <s v="Tweet"/>
    <n v="0"/>
    <n v="0"/>
    <m/>
    <m/>
    <m/>
    <m/>
    <m/>
    <m/>
    <m/>
    <m/>
    <n v="1"/>
    <s v="1"/>
    <s v="1"/>
    <n v="0"/>
    <n v="0"/>
    <n v="0"/>
    <n v="0"/>
    <n v="0"/>
    <n v="0"/>
    <n v="24"/>
    <n v="100"/>
    <n v="24"/>
  </r>
  <r>
    <s v="vccfashion"/>
    <s v="vccfashion"/>
    <m/>
    <m/>
    <m/>
    <m/>
    <m/>
    <m/>
    <m/>
    <m/>
    <s v="No"/>
    <n v="56"/>
    <m/>
    <m/>
    <x v="2"/>
    <d v="2019-04-05T16:55:12.000"/>
    <s v="Common Thread has a co-work space for local designers! The fully equipped production facility (industrial &amp;amp; domestic machines; sergers; cutting tables; &amp;amp; ironing stations) is available Monday &amp;amp; Friday, 10am-4pm. Details &amp;amp; bookings: a.dubois@commonthread.ca. #commonthread #cowork"/>
    <m/>
    <m/>
    <x v="19"/>
    <m/>
    <s v="http://pbs.twimg.com/profile_images/877259185708081158/T-U4o5On_normal.jpg"/>
    <x v="30"/>
    <s v="https://twitter.com/#!/vccfashion/status/1114209887511248896"/>
    <m/>
    <m/>
    <s v="1114209887511248896"/>
    <m/>
    <b v="0"/>
    <n v="0"/>
    <s v=""/>
    <b v="0"/>
    <s v="en"/>
    <m/>
    <s v=""/>
    <b v="0"/>
    <n v="0"/>
    <s v=""/>
    <s v="Hootsuite Inc."/>
    <b v="0"/>
    <s v="1114209887511248896"/>
    <s v="Tweet"/>
    <n v="0"/>
    <n v="0"/>
    <m/>
    <m/>
    <m/>
    <m/>
    <m/>
    <m/>
    <m/>
    <m/>
    <n v="12"/>
    <s v="1"/>
    <s v="1"/>
    <n v="2"/>
    <n v="4.878048780487805"/>
    <n v="0"/>
    <n v="0"/>
    <n v="0"/>
    <n v="0"/>
    <n v="39"/>
    <n v="95.1219512195122"/>
    <n v="41"/>
  </r>
  <r>
    <s v="vccfashion"/>
    <s v="vccfashion"/>
    <m/>
    <m/>
    <m/>
    <m/>
    <m/>
    <m/>
    <m/>
    <m/>
    <s v="No"/>
    <n v="57"/>
    <m/>
    <m/>
    <x v="2"/>
    <d v="2019-04-26T16:30:48.000"/>
    <s v="VCC Fashion has been delighted to share our space with the ladies of the Make It! Sewing Business Program. The new, no-cost opportunity is delivered by VCC's Partnereship Development Office &amp;amp; DIVERSEcity Community Resources Society.  https://t.co/c4UmdacgcT  #sewmates"/>
    <s v="https://www.vcc.ca/about/college-information/news/article/immigrant-women-find-sewmates-in-new-vcc-business-program.html?platform=hootsuite"/>
    <s v="vcc.ca"/>
    <x v="20"/>
    <m/>
    <s v="http://pbs.twimg.com/profile_images/877259185708081158/T-U4o5On_normal.jpg"/>
    <x v="31"/>
    <s v="https://twitter.com/#!/vccfashion/status/1121813890910830592"/>
    <m/>
    <m/>
    <s v="1121813890910830592"/>
    <m/>
    <b v="0"/>
    <n v="2"/>
    <s v=""/>
    <b v="0"/>
    <s v="en"/>
    <m/>
    <s v=""/>
    <b v="0"/>
    <n v="0"/>
    <s v=""/>
    <s v="Hootsuite Inc."/>
    <b v="0"/>
    <s v="1121813890910830592"/>
    <s v="Tweet"/>
    <n v="0"/>
    <n v="0"/>
    <m/>
    <m/>
    <m/>
    <m/>
    <m/>
    <m/>
    <m/>
    <m/>
    <n v="12"/>
    <s v="1"/>
    <s v="1"/>
    <n v="1"/>
    <n v="2.7027027027027026"/>
    <n v="0"/>
    <n v="0"/>
    <n v="0"/>
    <n v="0"/>
    <n v="36"/>
    <n v="97.29729729729729"/>
    <n v="37"/>
  </r>
  <r>
    <s v="vccfashion"/>
    <s v="vccfashion"/>
    <m/>
    <m/>
    <m/>
    <m/>
    <m/>
    <m/>
    <m/>
    <m/>
    <s v="No"/>
    <n v="58"/>
    <m/>
    <m/>
    <x v="2"/>
    <d v="2019-05-03T16:55:11.000"/>
    <s v="Thanks Olio By Marilyn for the recap of the VCC Fashion exhibit featuring the grad collections of our 8 talented students. And thanks to Dale Rollings for providing the wonderful runway images.   #fashiongradshow #vccfashion _x000a_https://t.co/Wf4vVdQ8Zi"/>
    <s v="https://www.oliobymarilyn.com/2019/04/vancouver-fashion-week-fw19-vancouver.html?fbclid=IwAR2cc2hBzHSfRZEw0pXkEhRoUNqYddWB1HYX7ep8uKyzWB5mdKdVjV_13t0"/>
    <s v="oliobymarilyn.com"/>
    <x v="21"/>
    <m/>
    <s v="http://pbs.twimg.com/profile_images/877259185708081158/T-U4o5On_normal.jpg"/>
    <x v="32"/>
    <s v="https://twitter.com/#!/vccfashion/status/1124356742710689792"/>
    <m/>
    <m/>
    <s v="1124356742710689792"/>
    <m/>
    <b v="0"/>
    <n v="2"/>
    <s v=""/>
    <b v="0"/>
    <s v="en"/>
    <m/>
    <s v=""/>
    <b v="0"/>
    <n v="0"/>
    <s v=""/>
    <s v="Hootsuite Inc."/>
    <b v="0"/>
    <s v="1124356742710689792"/>
    <s v="Tweet"/>
    <n v="0"/>
    <n v="0"/>
    <m/>
    <m/>
    <m/>
    <m/>
    <m/>
    <m/>
    <m/>
    <m/>
    <n v="12"/>
    <s v="1"/>
    <s v="1"/>
    <n v="2"/>
    <n v="5.882352941176471"/>
    <n v="0"/>
    <n v="0"/>
    <n v="0"/>
    <n v="0"/>
    <n v="32"/>
    <n v="94.11764705882354"/>
    <n v="34"/>
  </r>
  <r>
    <s v="vccfashion"/>
    <s v="vccfashion"/>
    <m/>
    <m/>
    <m/>
    <m/>
    <m/>
    <m/>
    <m/>
    <m/>
    <s v="No"/>
    <n v="59"/>
    <m/>
    <m/>
    <x v="2"/>
    <d v="2019-05-08T17:02:06.000"/>
    <s v="The City of Vancouver Public Art Program invites artists of all kinds to submit their ideas for public art projects. Initial applications require a short statement of interest, resume &amp;amp; images of previous work. Submission Deadline: Thurs. June 6, 3pm. https://t.co/xF1RdfaqCn"/>
    <s v="https://vancouver.ca/parks-recreation-culture/open-call-for-artist-initiated-projects.aspx"/>
    <s v="vancouver.ca"/>
    <x v="1"/>
    <m/>
    <s v="http://pbs.twimg.com/profile_images/877259185708081158/T-U4o5On_normal.jpg"/>
    <x v="33"/>
    <s v="https://twitter.com/#!/vccfashion/status/1126170422582677505"/>
    <m/>
    <m/>
    <s v="1126170422582677505"/>
    <m/>
    <b v="0"/>
    <n v="1"/>
    <s v=""/>
    <b v="0"/>
    <s v="en"/>
    <m/>
    <s v=""/>
    <b v="0"/>
    <n v="0"/>
    <s v=""/>
    <s v="Hootsuite Inc."/>
    <b v="0"/>
    <s v="1126170422582677505"/>
    <s v="Tweet"/>
    <n v="0"/>
    <n v="0"/>
    <m/>
    <m/>
    <m/>
    <m/>
    <m/>
    <m/>
    <m/>
    <m/>
    <n v="12"/>
    <s v="1"/>
    <s v="1"/>
    <n v="1"/>
    <n v="2.5"/>
    <n v="0"/>
    <n v="0"/>
    <n v="0"/>
    <n v="0"/>
    <n v="39"/>
    <n v="97.5"/>
    <n v="40"/>
  </r>
  <r>
    <s v="vccfashion"/>
    <s v="vccfashion"/>
    <m/>
    <m/>
    <m/>
    <m/>
    <m/>
    <m/>
    <m/>
    <m/>
    <s v="No"/>
    <n v="60"/>
    <m/>
    <m/>
    <x v="2"/>
    <d v="2019-05-10T16:20:16.000"/>
    <s v="SMOC hosts Bizarre Bazaar a vintage clothing  sale on Sun, May 26 at Hycroft  (1489 McRae Ave, Vancouver). 10am Early Entry $10 purchased online or at door, 11am-4pm Regular Entry $5 at the door only. Please make sure to bring cash._x000a_https://t.co/yO10lCIXKw #vintageclothingsale https://t.co/FnQBDNiXKh"/>
    <s v="https://www.smoc.ca/events?platform=hootsuite"/>
    <s v="smoc.ca"/>
    <x v="22"/>
    <s v="https://pbs.twimg.com/media/D6N_ooXX4AAvyls.jpg"/>
    <s v="https://pbs.twimg.com/media/D6N_ooXX4AAvyls.jpg"/>
    <x v="34"/>
    <s v="https://twitter.com/#!/vccfashion/status/1126884669109284864"/>
    <m/>
    <m/>
    <s v="1126884669109284864"/>
    <m/>
    <b v="0"/>
    <n v="0"/>
    <s v=""/>
    <b v="0"/>
    <s v="en"/>
    <m/>
    <s v=""/>
    <b v="0"/>
    <n v="0"/>
    <s v=""/>
    <s v="Hootsuite Inc."/>
    <b v="0"/>
    <s v="1126884669109284864"/>
    <s v="Tweet"/>
    <n v="0"/>
    <n v="0"/>
    <m/>
    <m/>
    <m/>
    <m/>
    <m/>
    <m/>
    <m/>
    <m/>
    <n v="12"/>
    <s v="1"/>
    <s v="1"/>
    <n v="0"/>
    <n v="0"/>
    <n v="1"/>
    <n v="2.3255813953488373"/>
    <n v="0"/>
    <n v="0"/>
    <n v="42"/>
    <n v="97.67441860465117"/>
    <n v="43"/>
  </r>
  <r>
    <s v="vccfashion"/>
    <s v="vccfashion"/>
    <m/>
    <m/>
    <m/>
    <m/>
    <m/>
    <m/>
    <m/>
    <m/>
    <s v="No"/>
    <n v="61"/>
    <m/>
    <m/>
    <x v="2"/>
    <d v="2019-05-13T17:50:12.000"/>
    <s v="Clothes Line Finds shares illustrative impressions of the VCC grad exhibit at Vancouver Fashion Week. https://t.co/b6xek5k8qv #clotheslinefinds #vccfashion #fashionillustration #vanfashionweek https://t.co/twG5kpetac"/>
    <s v="http://www.clotheslinefinds.com/2019/04/impressions-of-vancouver-fashion-week.html?platform=hootsuite"/>
    <s v="clotheslinefinds.com"/>
    <x v="23"/>
    <s v="https://pbs.twimg.com/media/D6dw_UHWwAM6IRT.jpg"/>
    <s v="https://pbs.twimg.com/media/D6dw_UHWwAM6IRT.jpg"/>
    <x v="35"/>
    <s v="https://twitter.com/#!/vccfashion/status/1127994466214637568"/>
    <m/>
    <m/>
    <s v="1127994466214637568"/>
    <m/>
    <b v="0"/>
    <n v="1"/>
    <s v=""/>
    <b v="0"/>
    <s v="en"/>
    <m/>
    <s v=""/>
    <b v="0"/>
    <n v="0"/>
    <s v=""/>
    <s v="Hootsuite Inc."/>
    <b v="0"/>
    <s v="1127994466214637568"/>
    <s v="Tweet"/>
    <n v="0"/>
    <n v="0"/>
    <m/>
    <m/>
    <m/>
    <m/>
    <m/>
    <m/>
    <m/>
    <m/>
    <n v="12"/>
    <s v="1"/>
    <s v="1"/>
    <n v="0"/>
    <n v="0"/>
    <n v="0"/>
    <n v="0"/>
    <n v="0"/>
    <n v="0"/>
    <n v="19"/>
    <n v="100"/>
    <n v="19"/>
  </r>
  <r>
    <s v="vccfashion"/>
    <s v="vccfashion"/>
    <m/>
    <m/>
    <m/>
    <m/>
    <m/>
    <m/>
    <m/>
    <m/>
    <s v="No"/>
    <n v="62"/>
    <m/>
    <m/>
    <x v="2"/>
    <d v="2019-05-16T17:10:17.000"/>
    <s v="July 27 Alouette Addictions Services in Maple Ridge hosts the Ladies Only Backyard Soirée. 100 women will see a fashion show &amp;amp; shop the vendor area. Interested in participating contact: Lorraine Hugill, lorraine@alouetteaddictions.org. https://t.co/sBKjOCfg2S"/>
    <s v="http://alouetteaddictions.org/events/?platform=hootsuite"/>
    <s v="alouetteaddictions.org"/>
    <x v="1"/>
    <m/>
    <s v="http://pbs.twimg.com/profile_images/877259185708081158/T-U4o5On_normal.jpg"/>
    <x v="36"/>
    <s v="https://twitter.com/#!/vccfashion/status/1129071583392403459"/>
    <m/>
    <m/>
    <s v="1129071583392403459"/>
    <m/>
    <b v="0"/>
    <n v="1"/>
    <s v=""/>
    <b v="0"/>
    <s v="en"/>
    <m/>
    <s v=""/>
    <b v="0"/>
    <n v="0"/>
    <s v=""/>
    <s v="Hootsuite Inc."/>
    <b v="0"/>
    <s v="1129071583392403459"/>
    <s v="Tweet"/>
    <n v="0"/>
    <n v="0"/>
    <m/>
    <m/>
    <m/>
    <m/>
    <m/>
    <m/>
    <m/>
    <m/>
    <n v="12"/>
    <s v="1"/>
    <s v="1"/>
    <n v="0"/>
    <n v="0"/>
    <n v="0"/>
    <n v="0"/>
    <n v="0"/>
    <n v="0"/>
    <n v="35"/>
    <n v="100"/>
    <n v="35"/>
  </r>
  <r>
    <s v="vccfashion"/>
    <s v="vccfashion"/>
    <m/>
    <m/>
    <m/>
    <m/>
    <m/>
    <m/>
    <m/>
    <m/>
    <s v="No"/>
    <n v="63"/>
    <m/>
    <m/>
    <x v="2"/>
    <d v="2019-06-07T16:40:10.000"/>
    <s v="Vancouver Fashion Week invites recent fashion grads to apply for 1 of 8 discounted Wed. Oct. 9 shows. The Bronze Package is worth $5400; for grads it's only $250! Must have 8-12 looks &amp;amp; submit an application by June 17. For more details: sarahmurray@vanfashionweek.com. #VFW https://t.co/RJPZWR7l7j"/>
    <m/>
    <m/>
    <x v="24"/>
    <s v="https://pbs.twimg.com/media/D8eQtEdXYAAWVF5.jpg"/>
    <s v="https://pbs.twimg.com/media/D8eQtEdXYAAWVF5.jpg"/>
    <x v="37"/>
    <s v="https://twitter.com/#!/vccfashion/status/1137036536816513024"/>
    <m/>
    <m/>
    <s v="1137036536816513024"/>
    <m/>
    <b v="0"/>
    <n v="0"/>
    <s v=""/>
    <b v="0"/>
    <s v="en"/>
    <m/>
    <s v=""/>
    <b v="0"/>
    <n v="0"/>
    <s v=""/>
    <s v="Hootsuite Inc."/>
    <b v="0"/>
    <s v="1137036536816513024"/>
    <s v="Tweet"/>
    <n v="0"/>
    <n v="0"/>
    <m/>
    <m/>
    <m/>
    <m/>
    <m/>
    <m/>
    <m/>
    <m/>
    <n v="12"/>
    <s v="1"/>
    <s v="1"/>
    <n v="1"/>
    <n v="2.0833333333333335"/>
    <n v="0"/>
    <n v="0"/>
    <n v="0"/>
    <n v="0"/>
    <n v="47"/>
    <n v="97.91666666666667"/>
    <n v="48"/>
  </r>
  <r>
    <s v="vccfashion"/>
    <s v="vccfashion"/>
    <m/>
    <m/>
    <m/>
    <m/>
    <m/>
    <m/>
    <m/>
    <m/>
    <s v="No"/>
    <n v="64"/>
    <m/>
    <m/>
    <x v="2"/>
    <d v="2019-06-10T07:40:05.000"/>
    <s v="Ancient Women in Textile-The Jacquard Weaving of Ruth Scheuing, curated by Angela Clarke, is a temporary exhibition featuring hand-woven Jacquard weavings by artist Ruth Scheuing. On until June 15, Italian Cultural Centre-Il Museo Art Gallery (3075 Slocan St. Vancouver). #weaving"/>
    <m/>
    <m/>
    <x v="25"/>
    <m/>
    <s v="http://pbs.twimg.com/profile_images/877259185708081158/T-U4o5On_normal.jpg"/>
    <x v="38"/>
    <s v="https://twitter.com/#!/vccfashion/status/1137987787016351744"/>
    <m/>
    <m/>
    <s v="1137987787016351744"/>
    <m/>
    <b v="0"/>
    <n v="0"/>
    <s v=""/>
    <b v="0"/>
    <s v="en"/>
    <m/>
    <s v=""/>
    <b v="0"/>
    <n v="1"/>
    <s v=""/>
    <s v="Hootsuite Inc."/>
    <b v="0"/>
    <s v="1137987787016351744"/>
    <s v="Tweet"/>
    <n v="0"/>
    <n v="0"/>
    <m/>
    <m/>
    <m/>
    <m/>
    <m/>
    <m/>
    <m/>
    <m/>
    <n v="12"/>
    <s v="1"/>
    <s v="1"/>
    <n v="0"/>
    <n v="0"/>
    <n v="0"/>
    <n v="0"/>
    <n v="0"/>
    <n v="0"/>
    <n v="43"/>
    <n v="100"/>
    <n v="43"/>
  </r>
  <r>
    <s v="vccfashion"/>
    <s v="vccfashion"/>
    <m/>
    <m/>
    <m/>
    <m/>
    <m/>
    <m/>
    <m/>
    <m/>
    <s v="No"/>
    <n v="65"/>
    <m/>
    <m/>
    <x v="2"/>
    <d v="2019-06-12T18:40:13.000"/>
    <s v="The BC Children's and Women's Hospital thrift stores, Still Fabulous, are looking for a volunteer merchandiser to dress windows on a bi-weekly basis at their two Vancouver stores. Interested? Contact Kristen Anderson-Napoli, napolikristen@gmail.com.  https://t.co/E7sr6d2lkD"/>
    <s v="http://www.stillfabulousthrift.com/"/>
    <s v="stillfabulousthrift.com"/>
    <x v="1"/>
    <m/>
    <s v="http://pbs.twimg.com/profile_images/877259185708081158/T-U4o5On_normal.jpg"/>
    <x v="39"/>
    <s v="https://twitter.com/#!/vccfashion/status/1138878691159805968"/>
    <m/>
    <m/>
    <s v="1138878691159805968"/>
    <m/>
    <b v="0"/>
    <n v="0"/>
    <s v=""/>
    <b v="0"/>
    <s v="en"/>
    <m/>
    <s v=""/>
    <b v="0"/>
    <n v="0"/>
    <s v=""/>
    <s v="Hootsuite Inc."/>
    <b v="0"/>
    <s v="1138878691159805968"/>
    <s v="Tweet"/>
    <n v="0"/>
    <n v="0"/>
    <m/>
    <m/>
    <m/>
    <m/>
    <m/>
    <m/>
    <m/>
    <m/>
    <n v="12"/>
    <s v="1"/>
    <s v="1"/>
    <n v="2"/>
    <n v="5.405405405405405"/>
    <n v="0"/>
    <n v="0"/>
    <n v="0"/>
    <n v="0"/>
    <n v="35"/>
    <n v="94.5945945945946"/>
    <n v="37"/>
  </r>
  <r>
    <s v="vccfashion"/>
    <s v="vccfashion"/>
    <m/>
    <m/>
    <m/>
    <m/>
    <m/>
    <m/>
    <m/>
    <m/>
    <s v="No"/>
    <n v="66"/>
    <m/>
    <m/>
    <x v="2"/>
    <d v="2019-06-18T17:40:17.000"/>
    <s v="We were super lucky to collaborate with Mel K of Bag and A Beret on our Fashion Cycle 4 custom design class. You can read of her adventures and see our first year students’ creations on her blog. _x000a_ https://t.co/2PSFVssmiT_x000a_https://t.co/lbOdH89q53_x000a_https://t.co/N3xIGKztwP https://t.co/Ps6asQ4AvU"/>
    <s v="https://bagandaberet.blogspot.com/2019/05/bespoke-adventure-part-3-of-3.html https://bagandaberet.blogspot.com/2019/05/bespoke-adventure-part-2-of-3.html https://bagandaberet.blogspot.com/2019/05/bespoke-adventure-part-1-of-3.html"/>
    <s v="blogspot.com blogspot.com blogspot.com"/>
    <x v="1"/>
    <s v="https://pbs.twimg.com/media/D9XH80bWsAAD-JS.jpg"/>
    <s v="https://pbs.twimg.com/media/D9XH80bWsAAD-JS.jpg"/>
    <x v="40"/>
    <s v="https://twitter.com/#!/vccfashion/status/1141037932851187712"/>
    <m/>
    <m/>
    <s v="1141037932851187712"/>
    <m/>
    <b v="0"/>
    <n v="0"/>
    <s v=""/>
    <b v="0"/>
    <s v="en"/>
    <m/>
    <s v=""/>
    <b v="0"/>
    <n v="0"/>
    <s v=""/>
    <s v="Hootsuite Inc."/>
    <b v="0"/>
    <s v="1141037932851187712"/>
    <s v="Tweet"/>
    <n v="0"/>
    <n v="0"/>
    <m/>
    <m/>
    <m/>
    <m/>
    <m/>
    <m/>
    <m/>
    <m/>
    <n v="12"/>
    <s v="1"/>
    <s v="1"/>
    <n v="2"/>
    <n v="5.2631578947368425"/>
    <n v="0"/>
    <n v="0"/>
    <n v="0"/>
    <n v="0"/>
    <n v="36"/>
    <n v="94.73684210526316"/>
    <n v="38"/>
  </r>
  <r>
    <s v="vccfashion"/>
    <s v="vccfashion"/>
    <m/>
    <m/>
    <m/>
    <m/>
    <m/>
    <m/>
    <m/>
    <m/>
    <s v="No"/>
    <n v="67"/>
    <m/>
    <m/>
    <x v="2"/>
    <d v="2019-06-20T17:40:17.000"/>
    <s v="The Carter Wosk Award in Applied Art + Design celebrates British Columbians who excel in art with a practical or functional application in fields such as textiles &amp;amp; fashion. Up to 3 recipients are awarded $2500. To apply before the July 15 deadline:  https://t.co/ndJuvvY644"/>
    <s v="http://www.bcachievement.com/creative/info.php"/>
    <s v="bcachievement.com"/>
    <x v="1"/>
    <m/>
    <s v="http://pbs.twimg.com/profile_images/877259185708081158/T-U4o5On_normal.jpg"/>
    <x v="41"/>
    <s v="https://twitter.com/#!/vccfashion/status/1141762711073841153"/>
    <m/>
    <m/>
    <s v="1141762711073841153"/>
    <m/>
    <b v="0"/>
    <n v="1"/>
    <s v=""/>
    <b v="0"/>
    <s v="en"/>
    <m/>
    <s v=""/>
    <b v="0"/>
    <n v="0"/>
    <s v=""/>
    <s v="Hootsuite Inc."/>
    <b v="0"/>
    <s v="1141762711073841153"/>
    <s v="Tweet"/>
    <n v="0"/>
    <n v="0"/>
    <m/>
    <m/>
    <m/>
    <m/>
    <m/>
    <m/>
    <m/>
    <m/>
    <n v="12"/>
    <s v="1"/>
    <s v="1"/>
    <n v="3"/>
    <n v="7.142857142857143"/>
    <n v="0"/>
    <n v="0"/>
    <n v="0"/>
    <n v="0"/>
    <n v="39"/>
    <n v="92.85714285714286"/>
    <n v="42"/>
  </r>
  <r>
    <s v="mayumiizumi1"/>
    <s v="mayumiizumi1"/>
    <m/>
    <m/>
    <m/>
    <m/>
    <m/>
    <m/>
    <m/>
    <m/>
    <s v="No"/>
    <n v="69"/>
    <m/>
    <m/>
    <x v="2"/>
    <d v="2019-05-20T14:02:58.000"/>
    <s v="Do you love ❤️ #fashion ⁉️Watching #fashionshows ⁉️I am putting on my First Annual Fashion Show Gala #fortheloveoflocal❤️ on Monday, July 15th at #thegullbarandkitchen featuring #harvestprojects thriftstore #clothesforchange .#vccfashion students are donating 3 suits. STAY TUNED"/>
    <m/>
    <m/>
    <x v="26"/>
    <m/>
    <s v="http://pbs.twimg.com/profile_images/1063079768554237952/U3HrW-1B_normal.jpg"/>
    <x v="42"/>
    <s v="https://twitter.com/#!/mayumiizumi1/status/1130473996695113728"/>
    <m/>
    <m/>
    <s v="1130473996695113728"/>
    <m/>
    <b v="0"/>
    <n v="0"/>
    <s v=""/>
    <b v="0"/>
    <s v="en"/>
    <m/>
    <s v=""/>
    <b v="0"/>
    <n v="0"/>
    <s v=""/>
    <s v="Twitter for iPhone"/>
    <b v="0"/>
    <s v="1130473996695113728"/>
    <s v="Tweet"/>
    <n v="0"/>
    <n v="0"/>
    <m/>
    <m/>
    <m/>
    <m/>
    <m/>
    <m/>
    <m/>
    <m/>
    <n v="1"/>
    <s v="1"/>
    <s v="1"/>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77">
    <i>
      <x v="1"/>
    </i>
    <i r="1">
      <x v="3"/>
    </i>
    <i r="2">
      <x v="88"/>
    </i>
    <i r="3">
      <x v="21"/>
    </i>
    <i r="1">
      <x v="4"/>
    </i>
    <i r="2">
      <x v="94"/>
    </i>
    <i r="3">
      <x v="19"/>
    </i>
    <i r="3">
      <x v="21"/>
    </i>
    <i r="2">
      <x v="96"/>
    </i>
    <i r="3">
      <x v="17"/>
    </i>
    <i r="2">
      <x v="99"/>
    </i>
    <i r="3">
      <x v="18"/>
    </i>
    <i r="2">
      <x v="100"/>
    </i>
    <i r="3">
      <x v="19"/>
    </i>
    <i r="2">
      <x v="103"/>
    </i>
    <i r="3">
      <x v="17"/>
    </i>
    <i r="2">
      <x v="106"/>
    </i>
    <i r="3">
      <x v="19"/>
    </i>
    <i r="2">
      <x v="107"/>
    </i>
    <i r="3">
      <x v="20"/>
    </i>
    <i r="2">
      <x v="108"/>
    </i>
    <i r="3">
      <x v="17"/>
    </i>
    <i r="3">
      <x v="18"/>
    </i>
    <i r="3">
      <x v="20"/>
    </i>
    <i r="2">
      <x v="110"/>
    </i>
    <i r="3">
      <x v="17"/>
    </i>
    <i r="2">
      <x v="115"/>
    </i>
    <i r="3">
      <x v="24"/>
    </i>
    <i r="2">
      <x v="116"/>
    </i>
    <i r="3">
      <x v="16"/>
    </i>
    <i r="2">
      <x v="117"/>
    </i>
    <i r="3">
      <x v="17"/>
    </i>
    <i r="2">
      <x v="120"/>
    </i>
    <i r="3">
      <x v="18"/>
    </i>
    <i r="1">
      <x v="5"/>
    </i>
    <i r="2">
      <x v="122"/>
    </i>
    <i r="3">
      <x v="18"/>
    </i>
    <i r="2">
      <x v="124"/>
    </i>
    <i r="3">
      <x v="17"/>
    </i>
    <i r="2">
      <x v="129"/>
    </i>
    <i r="3">
      <x v="18"/>
    </i>
    <i r="2">
      <x v="131"/>
    </i>
    <i r="3">
      <x v="17"/>
    </i>
    <i r="2">
      <x v="134"/>
    </i>
    <i r="3">
      <x v="18"/>
    </i>
    <i r="2">
      <x v="137"/>
    </i>
    <i r="3">
      <x v="18"/>
    </i>
    <i r="2">
      <x v="141"/>
    </i>
    <i r="3">
      <x v="15"/>
    </i>
    <i r="2">
      <x v="143"/>
    </i>
    <i r="3">
      <x v="17"/>
    </i>
    <i r="2">
      <x v="144"/>
    </i>
    <i r="3">
      <x v="19"/>
    </i>
    <i r="2">
      <x v="145"/>
    </i>
    <i r="3">
      <x v="18"/>
    </i>
    <i r="2">
      <x v="148"/>
    </i>
    <i r="3">
      <x v="23"/>
    </i>
    <i r="2">
      <x v="150"/>
    </i>
    <i r="3">
      <x v="17"/>
    </i>
    <i r="1">
      <x v="6"/>
    </i>
    <i r="2">
      <x v="155"/>
    </i>
    <i r="3">
      <x v="24"/>
    </i>
    <i r="2">
      <x v="158"/>
    </i>
    <i r="3">
      <x v="22"/>
    </i>
    <i r="2">
      <x v="159"/>
    </i>
    <i r="3">
      <x v="17"/>
    </i>
    <i r="2">
      <x v="162"/>
    </i>
    <i r="3">
      <x v="8"/>
    </i>
    <i r="2">
      <x v="164"/>
    </i>
    <i r="3">
      <x v="19"/>
    </i>
    <i r="2">
      <x v="170"/>
    </i>
    <i r="3">
      <x v="18"/>
    </i>
    <i r="2">
      <x v="172"/>
    </i>
    <i r="3">
      <x v="18"/>
    </i>
    <i r="2">
      <x v="173"/>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7">
        <i x="4" s="1"/>
        <i x="15" s="1"/>
        <i x="11" s="1"/>
        <i x="23" s="1"/>
        <i x="19" s="1"/>
        <i x="12" s="1"/>
        <i x="14" s="1"/>
        <i x="26" s="1"/>
        <i x="5" s="1"/>
        <i x="21" s="1"/>
        <i x="18" s="1"/>
        <i x="0" s="1"/>
        <i x="10" s="1"/>
        <i x="6" s="1"/>
        <i x="2" s="1"/>
        <i x="3" s="1"/>
        <i x="16" s="1"/>
        <i x="8" s="1"/>
        <i x="7" s="1"/>
        <i x="20" s="1"/>
        <i x="17" s="1"/>
        <i x="13" s="1"/>
        <i x="24" s="1"/>
        <i x="9" s="1"/>
        <i x="22" s="1"/>
        <i x="2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9" totalsRowShown="0" headerRowDxfId="364" dataDxfId="363">
  <autoFilter ref="A2:BL69"/>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34" dataDxfId="233">
  <autoFilter ref="A2:C6"/>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11" totalsRowShown="0" headerRowDxfId="227" dataDxfId="226">
  <autoFilter ref="A1:F11"/>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F24" totalsRowShown="0" headerRowDxfId="219" dataDxfId="218">
  <autoFilter ref="A14:F24"/>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F37" totalsRowShown="0" headerRowDxfId="211" dataDxfId="210">
  <autoFilter ref="A27:F37"/>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F50" totalsRowShown="0" headerRowDxfId="202" dataDxfId="201">
  <autoFilter ref="A40:F50"/>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F63" totalsRowShown="0" headerRowDxfId="193" dataDxfId="192">
  <autoFilter ref="A53:F63"/>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F71" totalsRowShown="0" headerRowDxfId="184" dataDxfId="183">
  <autoFilter ref="A66:F71"/>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F84" totalsRowShown="0" headerRowDxfId="181" dataDxfId="180">
  <autoFilter ref="A74:F84"/>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F97" totalsRowShown="0" headerRowDxfId="166" dataDxfId="165">
  <autoFilter ref="A87:F97"/>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 totalsRowShown="0" headerRowDxfId="311" dataDxfId="310">
  <autoFilter ref="A2:BS26"/>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03" totalsRowShown="0" headerRowDxfId="147" dataDxfId="146">
  <autoFilter ref="A1:G30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81" totalsRowShown="0" headerRowDxfId="138" dataDxfId="137">
  <autoFilter ref="A1:L18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5" totalsRowShown="0" headerRowDxfId="64" dataDxfId="63">
  <autoFilter ref="A2:BL4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65" dataDxfId="264">
  <autoFilter ref="A1:C25"/>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utmagazine.ca/2019/03/14/on-prairie-values-following-your-gut-with-the-craftswoman-behind-old-fashioned-standards/" TargetMode="External" /><Relationship Id="rId2" Type="http://schemas.openxmlformats.org/officeDocument/2006/relationships/hyperlink" Target="https://scoutmagazine.ca/2019/03/14/on-prairie-values-following-your-gut-with-the-craftswoman-behind-old-fashioned-standards/" TargetMode="External" /><Relationship Id="rId3" Type="http://schemas.openxmlformats.org/officeDocument/2006/relationships/hyperlink" Target="https://scoutmagazine.ca/2019/03/14/on-prairie-values-following-your-gut-with-the-craftswoman-behind-old-fashioned-standards/" TargetMode="External" /><Relationship Id="rId4" Type="http://schemas.openxmlformats.org/officeDocument/2006/relationships/hyperlink" Target="https://www.vcc.ca/about/college-information/news/article/good-luck-to-vccs-skills-canada-bc-2019-competitors.html" TargetMode="External" /><Relationship Id="rId5" Type="http://schemas.openxmlformats.org/officeDocument/2006/relationships/hyperlink" Target="https://www.vcc.ca/about/college-information/news/article/good-luck-to-vccs-skills-canada-bc-2019-competitors.html" TargetMode="External" /><Relationship Id="rId6" Type="http://schemas.openxmlformats.org/officeDocument/2006/relationships/hyperlink" Target="https://www.vcc.ca/about/college-information/news/article/good-luck-to-vccs-skills-canada-bc-2019-competitors.html" TargetMode="External" /><Relationship Id="rId7" Type="http://schemas.openxmlformats.org/officeDocument/2006/relationships/hyperlink" Target="https://www.vcc.ca/about/college-information/news/article/good-luck-to-vccs-skills-canada-bc-2019-competitors.html" TargetMode="External" /><Relationship Id="rId8" Type="http://schemas.openxmlformats.org/officeDocument/2006/relationships/hyperlink" Target="https://www.vcc.ca/about/college-information/news/article/good-luck-to-vccs-skills-canada-bc-2019-competitors.html" TargetMode="External" /><Relationship Id="rId9" Type="http://schemas.openxmlformats.org/officeDocument/2006/relationships/hyperlink" Target="https://www.vcc.ca/about/college-information/news/article/good-luck-to-vccs-skills-canada-bc-2019-competitors.html" TargetMode="External" /><Relationship Id="rId10" Type="http://schemas.openxmlformats.org/officeDocument/2006/relationships/hyperlink" Target="https://www.vcc.ca/about/college-information/news/article/good-luck-to-vccs-skills-canada-bc-2019-competitors.html" TargetMode="External" /><Relationship Id="rId11" Type="http://schemas.openxmlformats.org/officeDocument/2006/relationships/hyperlink" Target="https://www.vcc.ca/about/college-information/news/article/good-luck-to-vccs-skills-canada-bc-2019-competitors.html" TargetMode="External" /><Relationship Id="rId12" Type="http://schemas.openxmlformats.org/officeDocument/2006/relationships/hyperlink" Target="https://www.vcc.ca/about/college-information/news/article/good-luck-to-vccs-skills-canada-bc-2019-competitors.html" TargetMode="External" /><Relationship Id="rId13" Type="http://schemas.openxmlformats.org/officeDocument/2006/relationships/hyperlink" Target="https://www.vcc.ca/communityreport/fundraising-flair.html" TargetMode="External" /><Relationship Id="rId14" Type="http://schemas.openxmlformats.org/officeDocument/2006/relationships/hyperlink" Target="https://www.vcc.ca/about/college-information/news/article/good-luck-to-vccs-skills-canada-bc-2019-competitors.html" TargetMode="External" /><Relationship Id="rId15" Type="http://schemas.openxmlformats.org/officeDocument/2006/relationships/hyperlink" Target="https://www.vcc.ca/communityreport/fundraising-flair.html" TargetMode="External" /><Relationship Id="rId16" Type="http://schemas.openxmlformats.org/officeDocument/2006/relationships/hyperlink" Target="https://vancouver.ca/parks-recreation-culture/utility-wrap-artist-call.aspx?platform=hootsuite" TargetMode="External" /><Relationship Id="rId17" Type="http://schemas.openxmlformats.org/officeDocument/2006/relationships/hyperlink" Target="https://www.apparel.ca/cgi/page.cgi?_id=65&amp;evt=509" TargetMode="External" /><Relationship Id="rId18" Type="http://schemas.openxmlformats.org/officeDocument/2006/relationships/hyperlink" Target="https://scoutmagazine.ca/2019/03/14/on-prairie-values-following-your-gut-with-the-craftswoman-behind-old-fashioned-standards/?platform=hootsuite" TargetMode="External" /><Relationship Id="rId19" Type="http://schemas.openxmlformats.org/officeDocument/2006/relationships/hyperlink" Target="https://www.businessoffashion.com/articles/education/stressed-and-depressed-a-mental-health-guide-for-fashion-students?utm_campaign=d1dad12610-fashion-s-mental-health-problem&amp;utm_medium=email&amp;utm_source=Subscribers&amp;utm_term=0_d2191372b3-d1dad12610-420857781" TargetMode="External" /><Relationship Id="rId20" Type="http://schemas.openxmlformats.org/officeDocument/2006/relationships/hyperlink" Target="http://digital.films.com/p_Search.aspx?rd=a&amp;q=%22Levi%20Strauss%22&amp;mp=AnyWord&amp;cTitle=Birthday%3a%20Levi%20Strauss%2c%201829&amp;cDate=2_26" TargetMode="External" /><Relationship Id="rId21" Type="http://schemas.openxmlformats.org/officeDocument/2006/relationships/hyperlink" Target="https://www.vcc.ca/about/college-information/news/article/good-luck-to-vccs-skills-canada-bc-2019-competitors.html" TargetMode="External" /><Relationship Id="rId22" Type="http://schemas.openxmlformats.org/officeDocument/2006/relationships/hyperlink" Target="https://twitter.com/VCCfashion/status/1121813890910830592" TargetMode="External" /><Relationship Id="rId23" Type="http://schemas.openxmlformats.org/officeDocument/2006/relationships/hyperlink" Target="https://www.vcc.ca/programscourses/program-areas/design/fashion-design--production-certificate/" TargetMode="External" /><Relationship Id="rId24" Type="http://schemas.openxmlformats.org/officeDocument/2006/relationships/hyperlink" Target="https://www.vcc.ca/programscourses/program-areas/design/fashion-design--production-certificate/" TargetMode="External" /><Relationship Id="rId25" Type="http://schemas.openxmlformats.org/officeDocument/2006/relationships/hyperlink" Target="https://www.vcc.ca/programscourses/program-areas/design/fashion-design--production-certificate/" TargetMode="External" /><Relationship Id="rId26" Type="http://schemas.openxmlformats.org/officeDocument/2006/relationships/hyperlink" Target="https://www.vcc.ca/communityreport/fundraising-flair.html" TargetMode="External" /><Relationship Id="rId27" Type="http://schemas.openxmlformats.org/officeDocument/2006/relationships/hyperlink" Target="http://bit.ly/lfw2020" TargetMode="External" /><Relationship Id="rId28" Type="http://schemas.openxmlformats.org/officeDocument/2006/relationships/hyperlink" Target="https://www.eventbrite.ca/e/mayumis-first-annual-charity-fashion-show-gala-for-the-love-of-local-tickets-63410100317" TargetMode="External" /><Relationship Id="rId29" Type="http://schemas.openxmlformats.org/officeDocument/2006/relationships/hyperlink" Target="https://www.vcc.ca/about/college-information/news/article/immigrant-women-find-sewmates-in-new-vcc-business-program.html?platform=hootsuite" TargetMode="External" /><Relationship Id="rId30" Type="http://schemas.openxmlformats.org/officeDocument/2006/relationships/hyperlink" Target="https://www.oliobymarilyn.com/2019/04/vancouver-fashion-week-fw19-vancouver.html?fbclid=IwAR2cc2hBzHSfRZEw0pXkEhRoUNqYddWB1HYX7ep8uKyzWB5mdKdVjV_13t0" TargetMode="External" /><Relationship Id="rId31" Type="http://schemas.openxmlformats.org/officeDocument/2006/relationships/hyperlink" Target="https://vancouver.ca/parks-recreation-culture/open-call-for-artist-initiated-projects.aspx" TargetMode="External" /><Relationship Id="rId32" Type="http://schemas.openxmlformats.org/officeDocument/2006/relationships/hyperlink" Target="https://www.smoc.ca/events?platform=hootsuite" TargetMode="External" /><Relationship Id="rId33" Type="http://schemas.openxmlformats.org/officeDocument/2006/relationships/hyperlink" Target="http://www.clotheslinefinds.com/2019/04/impressions-of-vancouver-fashion-week.html?platform=hootsuite" TargetMode="External" /><Relationship Id="rId34" Type="http://schemas.openxmlformats.org/officeDocument/2006/relationships/hyperlink" Target="http://alouetteaddictions.org/events/?platform=hootsuite" TargetMode="External" /><Relationship Id="rId35" Type="http://schemas.openxmlformats.org/officeDocument/2006/relationships/hyperlink" Target="http://www.stillfabulousthrift.com/" TargetMode="External" /><Relationship Id="rId36" Type="http://schemas.openxmlformats.org/officeDocument/2006/relationships/hyperlink" Target="http://www.bcachievement.com/creative/info.php" TargetMode="External" /><Relationship Id="rId37" Type="http://schemas.openxmlformats.org/officeDocument/2006/relationships/hyperlink" Target="https://www.eventbrite.ca/e/mayumis-first-annual-charity-fashion-show-gala-for-the-love-of-local-tickets-63410100317" TargetMode="External" /><Relationship Id="rId38" Type="http://schemas.openxmlformats.org/officeDocument/2006/relationships/hyperlink" Target="https://pbs.twimg.com/media/D2xhO1LUwAIF7Ku.jpg" TargetMode="External" /><Relationship Id="rId39" Type="http://schemas.openxmlformats.org/officeDocument/2006/relationships/hyperlink" Target="https://pbs.twimg.com/media/D2xhO1LUwAIF7Ku.jpg" TargetMode="External" /><Relationship Id="rId40" Type="http://schemas.openxmlformats.org/officeDocument/2006/relationships/hyperlink" Target="https://pbs.twimg.com/media/D2xhO1LUwAIF7Ku.jpg" TargetMode="External" /><Relationship Id="rId41" Type="http://schemas.openxmlformats.org/officeDocument/2006/relationships/hyperlink" Target="https://pbs.twimg.com/media/D4Xev4oXkAAbaE5.png" TargetMode="External" /><Relationship Id="rId42" Type="http://schemas.openxmlformats.org/officeDocument/2006/relationships/hyperlink" Target="https://pbs.twimg.com/media/D4Xev4oXkAAbaE5.png" TargetMode="External" /><Relationship Id="rId43" Type="http://schemas.openxmlformats.org/officeDocument/2006/relationships/hyperlink" Target="https://pbs.twimg.com/media/D4Xev4oXkAAbaE5.png" TargetMode="External" /><Relationship Id="rId44" Type="http://schemas.openxmlformats.org/officeDocument/2006/relationships/hyperlink" Target="https://pbs.twimg.com/media/D7vzjuXXsAAxLSH.jpg" TargetMode="External" /><Relationship Id="rId45" Type="http://schemas.openxmlformats.org/officeDocument/2006/relationships/hyperlink" Target="https://pbs.twimg.com/media/D4Xev4oXkAAbaE5.png" TargetMode="External" /><Relationship Id="rId46" Type="http://schemas.openxmlformats.org/officeDocument/2006/relationships/hyperlink" Target="https://pbs.twimg.com/media/D7vzjuXXsAAxLSH.jpg" TargetMode="External" /><Relationship Id="rId47" Type="http://schemas.openxmlformats.org/officeDocument/2006/relationships/hyperlink" Target="https://pbs.twimg.com/media/D2JSFcYVAAA0-nr.jpg" TargetMode="External" /><Relationship Id="rId48" Type="http://schemas.openxmlformats.org/officeDocument/2006/relationships/hyperlink" Target="https://pbs.twimg.com/media/D5f6dumXoAE5QYq.jpg" TargetMode="External" /><Relationship Id="rId49" Type="http://schemas.openxmlformats.org/officeDocument/2006/relationships/hyperlink" Target="https://pbs.twimg.com/media/D5AdnCKX4AAuCXM.jpg" TargetMode="External" /><Relationship Id="rId50" Type="http://schemas.openxmlformats.org/officeDocument/2006/relationships/hyperlink" Target="https://pbs.twimg.com/media/D5AdnCKX4AAuCXM.jpg" TargetMode="External" /><Relationship Id="rId51" Type="http://schemas.openxmlformats.org/officeDocument/2006/relationships/hyperlink" Target="https://pbs.twimg.com/media/D0VxsnPUYAM7MBy.jpg" TargetMode="External" /><Relationship Id="rId52" Type="http://schemas.openxmlformats.org/officeDocument/2006/relationships/hyperlink" Target="https://pbs.twimg.com/media/D5AdnCKX4AAuCXM.jpg" TargetMode="External" /><Relationship Id="rId53" Type="http://schemas.openxmlformats.org/officeDocument/2006/relationships/hyperlink" Target="https://pbs.twimg.com/media/D4Xev4oXkAAbaE5.png" TargetMode="External" /><Relationship Id="rId54" Type="http://schemas.openxmlformats.org/officeDocument/2006/relationships/hyperlink" Target="https://pbs.twimg.com/media/D49MCqMU4AA_J2g.jpg" TargetMode="External" /><Relationship Id="rId55" Type="http://schemas.openxmlformats.org/officeDocument/2006/relationships/hyperlink" Target="https://pbs.twimg.com/media/D7LugjYXkAEC0IR.jpg" TargetMode="External" /><Relationship Id="rId56" Type="http://schemas.openxmlformats.org/officeDocument/2006/relationships/hyperlink" Target="https://pbs.twimg.com/media/D7WRWaHXoAEzRfl.jpg" TargetMode="External" /><Relationship Id="rId57" Type="http://schemas.openxmlformats.org/officeDocument/2006/relationships/hyperlink" Target="https://pbs.twimg.com/media/D7mwqzKXkAMoHdo.jpg" TargetMode="External" /><Relationship Id="rId58" Type="http://schemas.openxmlformats.org/officeDocument/2006/relationships/hyperlink" Target="https://pbs.twimg.com/media/D7vzjuXXsAAxLSH.jpg" TargetMode="External" /><Relationship Id="rId59" Type="http://schemas.openxmlformats.org/officeDocument/2006/relationships/hyperlink" Target="https://pbs.twimg.com/media/D2JSFcYVAAA0-nr.jpg" TargetMode="External" /><Relationship Id="rId60" Type="http://schemas.openxmlformats.org/officeDocument/2006/relationships/hyperlink" Target="https://pbs.twimg.com/media/D5AdnCKX4AAuCXM.jpg" TargetMode="External" /><Relationship Id="rId61" Type="http://schemas.openxmlformats.org/officeDocument/2006/relationships/hyperlink" Target="https://pbs.twimg.com/media/D8aD9-UWwAYNfIt.jpg" TargetMode="External" /><Relationship Id="rId62" Type="http://schemas.openxmlformats.org/officeDocument/2006/relationships/hyperlink" Target="https://pbs.twimg.com/media/D6N_ooXX4AAvyls.jpg" TargetMode="External" /><Relationship Id="rId63" Type="http://schemas.openxmlformats.org/officeDocument/2006/relationships/hyperlink" Target="https://pbs.twimg.com/media/D6dw_UHWwAM6IRT.jpg" TargetMode="External" /><Relationship Id="rId64" Type="http://schemas.openxmlformats.org/officeDocument/2006/relationships/hyperlink" Target="https://pbs.twimg.com/media/D8eQtEdXYAAWVF5.jpg" TargetMode="External" /><Relationship Id="rId65" Type="http://schemas.openxmlformats.org/officeDocument/2006/relationships/hyperlink" Target="https://pbs.twimg.com/media/D9XH80bWsAAD-JS.jpg" TargetMode="External" /><Relationship Id="rId66" Type="http://schemas.openxmlformats.org/officeDocument/2006/relationships/hyperlink" Target="https://pbs.twimg.com/media/D2xhO1LUwAIF7Ku.jpg" TargetMode="External" /><Relationship Id="rId67" Type="http://schemas.openxmlformats.org/officeDocument/2006/relationships/hyperlink" Target="https://pbs.twimg.com/media/D2xhO1LUwAIF7Ku.jpg" TargetMode="External" /><Relationship Id="rId68" Type="http://schemas.openxmlformats.org/officeDocument/2006/relationships/hyperlink" Target="https://pbs.twimg.com/media/D2xhO1LUwAIF7Ku.jpg" TargetMode="External" /><Relationship Id="rId69" Type="http://schemas.openxmlformats.org/officeDocument/2006/relationships/hyperlink" Target="http://pbs.twimg.com/profile_images/518979805090299904/fMl_hqS3_normal.jpeg" TargetMode="External" /><Relationship Id="rId70" Type="http://schemas.openxmlformats.org/officeDocument/2006/relationships/hyperlink" Target="http://pbs.twimg.com/profile_images/518979805090299904/fMl_hqS3_normal.jpeg" TargetMode="External" /><Relationship Id="rId71" Type="http://schemas.openxmlformats.org/officeDocument/2006/relationships/hyperlink" Target="http://pbs.twimg.com/profile_images/877257429875957760/domozTwZ_normal.jpg" TargetMode="External" /><Relationship Id="rId72" Type="http://schemas.openxmlformats.org/officeDocument/2006/relationships/hyperlink" Target="http://pbs.twimg.com/profile_images/877257429875957760/domozTwZ_normal.jpg" TargetMode="External" /><Relationship Id="rId73" Type="http://schemas.openxmlformats.org/officeDocument/2006/relationships/hyperlink" Target="http://pbs.twimg.com/profile_images/665211379700203520/sgnERJUy_normal.png" TargetMode="External" /><Relationship Id="rId74" Type="http://schemas.openxmlformats.org/officeDocument/2006/relationships/hyperlink" Target="http://pbs.twimg.com/profile_images/609098493395779584/cjPByie-_normal.jpg" TargetMode="External" /><Relationship Id="rId75" Type="http://schemas.openxmlformats.org/officeDocument/2006/relationships/hyperlink" Target="http://pbs.twimg.com/profile_images/609098493395779584/cjPByie-_normal.jpg" TargetMode="External" /><Relationship Id="rId76" Type="http://schemas.openxmlformats.org/officeDocument/2006/relationships/hyperlink" Target="http://pbs.twimg.com/profile_images/978691373061718016/-iJicvw6_normal.jpg" TargetMode="External" /><Relationship Id="rId77" Type="http://schemas.openxmlformats.org/officeDocument/2006/relationships/hyperlink" Target="http://pbs.twimg.com/profile_images/694248789440274432/3TQ_8rR3_normal.jpg" TargetMode="External" /><Relationship Id="rId78" Type="http://schemas.openxmlformats.org/officeDocument/2006/relationships/hyperlink" Target="http://pbs.twimg.com/profile_images/694248789440274432/3TQ_8rR3_normal.jpg" TargetMode="External" /><Relationship Id="rId79" Type="http://schemas.openxmlformats.org/officeDocument/2006/relationships/hyperlink" Target="http://pbs.twimg.com/profile_images/665211379700203520/sgnERJUy_normal.png" TargetMode="External" /><Relationship Id="rId80" Type="http://schemas.openxmlformats.org/officeDocument/2006/relationships/hyperlink" Target="http://pbs.twimg.com/profile_images/665211379700203520/sgnERJUy_normal.png" TargetMode="External" /><Relationship Id="rId81" Type="http://schemas.openxmlformats.org/officeDocument/2006/relationships/hyperlink" Target="http://pbs.twimg.com/profile_images/665211379700203520/sgnERJUy_normal.png" TargetMode="External" /><Relationship Id="rId82" Type="http://schemas.openxmlformats.org/officeDocument/2006/relationships/hyperlink" Target="http://pbs.twimg.com/profile_images/665211379700203520/sgnERJUy_normal.png" TargetMode="External" /><Relationship Id="rId83" Type="http://schemas.openxmlformats.org/officeDocument/2006/relationships/hyperlink" Target="https://pbs.twimg.com/media/D4Xev4oXkAAbaE5.png" TargetMode="External" /><Relationship Id="rId84" Type="http://schemas.openxmlformats.org/officeDocument/2006/relationships/hyperlink" Target="https://pbs.twimg.com/media/D4Xev4oXkAAbaE5.png" TargetMode="External" /><Relationship Id="rId85" Type="http://schemas.openxmlformats.org/officeDocument/2006/relationships/hyperlink" Target="https://pbs.twimg.com/media/D4Xev4oXkAAbaE5.png" TargetMode="External" /><Relationship Id="rId86" Type="http://schemas.openxmlformats.org/officeDocument/2006/relationships/hyperlink" Target="https://pbs.twimg.com/media/D7vzjuXXsAAxLSH.jpg" TargetMode="External" /><Relationship Id="rId87" Type="http://schemas.openxmlformats.org/officeDocument/2006/relationships/hyperlink" Target="https://pbs.twimg.com/media/D4Xev4oXkAAbaE5.png" TargetMode="External" /><Relationship Id="rId88" Type="http://schemas.openxmlformats.org/officeDocument/2006/relationships/hyperlink" Target="https://pbs.twimg.com/media/D7vzjuXXsAAxLSH.jpg" TargetMode="External" /><Relationship Id="rId89" Type="http://schemas.openxmlformats.org/officeDocument/2006/relationships/hyperlink" Target="http://pbs.twimg.com/profile_images/877259185708081158/T-U4o5On_normal.jpg" TargetMode="External" /><Relationship Id="rId90" Type="http://schemas.openxmlformats.org/officeDocument/2006/relationships/hyperlink" Target="http://pbs.twimg.com/profile_images/877259185708081158/T-U4o5On_normal.jpg" TargetMode="External" /><Relationship Id="rId91" Type="http://schemas.openxmlformats.org/officeDocument/2006/relationships/hyperlink" Target="http://pbs.twimg.com/profile_images/877259185708081158/T-U4o5On_normal.jpg" TargetMode="External" /><Relationship Id="rId92" Type="http://schemas.openxmlformats.org/officeDocument/2006/relationships/hyperlink" Target="https://pbs.twimg.com/media/D2JSFcYVAAA0-nr.jpg" TargetMode="External" /><Relationship Id="rId93" Type="http://schemas.openxmlformats.org/officeDocument/2006/relationships/hyperlink" Target="http://pbs.twimg.com/profile_images/877259185708081158/T-U4o5On_normal.jpg" TargetMode="External" /><Relationship Id="rId94" Type="http://schemas.openxmlformats.org/officeDocument/2006/relationships/hyperlink" Target="https://pbs.twimg.com/media/D5f6dumXoAE5QYq.jpg" TargetMode="External" /><Relationship Id="rId95" Type="http://schemas.openxmlformats.org/officeDocument/2006/relationships/hyperlink" Target="https://pbs.twimg.com/media/D5AdnCKX4AAuCXM.jpg" TargetMode="External" /><Relationship Id="rId96" Type="http://schemas.openxmlformats.org/officeDocument/2006/relationships/hyperlink" Target="https://pbs.twimg.com/media/D5AdnCKX4AAuCXM.jpg" TargetMode="External" /><Relationship Id="rId97" Type="http://schemas.openxmlformats.org/officeDocument/2006/relationships/hyperlink" Target="https://pbs.twimg.com/media/D0VxsnPUYAM7MBy.jpg" TargetMode="External" /><Relationship Id="rId98" Type="http://schemas.openxmlformats.org/officeDocument/2006/relationships/hyperlink" Target="http://pbs.twimg.com/profile_images/877259185708081158/T-U4o5On_normal.jpg" TargetMode="External" /><Relationship Id="rId99" Type="http://schemas.openxmlformats.org/officeDocument/2006/relationships/hyperlink" Target="https://pbs.twimg.com/media/D5AdnCKX4AAuCXM.jpg" TargetMode="External" /><Relationship Id="rId100" Type="http://schemas.openxmlformats.org/officeDocument/2006/relationships/hyperlink" Target="https://pbs.twimg.com/media/D4Xev4oXkAAbaE5.png" TargetMode="External" /><Relationship Id="rId101" Type="http://schemas.openxmlformats.org/officeDocument/2006/relationships/hyperlink" Target="https://pbs.twimg.com/media/D49MCqMU4AA_J2g.jpg" TargetMode="External" /><Relationship Id="rId102" Type="http://schemas.openxmlformats.org/officeDocument/2006/relationships/hyperlink" Target="http://pbs.twimg.com/profile_images/1026881957056008193/R8stfOcm_normal.jpg" TargetMode="External" /><Relationship Id="rId103" Type="http://schemas.openxmlformats.org/officeDocument/2006/relationships/hyperlink" Target="https://pbs.twimg.com/media/D7LugjYXkAEC0IR.jpg" TargetMode="External" /><Relationship Id="rId104" Type="http://schemas.openxmlformats.org/officeDocument/2006/relationships/hyperlink" Target="https://pbs.twimg.com/media/D7WRWaHXoAEzRfl.jpg" TargetMode="External" /><Relationship Id="rId105" Type="http://schemas.openxmlformats.org/officeDocument/2006/relationships/hyperlink" Target="https://pbs.twimg.com/media/D7mwqzKXkAMoHdo.jpg" TargetMode="External" /><Relationship Id="rId106" Type="http://schemas.openxmlformats.org/officeDocument/2006/relationships/hyperlink" Target="https://pbs.twimg.com/media/D7vzjuXXsAAxLSH.jpg" TargetMode="External" /><Relationship Id="rId107" Type="http://schemas.openxmlformats.org/officeDocument/2006/relationships/hyperlink" Target="https://pbs.twimg.com/media/D2JSFcYVAAA0-nr.jpg" TargetMode="External" /><Relationship Id="rId108" Type="http://schemas.openxmlformats.org/officeDocument/2006/relationships/hyperlink" Target="https://pbs.twimg.com/media/D5AdnCKX4AAuCXM.jpg" TargetMode="External" /><Relationship Id="rId109" Type="http://schemas.openxmlformats.org/officeDocument/2006/relationships/hyperlink" Target="http://pbs.twimg.com/profile_images/877259185708081158/T-U4o5On_normal.jpg" TargetMode="External" /><Relationship Id="rId110" Type="http://schemas.openxmlformats.org/officeDocument/2006/relationships/hyperlink" Target="https://pbs.twimg.com/media/D8aD9-UWwAYNfIt.jpg" TargetMode="External" /><Relationship Id="rId111" Type="http://schemas.openxmlformats.org/officeDocument/2006/relationships/hyperlink" Target="http://pbs.twimg.com/profile_images/877259185708081158/T-U4o5On_normal.jpg" TargetMode="External" /><Relationship Id="rId112" Type="http://schemas.openxmlformats.org/officeDocument/2006/relationships/hyperlink" Target="http://pbs.twimg.com/profile_images/1063079768554237952/U3HrW-1B_normal.jpg" TargetMode="External" /><Relationship Id="rId113" Type="http://schemas.openxmlformats.org/officeDocument/2006/relationships/hyperlink" Target="http://pbs.twimg.com/profile_images/877259185708081158/T-U4o5On_normal.jpg" TargetMode="External" /><Relationship Id="rId114" Type="http://schemas.openxmlformats.org/officeDocument/2006/relationships/hyperlink" Target="http://pbs.twimg.com/profile_images/877259185708081158/T-U4o5On_normal.jpg" TargetMode="External" /><Relationship Id="rId115" Type="http://schemas.openxmlformats.org/officeDocument/2006/relationships/hyperlink" Target="http://pbs.twimg.com/profile_images/877259185708081158/T-U4o5On_normal.jpg" TargetMode="External" /><Relationship Id="rId116" Type="http://schemas.openxmlformats.org/officeDocument/2006/relationships/hyperlink" Target="http://pbs.twimg.com/profile_images/877259185708081158/T-U4o5On_normal.jpg" TargetMode="External" /><Relationship Id="rId117" Type="http://schemas.openxmlformats.org/officeDocument/2006/relationships/hyperlink" Target="https://pbs.twimg.com/media/D6N_ooXX4AAvyls.jpg" TargetMode="External" /><Relationship Id="rId118" Type="http://schemas.openxmlformats.org/officeDocument/2006/relationships/hyperlink" Target="https://pbs.twimg.com/media/D6dw_UHWwAM6IRT.jpg" TargetMode="External" /><Relationship Id="rId119" Type="http://schemas.openxmlformats.org/officeDocument/2006/relationships/hyperlink" Target="http://pbs.twimg.com/profile_images/877259185708081158/T-U4o5On_normal.jpg" TargetMode="External" /><Relationship Id="rId120" Type="http://schemas.openxmlformats.org/officeDocument/2006/relationships/hyperlink" Target="https://pbs.twimg.com/media/D8eQtEdXYAAWVF5.jpg" TargetMode="External" /><Relationship Id="rId121" Type="http://schemas.openxmlformats.org/officeDocument/2006/relationships/hyperlink" Target="http://pbs.twimg.com/profile_images/877259185708081158/T-U4o5On_normal.jpg" TargetMode="External" /><Relationship Id="rId122" Type="http://schemas.openxmlformats.org/officeDocument/2006/relationships/hyperlink" Target="http://pbs.twimg.com/profile_images/877259185708081158/T-U4o5On_normal.jpg" TargetMode="External" /><Relationship Id="rId123" Type="http://schemas.openxmlformats.org/officeDocument/2006/relationships/hyperlink" Target="https://pbs.twimg.com/media/D9XH80bWsAAD-JS.jpg" TargetMode="External" /><Relationship Id="rId124" Type="http://schemas.openxmlformats.org/officeDocument/2006/relationships/hyperlink" Target="http://pbs.twimg.com/profile_images/877259185708081158/T-U4o5On_normal.jpg" TargetMode="External" /><Relationship Id="rId125" Type="http://schemas.openxmlformats.org/officeDocument/2006/relationships/hyperlink" Target="http://pbs.twimg.com/profile_images/1063079768554237952/U3HrW-1B_normal.jpg" TargetMode="External" /><Relationship Id="rId126" Type="http://schemas.openxmlformats.org/officeDocument/2006/relationships/hyperlink" Target="http://pbs.twimg.com/profile_images/1063079768554237952/U3HrW-1B_normal.jpg" TargetMode="External" /><Relationship Id="rId127" Type="http://schemas.openxmlformats.org/officeDocument/2006/relationships/hyperlink" Target="https://twitter.com/#!/bccolleges/status/1111371035377463296" TargetMode="External" /><Relationship Id="rId128" Type="http://schemas.openxmlformats.org/officeDocument/2006/relationships/hyperlink" Target="https://twitter.com/#!/bccolleges/status/1111371035377463296" TargetMode="External" /><Relationship Id="rId129" Type="http://schemas.openxmlformats.org/officeDocument/2006/relationships/hyperlink" Target="https://twitter.com/#!/bccolleges/status/1111371035377463296" TargetMode="External" /><Relationship Id="rId130" Type="http://schemas.openxmlformats.org/officeDocument/2006/relationships/hyperlink" Target="https://twitter.com/#!/pr4good/status/1113515455614861312" TargetMode="External" /><Relationship Id="rId131" Type="http://schemas.openxmlformats.org/officeDocument/2006/relationships/hyperlink" Target="https://twitter.com/#!/pr4good/status/1113515455614861312" TargetMode="External" /><Relationship Id="rId132" Type="http://schemas.openxmlformats.org/officeDocument/2006/relationships/hyperlink" Target="https://twitter.com/#!/vccbaking/status/1118561543799443456" TargetMode="External" /><Relationship Id="rId133" Type="http://schemas.openxmlformats.org/officeDocument/2006/relationships/hyperlink" Target="https://twitter.com/#!/vccbaking/status/1118561543799443456" TargetMode="External" /><Relationship Id="rId134" Type="http://schemas.openxmlformats.org/officeDocument/2006/relationships/hyperlink" Target="https://twitter.com/#!/bctrades/status/1118561048267825152" TargetMode="External" /><Relationship Id="rId135" Type="http://schemas.openxmlformats.org/officeDocument/2006/relationships/hyperlink" Target="https://twitter.com/#!/bctrades/status/1118561048267825152" TargetMode="External" /><Relationship Id="rId136" Type="http://schemas.openxmlformats.org/officeDocument/2006/relationships/hyperlink" Target="https://twitter.com/#!/bctrades/status/1118561048267825152" TargetMode="External" /><Relationship Id="rId137" Type="http://schemas.openxmlformats.org/officeDocument/2006/relationships/hyperlink" Target="https://twitter.com/#!/bctrades/status/1118561048267825152" TargetMode="External" /><Relationship Id="rId138" Type="http://schemas.openxmlformats.org/officeDocument/2006/relationships/hyperlink" Target="https://twitter.com/#!/bctrades/status/1118561048267825152" TargetMode="External" /><Relationship Id="rId139" Type="http://schemas.openxmlformats.org/officeDocument/2006/relationships/hyperlink" Target="https://twitter.com/#!/bctrades/status/1118561048267825152" TargetMode="External" /><Relationship Id="rId140" Type="http://schemas.openxmlformats.org/officeDocument/2006/relationships/hyperlink" Target="https://twitter.com/#!/skillsbc/status/1118562374246486016" TargetMode="External" /><Relationship Id="rId141" Type="http://schemas.openxmlformats.org/officeDocument/2006/relationships/hyperlink" Target="https://twitter.com/#!/brettgri/status/1118604788088762369" TargetMode="External" /><Relationship Id="rId142" Type="http://schemas.openxmlformats.org/officeDocument/2006/relationships/hyperlink" Target="https://twitter.com/#!/brettgri/status/1118604788088762369" TargetMode="External" /><Relationship Id="rId143" Type="http://schemas.openxmlformats.org/officeDocument/2006/relationships/hyperlink" Target="https://twitter.com/#!/edplanbc/status/1131229671729901568" TargetMode="External" /><Relationship Id="rId144" Type="http://schemas.openxmlformats.org/officeDocument/2006/relationships/hyperlink" Target="https://twitter.com/#!/hwcareercentre/status/1133145245904859136" TargetMode="External" /><Relationship Id="rId145" Type="http://schemas.openxmlformats.org/officeDocument/2006/relationships/hyperlink" Target="https://twitter.com/#!/hwcareercentre/status/1133145245904859136" TargetMode="External" /><Relationship Id="rId146" Type="http://schemas.openxmlformats.org/officeDocument/2006/relationships/hyperlink" Target="https://twitter.com/#!/skillsbc/status/1118546790196760576" TargetMode="External" /><Relationship Id="rId147" Type="http://schemas.openxmlformats.org/officeDocument/2006/relationships/hyperlink" Target="https://twitter.com/#!/skillsbc/status/1118546790196760576" TargetMode="External" /><Relationship Id="rId148" Type="http://schemas.openxmlformats.org/officeDocument/2006/relationships/hyperlink" Target="https://twitter.com/#!/skillsbc/status/1118562374246486016" TargetMode="External" /><Relationship Id="rId149" Type="http://schemas.openxmlformats.org/officeDocument/2006/relationships/hyperlink" Target="https://twitter.com/#!/skillsbc/status/1118562374246486016" TargetMode="External" /><Relationship Id="rId150" Type="http://schemas.openxmlformats.org/officeDocument/2006/relationships/hyperlink" Target="https://twitter.com/#!/myvcc/status/1118544998591541254" TargetMode="External" /><Relationship Id="rId151" Type="http://schemas.openxmlformats.org/officeDocument/2006/relationships/hyperlink" Target="https://twitter.com/#!/myvcc/status/1118544998591541254" TargetMode="External" /><Relationship Id="rId152" Type="http://schemas.openxmlformats.org/officeDocument/2006/relationships/hyperlink" Target="https://twitter.com/#!/myvcc/status/1118544998591541254" TargetMode="External" /><Relationship Id="rId153" Type="http://schemas.openxmlformats.org/officeDocument/2006/relationships/hyperlink" Target="https://twitter.com/#!/myvcc/status/1133767528809938945" TargetMode="External" /><Relationship Id="rId154" Type="http://schemas.openxmlformats.org/officeDocument/2006/relationships/hyperlink" Target="https://twitter.com/#!/myvcc/status/1118544998591541254" TargetMode="External" /><Relationship Id="rId155" Type="http://schemas.openxmlformats.org/officeDocument/2006/relationships/hyperlink" Target="https://twitter.com/#!/myvcc/status/1133767528809938945" TargetMode="External" /><Relationship Id="rId156" Type="http://schemas.openxmlformats.org/officeDocument/2006/relationships/hyperlink" Target="https://twitter.com/#!/vccfashion/status/1113534161862705155" TargetMode="External" /><Relationship Id="rId157" Type="http://schemas.openxmlformats.org/officeDocument/2006/relationships/hyperlink" Target="https://twitter.com/#!/vccfashion/status/1115680837218050048" TargetMode="External" /><Relationship Id="rId158" Type="http://schemas.openxmlformats.org/officeDocument/2006/relationships/hyperlink" Target="https://twitter.com/#!/vccfashion/status/1116736613026025473" TargetMode="External" /><Relationship Id="rId159" Type="http://schemas.openxmlformats.org/officeDocument/2006/relationships/hyperlink" Target="https://twitter.com/#!/vccfashion/status/1117853913888112640" TargetMode="External" /><Relationship Id="rId160" Type="http://schemas.openxmlformats.org/officeDocument/2006/relationships/hyperlink" Target="https://twitter.com/#!/vccfashion/status/1119270765612929024" TargetMode="External" /><Relationship Id="rId161" Type="http://schemas.openxmlformats.org/officeDocument/2006/relationships/hyperlink" Target="https://twitter.com/#!/vccfashion/status/1123642022106152960" TargetMode="External" /><Relationship Id="rId162" Type="http://schemas.openxmlformats.org/officeDocument/2006/relationships/hyperlink" Target="https://twitter.com/#!/vcclib/status/1121428867175124993" TargetMode="External" /><Relationship Id="rId163" Type="http://schemas.openxmlformats.org/officeDocument/2006/relationships/hyperlink" Target="https://twitter.com/#!/vcclib/status/1121428867175124993" TargetMode="External" /><Relationship Id="rId164" Type="http://schemas.openxmlformats.org/officeDocument/2006/relationships/hyperlink" Target="https://twitter.com/#!/vccfashion/status/1115299608534581249" TargetMode="External" /><Relationship Id="rId165" Type="http://schemas.openxmlformats.org/officeDocument/2006/relationships/hyperlink" Target="https://twitter.com/#!/vccfashion/status/1118228912415354880" TargetMode="External" /><Relationship Id="rId166" Type="http://schemas.openxmlformats.org/officeDocument/2006/relationships/hyperlink" Target="https://twitter.com/#!/vccfashion/status/1131624675048656896" TargetMode="External" /><Relationship Id="rId167" Type="http://schemas.openxmlformats.org/officeDocument/2006/relationships/hyperlink" Target="https://twitter.com/#!/myvcc/status/1118544998591541254" TargetMode="External" /><Relationship Id="rId168" Type="http://schemas.openxmlformats.org/officeDocument/2006/relationships/hyperlink" Target="https://twitter.com/#!/myvcc/status/1121198445073584133" TargetMode="External" /><Relationship Id="rId169" Type="http://schemas.openxmlformats.org/officeDocument/2006/relationships/hyperlink" Target="https://twitter.com/#!/myvcc/status/1122908596705144836" TargetMode="External" /><Relationship Id="rId170" Type="http://schemas.openxmlformats.org/officeDocument/2006/relationships/hyperlink" Target="https://twitter.com/#!/myvcc/status/1131228701998428160" TargetMode="External" /><Relationship Id="rId171" Type="http://schemas.openxmlformats.org/officeDocument/2006/relationships/hyperlink" Target="https://twitter.com/#!/myvcc/status/1131970697264271362" TargetMode="External" /><Relationship Id="rId172" Type="http://schemas.openxmlformats.org/officeDocument/2006/relationships/hyperlink" Target="https://twitter.com/#!/myvcc/status/1133131032583180288" TargetMode="External" /><Relationship Id="rId173" Type="http://schemas.openxmlformats.org/officeDocument/2006/relationships/hyperlink" Target="https://twitter.com/#!/myvcc/status/1133767528809938945" TargetMode="External" /><Relationship Id="rId174" Type="http://schemas.openxmlformats.org/officeDocument/2006/relationships/hyperlink" Target="https://twitter.com/#!/vccfashion/status/1117853913888112640" TargetMode="External" /><Relationship Id="rId175" Type="http://schemas.openxmlformats.org/officeDocument/2006/relationships/hyperlink" Target="https://twitter.com/#!/vccfashion/status/1131624675048656896" TargetMode="External" /><Relationship Id="rId176" Type="http://schemas.openxmlformats.org/officeDocument/2006/relationships/hyperlink" Target="https://twitter.com/#!/vccfashion/status/1135690683291963392" TargetMode="External" /><Relationship Id="rId177" Type="http://schemas.openxmlformats.org/officeDocument/2006/relationships/hyperlink" Target="https://twitter.com/#!/torontofashion/status/1136741063773831168" TargetMode="External" /><Relationship Id="rId178" Type="http://schemas.openxmlformats.org/officeDocument/2006/relationships/hyperlink" Target="https://twitter.com/#!/vccfashion/status/1136747141546876944" TargetMode="External" /><Relationship Id="rId179" Type="http://schemas.openxmlformats.org/officeDocument/2006/relationships/hyperlink" Target="https://twitter.com/#!/mayumiizumi1/status/1142010804138459137" TargetMode="External" /><Relationship Id="rId180" Type="http://schemas.openxmlformats.org/officeDocument/2006/relationships/hyperlink" Target="https://twitter.com/#!/vccfashion/status/1114209887511248896" TargetMode="External" /><Relationship Id="rId181" Type="http://schemas.openxmlformats.org/officeDocument/2006/relationships/hyperlink" Target="https://twitter.com/#!/vccfashion/status/1121813890910830592" TargetMode="External" /><Relationship Id="rId182" Type="http://schemas.openxmlformats.org/officeDocument/2006/relationships/hyperlink" Target="https://twitter.com/#!/vccfashion/status/1124356742710689792" TargetMode="External" /><Relationship Id="rId183" Type="http://schemas.openxmlformats.org/officeDocument/2006/relationships/hyperlink" Target="https://twitter.com/#!/vccfashion/status/1126170422582677505" TargetMode="External" /><Relationship Id="rId184" Type="http://schemas.openxmlformats.org/officeDocument/2006/relationships/hyperlink" Target="https://twitter.com/#!/vccfashion/status/1126884669109284864" TargetMode="External" /><Relationship Id="rId185" Type="http://schemas.openxmlformats.org/officeDocument/2006/relationships/hyperlink" Target="https://twitter.com/#!/vccfashion/status/1127994466214637568" TargetMode="External" /><Relationship Id="rId186" Type="http://schemas.openxmlformats.org/officeDocument/2006/relationships/hyperlink" Target="https://twitter.com/#!/vccfashion/status/1129071583392403459" TargetMode="External" /><Relationship Id="rId187" Type="http://schemas.openxmlformats.org/officeDocument/2006/relationships/hyperlink" Target="https://twitter.com/#!/vccfashion/status/1137036536816513024" TargetMode="External" /><Relationship Id="rId188" Type="http://schemas.openxmlformats.org/officeDocument/2006/relationships/hyperlink" Target="https://twitter.com/#!/vccfashion/status/1137987787016351744" TargetMode="External" /><Relationship Id="rId189" Type="http://schemas.openxmlformats.org/officeDocument/2006/relationships/hyperlink" Target="https://twitter.com/#!/vccfashion/status/1138878691159805968" TargetMode="External" /><Relationship Id="rId190" Type="http://schemas.openxmlformats.org/officeDocument/2006/relationships/hyperlink" Target="https://twitter.com/#!/vccfashion/status/1141037932851187712" TargetMode="External" /><Relationship Id="rId191" Type="http://schemas.openxmlformats.org/officeDocument/2006/relationships/hyperlink" Target="https://twitter.com/#!/vccfashion/status/1141762711073841153" TargetMode="External" /><Relationship Id="rId192" Type="http://schemas.openxmlformats.org/officeDocument/2006/relationships/hyperlink" Target="https://twitter.com/#!/mayumiizumi1/status/1142010804138459137" TargetMode="External" /><Relationship Id="rId193" Type="http://schemas.openxmlformats.org/officeDocument/2006/relationships/hyperlink" Target="https://twitter.com/#!/mayumiizumi1/status/1130473996695113728" TargetMode="External" /><Relationship Id="rId194" Type="http://schemas.openxmlformats.org/officeDocument/2006/relationships/hyperlink" Target="https://api.twitter.com/1.1/geo/id/1e5cb4d0509db554.json" TargetMode="External" /><Relationship Id="rId195" Type="http://schemas.openxmlformats.org/officeDocument/2006/relationships/comments" Target="../comments1.xml" /><Relationship Id="rId196" Type="http://schemas.openxmlformats.org/officeDocument/2006/relationships/vmlDrawing" Target="../drawings/vmlDrawing1.vml" /><Relationship Id="rId197" Type="http://schemas.openxmlformats.org/officeDocument/2006/relationships/table" Target="../tables/table1.xml" /><Relationship Id="rId1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scoutmagazine.ca/2019/03/14/on-prairie-values-following-your-gut-with-the-craftswoman-behind-old-fashioned-standards/" TargetMode="External" /><Relationship Id="rId2" Type="http://schemas.openxmlformats.org/officeDocument/2006/relationships/hyperlink" Target="https://www.vcc.ca/about/college-information/news/article/good-luck-to-vccs-skills-canada-bc-2019-competitors.html" TargetMode="External" /><Relationship Id="rId3" Type="http://schemas.openxmlformats.org/officeDocument/2006/relationships/hyperlink" Target="https://www.vcc.ca/about/college-information/news/article/good-luck-to-vccs-skills-canada-bc-2019-competitors.html" TargetMode="External" /><Relationship Id="rId4" Type="http://schemas.openxmlformats.org/officeDocument/2006/relationships/hyperlink" Target="https://www.vcc.ca/communityreport/fundraising-flair.html" TargetMode="External" /><Relationship Id="rId5" Type="http://schemas.openxmlformats.org/officeDocument/2006/relationships/hyperlink" Target="https://vancouver.ca/parks-recreation-culture/utility-wrap-artist-call.aspx?platform=hootsuite" TargetMode="External" /><Relationship Id="rId6" Type="http://schemas.openxmlformats.org/officeDocument/2006/relationships/hyperlink" Target="https://www.apparel.ca/cgi/page.cgi?_id=65&amp;evt=509" TargetMode="External" /><Relationship Id="rId7" Type="http://schemas.openxmlformats.org/officeDocument/2006/relationships/hyperlink" Target="https://scoutmagazine.ca/2019/03/14/on-prairie-values-following-your-gut-with-the-craftswoman-behind-old-fashioned-standards/?platform=hootsuite" TargetMode="External" /><Relationship Id="rId8" Type="http://schemas.openxmlformats.org/officeDocument/2006/relationships/hyperlink" Target="https://www.businessoffashion.com/articles/education/stressed-and-depressed-a-mental-health-guide-for-fashion-students?utm_campaign=d1dad12610-fashion-s-mental-health-problem&amp;utm_medium=email&amp;utm_source=Subscribers&amp;utm_term=0_d2191372b3-d1dad12610-420857781" TargetMode="External" /><Relationship Id="rId9" Type="http://schemas.openxmlformats.org/officeDocument/2006/relationships/hyperlink" Target="http://digital.films.com/p_Search.aspx?rd=a&amp;q=%22Levi%20Strauss%22&amp;mp=AnyWord&amp;cTitle=Birthday%3a%20Levi%20Strauss%2c%201829&amp;cDate=2_26" TargetMode="External" /><Relationship Id="rId10" Type="http://schemas.openxmlformats.org/officeDocument/2006/relationships/hyperlink" Target="https://twitter.com/VCCfashion/status/1121813890910830592" TargetMode="External" /><Relationship Id="rId11" Type="http://schemas.openxmlformats.org/officeDocument/2006/relationships/hyperlink" Target="https://www.vcc.ca/programscourses/program-areas/design/fashion-design--production-certificate/" TargetMode="External" /><Relationship Id="rId12" Type="http://schemas.openxmlformats.org/officeDocument/2006/relationships/hyperlink" Target="https://www.vcc.ca/programscourses/program-areas/design/fashion-design--production-certificate/" TargetMode="External" /><Relationship Id="rId13" Type="http://schemas.openxmlformats.org/officeDocument/2006/relationships/hyperlink" Target="https://www.vcc.ca/programscourses/program-areas/design/fashion-design--production-certificate/" TargetMode="External" /><Relationship Id="rId14" Type="http://schemas.openxmlformats.org/officeDocument/2006/relationships/hyperlink" Target="http://bit.ly/lfw2020" TargetMode="External" /><Relationship Id="rId15" Type="http://schemas.openxmlformats.org/officeDocument/2006/relationships/hyperlink" Target="https://www.eventbrite.ca/e/mayumis-first-annual-charity-fashion-show-gala-for-the-love-of-local-tickets-63410100317" TargetMode="External" /><Relationship Id="rId16" Type="http://schemas.openxmlformats.org/officeDocument/2006/relationships/hyperlink" Target="https://www.vcc.ca/about/college-information/news/article/immigrant-women-find-sewmates-in-new-vcc-business-program.html?platform=hootsuite" TargetMode="External" /><Relationship Id="rId17" Type="http://schemas.openxmlformats.org/officeDocument/2006/relationships/hyperlink" Target="https://www.oliobymarilyn.com/2019/04/vancouver-fashion-week-fw19-vancouver.html?fbclid=IwAR2cc2hBzHSfRZEw0pXkEhRoUNqYddWB1HYX7ep8uKyzWB5mdKdVjV_13t0" TargetMode="External" /><Relationship Id="rId18" Type="http://schemas.openxmlformats.org/officeDocument/2006/relationships/hyperlink" Target="https://vancouver.ca/parks-recreation-culture/open-call-for-artist-initiated-projects.aspx" TargetMode="External" /><Relationship Id="rId19" Type="http://schemas.openxmlformats.org/officeDocument/2006/relationships/hyperlink" Target="https://www.smoc.ca/events?platform=hootsuite" TargetMode="External" /><Relationship Id="rId20" Type="http://schemas.openxmlformats.org/officeDocument/2006/relationships/hyperlink" Target="http://www.clotheslinefinds.com/2019/04/impressions-of-vancouver-fashion-week.html?platform=hootsuite" TargetMode="External" /><Relationship Id="rId21" Type="http://schemas.openxmlformats.org/officeDocument/2006/relationships/hyperlink" Target="http://alouetteaddictions.org/events/?platform=hootsuite" TargetMode="External" /><Relationship Id="rId22" Type="http://schemas.openxmlformats.org/officeDocument/2006/relationships/hyperlink" Target="http://www.stillfabulousthrift.com/" TargetMode="External" /><Relationship Id="rId23" Type="http://schemas.openxmlformats.org/officeDocument/2006/relationships/hyperlink" Target="http://www.bcachievement.com/creative/info.php" TargetMode="External" /><Relationship Id="rId24" Type="http://schemas.openxmlformats.org/officeDocument/2006/relationships/hyperlink" Target="https://pbs.twimg.com/media/D2xhO1LUwAIF7Ku.jpg" TargetMode="External" /><Relationship Id="rId25" Type="http://schemas.openxmlformats.org/officeDocument/2006/relationships/hyperlink" Target="https://pbs.twimg.com/media/D4Xev4oXkAAbaE5.png" TargetMode="External" /><Relationship Id="rId26" Type="http://schemas.openxmlformats.org/officeDocument/2006/relationships/hyperlink" Target="https://pbs.twimg.com/media/D7vzjuXXsAAxLSH.jpg" TargetMode="External" /><Relationship Id="rId27" Type="http://schemas.openxmlformats.org/officeDocument/2006/relationships/hyperlink" Target="https://pbs.twimg.com/media/D2JSFcYVAAA0-nr.jpg" TargetMode="External" /><Relationship Id="rId28" Type="http://schemas.openxmlformats.org/officeDocument/2006/relationships/hyperlink" Target="https://pbs.twimg.com/media/D5f6dumXoAE5QYq.jpg" TargetMode="External" /><Relationship Id="rId29" Type="http://schemas.openxmlformats.org/officeDocument/2006/relationships/hyperlink" Target="https://pbs.twimg.com/media/D5AdnCKX4AAuCXM.jpg" TargetMode="External" /><Relationship Id="rId30" Type="http://schemas.openxmlformats.org/officeDocument/2006/relationships/hyperlink" Target="https://pbs.twimg.com/media/D0VxsnPUYAM7MBy.jpg" TargetMode="External" /><Relationship Id="rId31" Type="http://schemas.openxmlformats.org/officeDocument/2006/relationships/hyperlink" Target="https://pbs.twimg.com/media/D5AdnCKX4AAuCXM.jpg" TargetMode="External" /><Relationship Id="rId32" Type="http://schemas.openxmlformats.org/officeDocument/2006/relationships/hyperlink" Target="https://pbs.twimg.com/media/D49MCqMU4AA_J2g.jpg" TargetMode="External" /><Relationship Id="rId33" Type="http://schemas.openxmlformats.org/officeDocument/2006/relationships/hyperlink" Target="https://pbs.twimg.com/media/D7LugjYXkAEC0IR.jpg" TargetMode="External" /><Relationship Id="rId34" Type="http://schemas.openxmlformats.org/officeDocument/2006/relationships/hyperlink" Target="https://pbs.twimg.com/media/D7WRWaHXoAEzRfl.jpg" TargetMode="External" /><Relationship Id="rId35" Type="http://schemas.openxmlformats.org/officeDocument/2006/relationships/hyperlink" Target="https://pbs.twimg.com/media/D7mwqzKXkAMoHdo.jpg" TargetMode="External" /><Relationship Id="rId36" Type="http://schemas.openxmlformats.org/officeDocument/2006/relationships/hyperlink" Target="https://pbs.twimg.com/media/D8aD9-UWwAYNfIt.jpg" TargetMode="External" /><Relationship Id="rId37" Type="http://schemas.openxmlformats.org/officeDocument/2006/relationships/hyperlink" Target="https://pbs.twimg.com/media/D6N_ooXX4AAvyls.jpg" TargetMode="External" /><Relationship Id="rId38" Type="http://schemas.openxmlformats.org/officeDocument/2006/relationships/hyperlink" Target="https://pbs.twimg.com/media/D6dw_UHWwAM6IRT.jpg" TargetMode="External" /><Relationship Id="rId39" Type="http://schemas.openxmlformats.org/officeDocument/2006/relationships/hyperlink" Target="https://pbs.twimg.com/media/D8eQtEdXYAAWVF5.jpg" TargetMode="External" /><Relationship Id="rId40" Type="http://schemas.openxmlformats.org/officeDocument/2006/relationships/hyperlink" Target="https://pbs.twimg.com/media/D9XH80bWsAAD-JS.jpg" TargetMode="External" /><Relationship Id="rId41" Type="http://schemas.openxmlformats.org/officeDocument/2006/relationships/hyperlink" Target="https://pbs.twimg.com/media/D2xhO1LUwAIF7Ku.jpg" TargetMode="External" /><Relationship Id="rId42" Type="http://schemas.openxmlformats.org/officeDocument/2006/relationships/hyperlink" Target="http://pbs.twimg.com/profile_images/518979805090299904/fMl_hqS3_normal.jpeg" TargetMode="External" /><Relationship Id="rId43" Type="http://schemas.openxmlformats.org/officeDocument/2006/relationships/hyperlink" Target="http://pbs.twimg.com/profile_images/877257429875957760/domozTwZ_normal.jpg" TargetMode="External" /><Relationship Id="rId44" Type="http://schemas.openxmlformats.org/officeDocument/2006/relationships/hyperlink" Target="http://pbs.twimg.com/profile_images/665211379700203520/sgnERJUy_normal.png" TargetMode="External" /><Relationship Id="rId45" Type="http://schemas.openxmlformats.org/officeDocument/2006/relationships/hyperlink" Target="http://pbs.twimg.com/profile_images/609098493395779584/cjPByie-_normal.jpg" TargetMode="External" /><Relationship Id="rId46" Type="http://schemas.openxmlformats.org/officeDocument/2006/relationships/hyperlink" Target="http://pbs.twimg.com/profile_images/978691373061718016/-iJicvw6_normal.jpg" TargetMode="External" /><Relationship Id="rId47" Type="http://schemas.openxmlformats.org/officeDocument/2006/relationships/hyperlink" Target="http://pbs.twimg.com/profile_images/694248789440274432/3TQ_8rR3_normal.jpg" TargetMode="External" /><Relationship Id="rId48" Type="http://schemas.openxmlformats.org/officeDocument/2006/relationships/hyperlink" Target="http://pbs.twimg.com/profile_images/665211379700203520/sgnERJUy_normal.png" TargetMode="External" /><Relationship Id="rId49" Type="http://schemas.openxmlformats.org/officeDocument/2006/relationships/hyperlink" Target="https://pbs.twimg.com/media/D4Xev4oXkAAbaE5.png" TargetMode="External" /><Relationship Id="rId50" Type="http://schemas.openxmlformats.org/officeDocument/2006/relationships/hyperlink" Target="https://pbs.twimg.com/media/D7vzjuXXsAAxLSH.jpg" TargetMode="External" /><Relationship Id="rId51" Type="http://schemas.openxmlformats.org/officeDocument/2006/relationships/hyperlink" Target="http://pbs.twimg.com/profile_images/877259185708081158/T-U4o5On_normal.jpg" TargetMode="External" /><Relationship Id="rId52" Type="http://schemas.openxmlformats.org/officeDocument/2006/relationships/hyperlink" Target="http://pbs.twimg.com/profile_images/877259185708081158/T-U4o5On_normal.jpg" TargetMode="External" /><Relationship Id="rId53" Type="http://schemas.openxmlformats.org/officeDocument/2006/relationships/hyperlink" Target="http://pbs.twimg.com/profile_images/877259185708081158/T-U4o5On_normal.jpg" TargetMode="External" /><Relationship Id="rId54" Type="http://schemas.openxmlformats.org/officeDocument/2006/relationships/hyperlink" Target="https://pbs.twimg.com/media/D2JSFcYVAAA0-nr.jpg" TargetMode="External" /><Relationship Id="rId55" Type="http://schemas.openxmlformats.org/officeDocument/2006/relationships/hyperlink" Target="http://pbs.twimg.com/profile_images/877259185708081158/T-U4o5On_normal.jpg" TargetMode="External" /><Relationship Id="rId56" Type="http://schemas.openxmlformats.org/officeDocument/2006/relationships/hyperlink" Target="https://pbs.twimg.com/media/D5f6dumXoAE5QYq.jpg" TargetMode="External" /><Relationship Id="rId57" Type="http://schemas.openxmlformats.org/officeDocument/2006/relationships/hyperlink" Target="https://pbs.twimg.com/media/D5AdnCKX4AAuCXM.jpg" TargetMode="External" /><Relationship Id="rId58" Type="http://schemas.openxmlformats.org/officeDocument/2006/relationships/hyperlink" Target="https://pbs.twimg.com/media/D0VxsnPUYAM7MBy.jpg" TargetMode="External" /><Relationship Id="rId59" Type="http://schemas.openxmlformats.org/officeDocument/2006/relationships/hyperlink" Target="http://pbs.twimg.com/profile_images/877259185708081158/T-U4o5On_normal.jpg" TargetMode="External" /><Relationship Id="rId60" Type="http://schemas.openxmlformats.org/officeDocument/2006/relationships/hyperlink" Target="https://pbs.twimg.com/media/D5AdnCKX4AAuCXM.jpg" TargetMode="External" /><Relationship Id="rId61" Type="http://schemas.openxmlformats.org/officeDocument/2006/relationships/hyperlink" Target="https://pbs.twimg.com/media/D49MCqMU4AA_J2g.jpg" TargetMode="External" /><Relationship Id="rId62" Type="http://schemas.openxmlformats.org/officeDocument/2006/relationships/hyperlink" Target="http://pbs.twimg.com/profile_images/1026881957056008193/R8stfOcm_normal.jpg" TargetMode="External" /><Relationship Id="rId63" Type="http://schemas.openxmlformats.org/officeDocument/2006/relationships/hyperlink" Target="https://pbs.twimg.com/media/D7LugjYXkAEC0IR.jpg" TargetMode="External" /><Relationship Id="rId64" Type="http://schemas.openxmlformats.org/officeDocument/2006/relationships/hyperlink" Target="https://pbs.twimg.com/media/D7WRWaHXoAEzRfl.jpg" TargetMode="External" /><Relationship Id="rId65" Type="http://schemas.openxmlformats.org/officeDocument/2006/relationships/hyperlink" Target="https://pbs.twimg.com/media/D7mwqzKXkAMoHdo.jpg" TargetMode="External" /><Relationship Id="rId66" Type="http://schemas.openxmlformats.org/officeDocument/2006/relationships/hyperlink" Target="http://pbs.twimg.com/profile_images/877259185708081158/T-U4o5On_normal.jpg" TargetMode="External" /><Relationship Id="rId67" Type="http://schemas.openxmlformats.org/officeDocument/2006/relationships/hyperlink" Target="https://pbs.twimg.com/media/D8aD9-UWwAYNfIt.jpg" TargetMode="External" /><Relationship Id="rId68" Type="http://schemas.openxmlformats.org/officeDocument/2006/relationships/hyperlink" Target="http://pbs.twimg.com/profile_images/877259185708081158/T-U4o5On_normal.jpg" TargetMode="External" /><Relationship Id="rId69" Type="http://schemas.openxmlformats.org/officeDocument/2006/relationships/hyperlink" Target="http://pbs.twimg.com/profile_images/1063079768554237952/U3HrW-1B_normal.jpg" TargetMode="External" /><Relationship Id="rId70" Type="http://schemas.openxmlformats.org/officeDocument/2006/relationships/hyperlink" Target="http://pbs.twimg.com/profile_images/877259185708081158/T-U4o5On_normal.jpg" TargetMode="External" /><Relationship Id="rId71" Type="http://schemas.openxmlformats.org/officeDocument/2006/relationships/hyperlink" Target="http://pbs.twimg.com/profile_images/877259185708081158/T-U4o5On_normal.jpg" TargetMode="External" /><Relationship Id="rId72" Type="http://schemas.openxmlformats.org/officeDocument/2006/relationships/hyperlink" Target="http://pbs.twimg.com/profile_images/877259185708081158/T-U4o5On_normal.jpg" TargetMode="External" /><Relationship Id="rId73" Type="http://schemas.openxmlformats.org/officeDocument/2006/relationships/hyperlink" Target="http://pbs.twimg.com/profile_images/877259185708081158/T-U4o5On_normal.jpg" TargetMode="External" /><Relationship Id="rId74" Type="http://schemas.openxmlformats.org/officeDocument/2006/relationships/hyperlink" Target="https://pbs.twimg.com/media/D6N_ooXX4AAvyls.jpg" TargetMode="External" /><Relationship Id="rId75" Type="http://schemas.openxmlformats.org/officeDocument/2006/relationships/hyperlink" Target="https://pbs.twimg.com/media/D6dw_UHWwAM6IRT.jpg" TargetMode="External" /><Relationship Id="rId76" Type="http://schemas.openxmlformats.org/officeDocument/2006/relationships/hyperlink" Target="http://pbs.twimg.com/profile_images/877259185708081158/T-U4o5On_normal.jpg" TargetMode="External" /><Relationship Id="rId77" Type="http://schemas.openxmlformats.org/officeDocument/2006/relationships/hyperlink" Target="https://pbs.twimg.com/media/D8eQtEdXYAAWVF5.jpg" TargetMode="External" /><Relationship Id="rId78" Type="http://schemas.openxmlformats.org/officeDocument/2006/relationships/hyperlink" Target="http://pbs.twimg.com/profile_images/877259185708081158/T-U4o5On_normal.jpg" TargetMode="External" /><Relationship Id="rId79" Type="http://schemas.openxmlformats.org/officeDocument/2006/relationships/hyperlink" Target="http://pbs.twimg.com/profile_images/877259185708081158/T-U4o5On_normal.jpg" TargetMode="External" /><Relationship Id="rId80" Type="http://schemas.openxmlformats.org/officeDocument/2006/relationships/hyperlink" Target="https://pbs.twimg.com/media/D9XH80bWsAAD-JS.jpg" TargetMode="External" /><Relationship Id="rId81" Type="http://schemas.openxmlformats.org/officeDocument/2006/relationships/hyperlink" Target="http://pbs.twimg.com/profile_images/877259185708081158/T-U4o5On_normal.jpg" TargetMode="External" /><Relationship Id="rId82" Type="http://schemas.openxmlformats.org/officeDocument/2006/relationships/hyperlink" Target="http://pbs.twimg.com/profile_images/1063079768554237952/U3HrW-1B_normal.jpg" TargetMode="External" /><Relationship Id="rId83" Type="http://schemas.openxmlformats.org/officeDocument/2006/relationships/hyperlink" Target="https://twitter.com/#!/bccolleges/status/1111371035377463296" TargetMode="External" /><Relationship Id="rId84" Type="http://schemas.openxmlformats.org/officeDocument/2006/relationships/hyperlink" Target="https://twitter.com/#!/pr4good/status/1113515455614861312" TargetMode="External" /><Relationship Id="rId85" Type="http://schemas.openxmlformats.org/officeDocument/2006/relationships/hyperlink" Target="https://twitter.com/#!/vccbaking/status/1118561543799443456" TargetMode="External" /><Relationship Id="rId86" Type="http://schemas.openxmlformats.org/officeDocument/2006/relationships/hyperlink" Target="https://twitter.com/#!/bctrades/status/1118561048267825152" TargetMode="External" /><Relationship Id="rId87" Type="http://schemas.openxmlformats.org/officeDocument/2006/relationships/hyperlink" Target="https://twitter.com/#!/skillsbc/status/1118562374246486016" TargetMode="External" /><Relationship Id="rId88" Type="http://schemas.openxmlformats.org/officeDocument/2006/relationships/hyperlink" Target="https://twitter.com/#!/brettgri/status/1118604788088762369" TargetMode="External" /><Relationship Id="rId89" Type="http://schemas.openxmlformats.org/officeDocument/2006/relationships/hyperlink" Target="https://twitter.com/#!/edplanbc/status/1131229671729901568" TargetMode="External" /><Relationship Id="rId90" Type="http://schemas.openxmlformats.org/officeDocument/2006/relationships/hyperlink" Target="https://twitter.com/#!/hwcareercentre/status/1133145245904859136" TargetMode="External" /><Relationship Id="rId91" Type="http://schemas.openxmlformats.org/officeDocument/2006/relationships/hyperlink" Target="https://twitter.com/#!/skillsbc/status/1118546790196760576" TargetMode="External" /><Relationship Id="rId92" Type="http://schemas.openxmlformats.org/officeDocument/2006/relationships/hyperlink" Target="https://twitter.com/#!/myvcc/status/1118544998591541254" TargetMode="External" /><Relationship Id="rId93" Type="http://schemas.openxmlformats.org/officeDocument/2006/relationships/hyperlink" Target="https://twitter.com/#!/myvcc/status/1133767528809938945" TargetMode="External" /><Relationship Id="rId94" Type="http://schemas.openxmlformats.org/officeDocument/2006/relationships/hyperlink" Target="https://twitter.com/#!/vccfashion/status/1113534161862705155" TargetMode="External" /><Relationship Id="rId95" Type="http://schemas.openxmlformats.org/officeDocument/2006/relationships/hyperlink" Target="https://twitter.com/#!/vccfashion/status/1115680837218050048" TargetMode="External" /><Relationship Id="rId96" Type="http://schemas.openxmlformats.org/officeDocument/2006/relationships/hyperlink" Target="https://twitter.com/#!/vccfashion/status/1116736613026025473" TargetMode="External" /><Relationship Id="rId97" Type="http://schemas.openxmlformats.org/officeDocument/2006/relationships/hyperlink" Target="https://twitter.com/#!/vccfashion/status/1117853913888112640" TargetMode="External" /><Relationship Id="rId98" Type="http://schemas.openxmlformats.org/officeDocument/2006/relationships/hyperlink" Target="https://twitter.com/#!/vccfashion/status/1119270765612929024" TargetMode="External" /><Relationship Id="rId99" Type="http://schemas.openxmlformats.org/officeDocument/2006/relationships/hyperlink" Target="https://twitter.com/#!/vccfashion/status/1123642022106152960" TargetMode="External" /><Relationship Id="rId100" Type="http://schemas.openxmlformats.org/officeDocument/2006/relationships/hyperlink" Target="https://twitter.com/#!/vcclib/status/1121428867175124993" TargetMode="External" /><Relationship Id="rId101" Type="http://schemas.openxmlformats.org/officeDocument/2006/relationships/hyperlink" Target="https://twitter.com/#!/vccfashion/status/1115299608534581249" TargetMode="External" /><Relationship Id="rId102" Type="http://schemas.openxmlformats.org/officeDocument/2006/relationships/hyperlink" Target="https://twitter.com/#!/vccfashion/status/1118228912415354880" TargetMode="External" /><Relationship Id="rId103" Type="http://schemas.openxmlformats.org/officeDocument/2006/relationships/hyperlink" Target="https://twitter.com/#!/vccfashion/status/1131624675048656896" TargetMode="External" /><Relationship Id="rId104" Type="http://schemas.openxmlformats.org/officeDocument/2006/relationships/hyperlink" Target="https://twitter.com/#!/myvcc/status/1121198445073584133" TargetMode="External" /><Relationship Id="rId105" Type="http://schemas.openxmlformats.org/officeDocument/2006/relationships/hyperlink" Target="https://twitter.com/#!/myvcc/status/1122908596705144836" TargetMode="External" /><Relationship Id="rId106" Type="http://schemas.openxmlformats.org/officeDocument/2006/relationships/hyperlink" Target="https://twitter.com/#!/myvcc/status/1131228701998428160" TargetMode="External" /><Relationship Id="rId107" Type="http://schemas.openxmlformats.org/officeDocument/2006/relationships/hyperlink" Target="https://twitter.com/#!/myvcc/status/1131970697264271362" TargetMode="External" /><Relationship Id="rId108" Type="http://schemas.openxmlformats.org/officeDocument/2006/relationships/hyperlink" Target="https://twitter.com/#!/myvcc/status/1133131032583180288" TargetMode="External" /><Relationship Id="rId109" Type="http://schemas.openxmlformats.org/officeDocument/2006/relationships/hyperlink" Target="https://twitter.com/#!/vccfashion/status/1135690683291963392" TargetMode="External" /><Relationship Id="rId110" Type="http://schemas.openxmlformats.org/officeDocument/2006/relationships/hyperlink" Target="https://twitter.com/#!/torontofashion/status/1136741063773831168" TargetMode="External" /><Relationship Id="rId111" Type="http://schemas.openxmlformats.org/officeDocument/2006/relationships/hyperlink" Target="https://twitter.com/#!/vccfashion/status/1136747141546876944" TargetMode="External" /><Relationship Id="rId112" Type="http://schemas.openxmlformats.org/officeDocument/2006/relationships/hyperlink" Target="https://twitter.com/#!/mayumiizumi1/status/1142010804138459137" TargetMode="External" /><Relationship Id="rId113" Type="http://schemas.openxmlformats.org/officeDocument/2006/relationships/hyperlink" Target="https://twitter.com/#!/vccfashion/status/1114209887511248896" TargetMode="External" /><Relationship Id="rId114" Type="http://schemas.openxmlformats.org/officeDocument/2006/relationships/hyperlink" Target="https://twitter.com/#!/vccfashion/status/1121813890910830592" TargetMode="External" /><Relationship Id="rId115" Type="http://schemas.openxmlformats.org/officeDocument/2006/relationships/hyperlink" Target="https://twitter.com/#!/vccfashion/status/1124356742710689792" TargetMode="External" /><Relationship Id="rId116" Type="http://schemas.openxmlformats.org/officeDocument/2006/relationships/hyperlink" Target="https://twitter.com/#!/vccfashion/status/1126170422582677505" TargetMode="External" /><Relationship Id="rId117" Type="http://schemas.openxmlformats.org/officeDocument/2006/relationships/hyperlink" Target="https://twitter.com/#!/vccfashion/status/1126884669109284864" TargetMode="External" /><Relationship Id="rId118" Type="http://schemas.openxmlformats.org/officeDocument/2006/relationships/hyperlink" Target="https://twitter.com/#!/vccfashion/status/1127994466214637568" TargetMode="External" /><Relationship Id="rId119" Type="http://schemas.openxmlformats.org/officeDocument/2006/relationships/hyperlink" Target="https://twitter.com/#!/vccfashion/status/1129071583392403459" TargetMode="External" /><Relationship Id="rId120" Type="http://schemas.openxmlformats.org/officeDocument/2006/relationships/hyperlink" Target="https://twitter.com/#!/vccfashion/status/1137036536816513024" TargetMode="External" /><Relationship Id="rId121" Type="http://schemas.openxmlformats.org/officeDocument/2006/relationships/hyperlink" Target="https://twitter.com/#!/vccfashion/status/1137987787016351744" TargetMode="External" /><Relationship Id="rId122" Type="http://schemas.openxmlformats.org/officeDocument/2006/relationships/hyperlink" Target="https://twitter.com/#!/vccfashion/status/1138878691159805968" TargetMode="External" /><Relationship Id="rId123" Type="http://schemas.openxmlformats.org/officeDocument/2006/relationships/hyperlink" Target="https://twitter.com/#!/vccfashion/status/1141037932851187712" TargetMode="External" /><Relationship Id="rId124" Type="http://schemas.openxmlformats.org/officeDocument/2006/relationships/hyperlink" Target="https://twitter.com/#!/vccfashion/status/1141762711073841153" TargetMode="External" /><Relationship Id="rId125" Type="http://schemas.openxmlformats.org/officeDocument/2006/relationships/hyperlink" Target="https://twitter.com/#!/mayumiizumi1/status/1130473996695113728" TargetMode="External" /><Relationship Id="rId126" Type="http://schemas.openxmlformats.org/officeDocument/2006/relationships/hyperlink" Target="https://api.twitter.com/1.1/geo/id/1e5cb4d0509db554.json" TargetMode="External" /><Relationship Id="rId127" Type="http://schemas.openxmlformats.org/officeDocument/2006/relationships/comments" Target="../comments12.xml" /><Relationship Id="rId128" Type="http://schemas.openxmlformats.org/officeDocument/2006/relationships/vmlDrawing" Target="../drawings/vmlDrawing6.vml" /><Relationship Id="rId129" Type="http://schemas.openxmlformats.org/officeDocument/2006/relationships/table" Target="../tables/table22.xml" /><Relationship Id="rId13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gXAZmjl58K" TargetMode="External" /><Relationship Id="rId2" Type="http://schemas.openxmlformats.org/officeDocument/2006/relationships/hyperlink" Target="https://t.co/VFEAEd1hYZ" TargetMode="External" /><Relationship Id="rId3" Type="http://schemas.openxmlformats.org/officeDocument/2006/relationships/hyperlink" Target="https://t.co/kwaKA2CrwM" TargetMode="External" /><Relationship Id="rId4" Type="http://schemas.openxmlformats.org/officeDocument/2006/relationships/hyperlink" Target="https://t.co/dW872NXq45" TargetMode="External" /><Relationship Id="rId5" Type="http://schemas.openxmlformats.org/officeDocument/2006/relationships/hyperlink" Target="http://t.co/gs4eIlQr7J" TargetMode="External" /><Relationship Id="rId6" Type="http://schemas.openxmlformats.org/officeDocument/2006/relationships/hyperlink" Target="http://t.co/PjRn678qLl" TargetMode="External" /><Relationship Id="rId7" Type="http://schemas.openxmlformats.org/officeDocument/2006/relationships/hyperlink" Target="http://t.co/EffDNi76iN" TargetMode="External" /><Relationship Id="rId8" Type="http://schemas.openxmlformats.org/officeDocument/2006/relationships/hyperlink" Target="https://t.co/sFEyUBN4K5" TargetMode="External" /><Relationship Id="rId9" Type="http://schemas.openxmlformats.org/officeDocument/2006/relationships/hyperlink" Target="https://t.co/YdxYmF2LXg" TargetMode="External" /><Relationship Id="rId10" Type="http://schemas.openxmlformats.org/officeDocument/2006/relationships/hyperlink" Target="https://t.co/a6PpHFLFXL" TargetMode="External" /><Relationship Id="rId11" Type="http://schemas.openxmlformats.org/officeDocument/2006/relationships/hyperlink" Target="https://t.co/MoUsMc1hdf" TargetMode="External" /><Relationship Id="rId12" Type="http://schemas.openxmlformats.org/officeDocument/2006/relationships/hyperlink" Target="http://t.co/WIF9vbBH5Y" TargetMode="External" /><Relationship Id="rId13" Type="http://schemas.openxmlformats.org/officeDocument/2006/relationships/hyperlink" Target="http://t.co/pdOVEWp6y7" TargetMode="External" /><Relationship Id="rId14" Type="http://schemas.openxmlformats.org/officeDocument/2006/relationships/hyperlink" Target="https://t.co/swbpHsixW7" TargetMode="External" /><Relationship Id="rId15" Type="http://schemas.openxmlformats.org/officeDocument/2006/relationships/hyperlink" Target="https://t.co/uEmlzkRJVq" TargetMode="External" /><Relationship Id="rId16" Type="http://schemas.openxmlformats.org/officeDocument/2006/relationships/hyperlink" Target="https://t.co/klQgMb6TqU" TargetMode="External" /><Relationship Id="rId17" Type="http://schemas.openxmlformats.org/officeDocument/2006/relationships/hyperlink" Target="http://t.co/UCx53rhTHA" TargetMode="External" /><Relationship Id="rId18" Type="http://schemas.openxmlformats.org/officeDocument/2006/relationships/hyperlink" Target="http://t.co/7RRc46kiBS" TargetMode="External" /><Relationship Id="rId19" Type="http://schemas.openxmlformats.org/officeDocument/2006/relationships/hyperlink" Target="https://t.co/iAcGeSs3bK" TargetMode="External" /><Relationship Id="rId20" Type="http://schemas.openxmlformats.org/officeDocument/2006/relationships/hyperlink" Target="https://pbs.twimg.com/profile_banners/234860254/1506658696" TargetMode="External" /><Relationship Id="rId21" Type="http://schemas.openxmlformats.org/officeDocument/2006/relationships/hyperlink" Target="https://pbs.twimg.com/profile_banners/18346497/1556237678" TargetMode="External" /><Relationship Id="rId22" Type="http://schemas.openxmlformats.org/officeDocument/2006/relationships/hyperlink" Target="https://pbs.twimg.com/profile_banners/16685018/1436642026" TargetMode="External" /><Relationship Id="rId23" Type="http://schemas.openxmlformats.org/officeDocument/2006/relationships/hyperlink" Target="https://pbs.twimg.com/profile_banners/2497158026/1504123730" TargetMode="External" /><Relationship Id="rId24" Type="http://schemas.openxmlformats.org/officeDocument/2006/relationships/hyperlink" Target="https://pbs.twimg.com/profile_banners/118960572/1412752851" TargetMode="External" /><Relationship Id="rId25" Type="http://schemas.openxmlformats.org/officeDocument/2006/relationships/hyperlink" Target="https://pbs.twimg.com/profile_banners/2691647641/1406840897" TargetMode="External" /><Relationship Id="rId26" Type="http://schemas.openxmlformats.org/officeDocument/2006/relationships/hyperlink" Target="https://pbs.twimg.com/profile_banners/182478671/1558552530" TargetMode="External" /><Relationship Id="rId27" Type="http://schemas.openxmlformats.org/officeDocument/2006/relationships/hyperlink" Target="https://pbs.twimg.com/profile_banners/503575207/1391795957" TargetMode="External" /><Relationship Id="rId28" Type="http://schemas.openxmlformats.org/officeDocument/2006/relationships/hyperlink" Target="https://pbs.twimg.com/profile_banners/393586799/1518828595" TargetMode="External" /><Relationship Id="rId29" Type="http://schemas.openxmlformats.org/officeDocument/2006/relationships/hyperlink" Target="https://pbs.twimg.com/profile_banners/3995182634/1510163997" TargetMode="External" /><Relationship Id="rId30" Type="http://schemas.openxmlformats.org/officeDocument/2006/relationships/hyperlink" Target="https://pbs.twimg.com/profile_banners/2699155098/1443296445" TargetMode="External" /><Relationship Id="rId31" Type="http://schemas.openxmlformats.org/officeDocument/2006/relationships/hyperlink" Target="https://pbs.twimg.com/profile_banners/32252744/1526334011" TargetMode="External" /><Relationship Id="rId32" Type="http://schemas.openxmlformats.org/officeDocument/2006/relationships/hyperlink" Target="https://pbs.twimg.com/profile_banners/404254825/1555443265" TargetMode="External" /><Relationship Id="rId33" Type="http://schemas.openxmlformats.org/officeDocument/2006/relationships/hyperlink" Target="https://pbs.twimg.com/profile_banners/4826484912/1454007666" TargetMode="External" /><Relationship Id="rId34" Type="http://schemas.openxmlformats.org/officeDocument/2006/relationships/hyperlink" Target="https://pbs.twimg.com/profile_banners/55323056/1550602950" TargetMode="External" /><Relationship Id="rId35" Type="http://schemas.openxmlformats.org/officeDocument/2006/relationships/hyperlink" Target="https://pbs.twimg.com/profile_banners/290198630/1538581653" TargetMode="External" /><Relationship Id="rId36" Type="http://schemas.openxmlformats.org/officeDocument/2006/relationships/hyperlink" Target="https://pbs.twimg.com/profile_banners/117884807/1525987197" TargetMode="External" /><Relationship Id="rId37" Type="http://schemas.openxmlformats.org/officeDocument/2006/relationships/hyperlink" Target="https://pbs.twimg.com/profile_banners/18392906/1554699059" TargetMode="External" /><Relationship Id="rId38" Type="http://schemas.openxmlformats.org/officeDocument/2006/relationships/hyperlink" Target="https://pbs.twimg.com/profile_banners/57857810/1537343691" TargetMode="External" /><Relationship Id="rId39" Type="http://schemas.openxmlformats.org/officeDocument/2006/relationships/hyperlink" Target="https://pbs.twimg.com/profile_banners/145025502/1419035592" TargetMode="External" /><Relationship Id="rId40" Type="http://schemas.openxmlformats.org/officeDocument/2006/relationships/hyperlink" Target="https://pbs.twimg.com/profile_banners/1057480543309201408/1553549505"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7/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3/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2/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4/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5/bg.gif" TargetMode="External" /><Relationship Id="rId60" Type="http://schemas.openxmlformats.org/officeDocument/2006/relationships/hyperlink" Target="http://abs.twimg.com/images/themes/theme14/bg.gif" TargetMode="External" /><Relationship Id="rId61" Type="http://schemas.openxmlformats.org/officeDocument/2006/relationships/hyperlink" Target="http://pbs.twimg.com/profile_background_images/345148766/TFI_Logo.jp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pbs.twimg.com/profile_images/824366325120143360/ZTZQI_6s_normal.jpg" TargetMode="External" /><Relationship Id="rId64" Type="http://schemas.openxmlformats.org/officeDocument/2006/relationships/hyperlink" Target="http://pbs.twimg.com/profile_images/1026881957056008193/R8stfOcm_normal.jpg" TargetMode="External" /><Relationship Id="rId65" Type="http://schemas.openxmlformats.org/officeDocument/2006/relationships/hyperlink" Target="http://pbs.twimg.com/profile_images/892072380356468736/cA-kv18M_normal.jpg" TargetMode="External" /><Relationship Id="rId66" Type="http://schemas.openxmlformats.org/officeDocument/2006/relationships/hyperlink" Target="http://pbs.twimg.com/profile_images/877259185708081158/T-U4o5On_normal.jpg" TargetMode="External" /><Relationship Id="rId67" Type="http://schemas.openxmlformats.org/officeDocument/2006/relationships/hyperlink" Target="http://pbs.twimg.com/profile_images/518979805090299904/fMl_hqS3_normal.jpeg" TargetMode="External" /><Relationship Id="rId68" Type="http://schemas.openxmlformats.org/officeDocument/2006/relationships/hyperlink" Target="http://pbs.twimg.com/profile_images/877257429875957760/domozTwZ_normal.jpg" TargetMode="External" /><Relationship Id="rId69" Type="http://schemas.openxmlformats.org/officeDocument/2006/relationships/hyperlink" Target="http://pbs.twimg.com/profile_images/861697821761654788/3idWdI93_normal.jpg" TargetMode="External" /><Relationship Id="rId70" Type="http://schemas.openxmlformats.org/officeDocument/2006/relationships/hyperlink" Target="http://pbs.twimg.com/profile_images/431846032909926402/stZsBMf7_normal.png" TargetMode="External" /><Relationship Id="rId71" Type="http://schemas.openxmlformats.org/officeDocument/2006/relationships/hyperlink" Target="http://pbs.twimg.com/profile_images/665211379700203520/sgnERJUy_normal.png" TargetMode="External" /><Relationship Id="rId72" Type="http://schemas.openxmlformats.org/officeDocument/2006/relationships/hyperlink" Target="http://pbs.twimg.com/profile_images/658726971032010752/JU8fezdi_normal.jpg" TargetMode="External" /><Relationship Id="rId73" Type="http://schemas.openxmlformats.org/officeDocument/2006/relationships/hyperlink" Target="http://pbs.twimg.com/profile_images/875501136781778946/5EO2SjBp_normal.jpg" TargetMode="External" /><Relationship Id="rId74" Type="http://schemas.openxmlformats.org/officeDocument/2006/relationships/hyperlink" Target="http://pbs.twimg.com/profile_images/609098493395779584/cjPByie-_normal.jpg" TargetMode="External" /><Relationship Id="rId75" Type="http://schemas.openxmlformats.org/officeDocument/2006/relationships/hyperlink" Target="http://pbs.twimg.com/profile_images/978691373061718016/-iJicvw6_normal.jpg" TargetMode="External" /><Relationship Id="rId76" Type="http://schemas.openxmlformats.org/officeDocument/2006/relationships/hyperlink" Target="http://pbs.twimg.com/profile_images/694248789440274432/3TQ_8rR3_normal.jpg" TargetMode="External" /><Relationship Id="rId77" Type="http://schemas.openxmlformats.org/officeDocument/2006/relationships/hyperlink" Target="http://pbs.twimg.com/profile_images/357512148/carnegie_with_cop_normal.jpg" TargetMode="External" /><Relationship Id="rId78" Type="http://schemas.openxmlformats.org/officeDocument/2006/relationships/hyperlink" Target="http://pbs.twimg.com/profile_images/1055503286046990336/8OpcXcfT_normal.jpg" TargetMode="External" /><Relationship Id="rId79" Type="http://schemas.openxmlformats.org/officeDocument/2006/relationships/hyperlink" Target="http://pbs.twimg.com/profile_images/1006592162279157761/ByVMULg4_normal.jpg" TargetMode="External" /><Relationship Id="rId80" Type="http://schemas.openxmlformats.org/officeDocument/2006/relationships/hyperlink" Target="http://pbs.twimg.com/profile_images/775389812643598337/Jlzuu387_normal.jpg" TargetMode="External" /><Relationship Id="rId81" Type="http://schemas.openxmlformats.org/officeDocument/2006/relationships/hyperlink" Target="http://pbs.twimg.com/profile_images/999565749415919616/bV7tCg5y_normal.jpg" TargetMode="External" /><Relationship Id="rId82" Type="http://schemas.openxmlformats.org/officeDocument/2006/relationships/hyperlink" Target="http://pbs.twimg.com/profile_images/566173688198725632/lEoxHSu8_normal.jpeg" TargetMode="External" /><Relationship Id="rId83" Type="http://schemas.openxmlformats.org/officeDocument/2006/relationships/hyperlink" Target="http://pbs.twimg.com/profile_images/876920756751314944/UV3AO1v4_normal.jpg" TargetMode="External" /><Relationship Id="rId84" Type="http://schemas.openxmlformats.org/officeDocument/2006/relationships/hyperlink" Target="http://pbs.twimg.com/profile_images/3732237275/68a26c7c2a3697d961315dcafd193d01_normal.jpeg" TargetMode="External" /><Relationship Id="rId85" Type="http://schemas.openxmlformats.org/officeDocument/2006/relationships/hyperlink" Target="http://pbs.twimg.com/profile_images/1063079768554237952/U3HrW-1B_normal.jpg" TargetMode="External" /><Relationship Id="rId86" Type="http://schemas.openxmlformats.org/officeDocument/2006/relationships/hyperlink" Target="http://pbs.twimg.com/profile_images/1008029456730996736/Gsh7ecDj_normal.jpg" TargetMode="External" /><Relationship Id="rId87" Type="http://schemas.openxmlformats.org/officeDocument/2006/relationships/hyperlink" Target="https://twitter.com/bccolleges" TargetMode="External" /><Relationship Id="rId88" Type="http://schemas.openxmlformats.org/officeDocument/2006/relationships/hyperlink" Target="https://twitter.com/myvcc" TargetMode="External" /><Relationship Id="rId89" Type="http://schemas.openxmlformats.org/officeDocument/2006/relationships/hyperlink" Target="https://twitter.com/scoutmagazine" TargetMode="External" /><Relationship Id="rId90" Type="http://schemas.openxmlformats.org/officeDocument/2006/relationships/hyperlink" Target="https://twitter.com/vccfashion" TargetMode="External" /><Relationship Id="rId91" Type="http://schemas.openxmlformats.org/officeDocument/2006/relationships/hyperlink" Target="https://twitter.com/pr4good" TargetMode="External" /><Relationship Id="rId92" Type="http://schemas.openxmlformats.org/officeDocument/2006/relationships/hyperlink" Target="https://twitter.com/vccbaking" TargetMode="External" /><Relationship Id="rId93" Type="http://schemas.openxmlformats.org/officeDocument/2006/relationships/hyperlink" Target="https://twitter.com/fvtradex" TargetMode="External" /><Relationship Id="rId94" Type="http://schemas.openxmlformats.org/officeDocument/2006/relationships/hyperlink" Target="https://twitter.com/bctrades" TargetMode="External" /><Relationship Id="rId95" Type="http://schemas.openxmlformats.org/officeDocument/2006/relationships/hyperlink" Target="https://twitter.com/skillsbc" TargetMode="External" /><Relationship Id="rId96" Type="http://schemas.openxmlformats.org/officeDocument/2006/relationships/hyperlink" Target="https://twitter.com/vccautobody" TargetMode="External" /><Relationship Id="rId97" Type="http://schemas.openxmlformats.org/officeDocument/2006/relationships/hyperlink" Target="https://twitter.com/vccculinaryarts" TargetMode="External" /><Relationship Id="rId98" Type="http://schemas.openxmlformats.org/officeDocument/2006/relationships/hyperlink" Target="https://twitter.com/brettgri" TargetMode="External" /><Relationship Id="rId99" Type="http://schemas.openxmlformats.org/officeDocument/2006/relationships/hyperlink" Target="https://twitter.com/edplanbc" TargetMode="External" /><Relationship Id="rId100" Type="http://schemas.openxmlformats.org/officeDocument/2006/relationships/hyperlink" Target="https://twitter.com/hwcareercentre" TargetMode="External" /><Relationship Id="rId101" Type="http://schemas.openxmlformats.org/officeDocument/2006/relationships/hyperlink" Target="https://twitter.com/dtesvancouver" TargetMode="External" /><Relationship Id="rId102" Type="http://schemas.openxmlformats.org/officeDocument/2006/relationships/hyperlink" Target="https://twitter.com/cityofvancouver" TargetMode="External" /><Relationship Id="rId103" Type="http://schemas.openxmlformats.org/officeDocument/2006/relationships/hyperlink" Target="https://twitter.com/caf_apparel" TargetMode="External" /><Relationship Id="rId104" Type="http://schemas.openxmlformats.org/officeDocument/2006/relationships/hyperlink" Target="https://twitter.com/vanfashionweek" TargetMode="External" /><Relationship Id="rId105" Type="http://schemas.openxmlformats.org/officeDocument/2006/relationships/hyperlink" Target="https://twitter.com/bof" TargetMode="External" /><Relationship Id="rId106" Type="http://schemas.openxmlformats.org/officeDocument/2006/relationships/hyperlink" Target="https://twitter.com/downtown_betty" TargetMode="External" /><Relationship Id="rId107" Type="http://schemas.openxmlformats.org/officeDocument/2006/relationships/hyperlink" Target="https://twitter.com/vcclib" TargetMode="External" /><Relationship Id="rId108" Type="http://schemas.openxmlformats.org/officeDocument/2006/relationships/hyperlink" Target="https://twitter.com/torontofashion" TargetMode="External" /><Relationship Id="rId109" Type="http://schemas.openxmlformats.org/officeDocument/2006/relationships/hyperlink" Target="https://twitter.com/mayumiizumi1" TargetMode="External" /><Relationship Id="rId110" Type="http://schemas.openxmlformats.org/officeDocument/2006/relationships/hyperlink" Target="https://twitter.com/goodladclothing" TargetMode="External" /><Relationship Id="rId111" Type="http://schemas.openxmlformats.org/officeDocument/2006/relationships/comments" Target="../comments2.xml" /><Relationship Id="rId112" Type="http://schemas.openxmlformats.org/officeDocument/2006/relationships/vmlDrawing" Target="../drawings/vmlDrawing2.vml" /><Relationship Id="rId113" Type="http://schemas.openxmlformats.org/officeDocument/2006/relationships/table" Target="../tables/table2.xml" /><Relationship Id="rId1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vcc.ca/programscourses/program-areas/design/fashion-design--production-certificate/" TargetMode="External" /><Relationship Id="rId2" Type="http://schemas.openxmlformats.org/officeDocument/2006/relationships/hyperlink" Target="https://www.vcc.ca/about/college-information/news/article/good-luck-to-vccs-skills-canada-bc-2019-competitors.html" TargetMode="External" /><Relationship Id="rId3" Type="http://schemas.openxmlformats.org/officeDocument/2006/relationships/hyperlink" Target="https://www.eventbrite.ca/e/mayumis-first-annual-charity-fashion-show-gala-for-the-love-of-local-tickets-63410100317" TargetMode="External" /><Relationship Id="rId4" Type="http://schemas.openxmlformats.org/officeDocument/2006/relationships/hyperlink" Target="http://bit.ly/lfw2020" TargetMode="External" /><Relationship Id="rId5" Type="http://schemas.openxmlformats.org/officeDocument/2006/relationships/hyperlink" Target="http://digital.films.com/p_Search.aspx?rd=a&amp;q=%22Levi%20Strauss%22&amp;mp=AnyWord&amp;cTitle=Birthday%3a%20Levi%20Strauss%2c%201829&amp;cDate=2_26" TargetMode="External" /><Relationship Id="rId6" Type="http://schemas.openxmlformats.org/officeDocument/2006/relationships/hyperlink" Target="https://www.businessoffashion.com/articles/education/stressed-and-depressed-a-mental-health-guide-for-fashion-students?utm_campaign=d1dad12610-fashion-s-mental-health-problem&amp;utm_medium=email&amp;utm_source=Subscribers&amp;utm_term=0_d2191372b3-d1dad12610-420857781" TargetMode="External" /><Relationship Id="rId7" Type="http://schemas.openxmlformats.org/officeDocument/2006/relationships/hyperlink" Target="https://www.apparel.ca/cgi/page.cgi?_id=65&amp;evt=509" TargetMode="External" /><Relationship Id="rId8" Type="http://schemas.openxmlformats.org/officeDocument/2006/relationships/hyperlink" Target="https://vancouver.ca/parks-recreation-culture/utility-wrap-artist-call.aspx?platform=hootsuite" TargetMode="External" /><Relationship Id="rId9" Type="http://schemas.openxmlformats.org/officeDocument/2006/relationships/hyperlink" Target="https://www.vcc.ca/communityreport/fundraising-flair.html" TargetMode="External" /><Relationship Id="rId10" Type="http://schemas.openxmlformats.org/officeDocument/2006/relationships/hyperlink" Target="http://www.bcachievement.com/creative/info.php" TargetMode="External" /><Relationship Id="rId11" Type="http://schemas.openxmlformats.org/officeDocument/2006/relationships/hyperlink" Target="https://www.eventbrite.ca/e/mayumis-first-annual-charity-fashion-show-gala-for-the-love-of-local-tickets-63410100317" TargetMode="External" /><Relationship Id="rId12" Type="http://schemas.openxmlformats.org/officeDocument/2006/relationships/hyperlink" Target="https://scoutmagazine.ca/2019/03/14/on-prairie-values-following-your-gut-with-the-craftswoman-behind-old-fashioned-standards/?platform=hootsuite" TargetMode="External" /><Relationship Id="rId13" Type="http://schemas.openxmlformats.org/officeDocument/2006/relationships/hyperlink" Target="https://www.vcc.ca/about/college-information/news/article/immigrant-women-find-sewmates-in-new-vcc-business-program.html?platform=hootsuite" TargetMode="External" /><Relationship Id="rId14" Type="http://schemas.openxmlformats.org/officeDocument/2006/relationships/hyperlink" Target="https://www.oliobymarilyn.com/2019/04/vancouver-fashion-week-fw19-vancouver.html?fbclid=IwAR2cc2hBzHSfRZEw0pXkEhRoUNqYddWB1HYX7ep8uKyzWB5mdKdVjV_13t0" TargetMode="External" /><Relationship Id="rId15" Type="http://schemas.openxmlformats.org/officeDocument/2006/relationships/hyperlink" Target="https://vancouver.ca/parks-recreation-culture/open-call-for-artist-initiated-projects.aspx" TargetMode="External" /><Relationship Id="rId16" Type="http://schemas.openxmlformats.org/officeDocument/2006/relationships/hyperlink" Target="https://www.smoc.ca/events?platform=hootsuite" TargetMode="External" /><Relationship Id="rId17" Type="http://schemas.openxmlformats.org/officeDocument/2006/relationships/hyperlink" Target="http://www.clotheslinefinds.com/2019/04/impressions-of-vancouver-fashion-week.html?platform=hootsuite" TargetMode="External" /><Relationship Id="rId18" Type="http://schemas.openxmlformats.org/officeDocument/2006/relationships/hyperlink" Target="http://alouetteaddictions.org/events/?platform=hootsuite" TargetMode="External" /><Relationship Id="rId19" Type="http://schemas.openxmlformats.org/officeDocument/2006/relationships/hyperlink" Target="http://www.stillfabulousthrift.com/" TargetMode="External" /><Relationship Id="rId20" Type="http://schemas.openxmlformats.org/officeDocument/2006/relationships/hyperlink" Target="https://bagandaberet.blogspot.com/2019/05/bespoke-adventure-part-3-of-3.html" TargetMode="External" /><Relationship Id="rId21" Type="http://schemas.openxmlformats.org/officeDocument/2006/relationships/hyperlink" Target="https://www.vcc.ca/programscourses/program-areas/design/fashion-design--production-certificate/" TargetMode="External" /><Relationship Id="rId22" Type="http://schemas.openxmlformats.org/officeDocument/2006/relationships/hyperlink" Target="https://www.vcc.ca/about/college-information/news/article/good-luck-to-vccs-skills-canada-bc-2019-competitors.html" TargetMode="External" /><Relationship Id="rId23" Type="http://schemas.openxmlformats.org/officeDocument/2006/relationships/hyperlink" Target="https://www.vcc.ca/communityreport/fundraising-flair.html" TargetMode="External" /><Relationship Id="rId24" Type="http://schemas.openxmlformats.org/officeDocument/2006/relationships/hyperlink" Target="https://twitter.com/VCCfashion/status/1121813890910830592" TargetMode="Externa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714</v>
      </c>
      <c r="BB2" s="13" t="s">
        <v>720</v>
      </c>
      <c r="BC2" s="13" t="s">
        <v>721</v>
      </c>
      <c r="BD2" s="67" t="s">
        <v>1024</v>
      </c>
      <c r="BE2" s="67" t="s">
        <v>1025</v>
      </c>
      <c r="BF2" s="67" t="s">
        <v>1026</v>
      </c>
      <c r="BG2" s="67" t="s">
        <v>1027</v>
      </c>
      <c r="BH2" s="67" t="s">
        <v>1028</v>
      </c>
      <c r="BI2" s="67" t="s">
        <v>1029</v>
      </c>
      <c r="BJ2" s="67" t="s">
        <v>1030</v>
      </c>
      <c r="BK2" s="67" t="s">
        <v>1031</v>
      </c>
      <c r="BL2" s="67" t="s">
        <v>1032</v>
      </c>
    </row>
    <row r="3" spans="1:64" ht="15" customHeight="1">
      <c r="A3" s="84" t="s">
        <v>212</v>
      </c>
      <c r="B3" s="84" t="s">
        <v>220</v>
      </c>
      <c r="C3" s="53" t="s">
        <v>1090</v>
      </c>
      <c r="D3" s="54">
        <v>3</v>
      </c>
      <c r="E3" s="65" t="s">
        <v>132</v>
      </c>
      <c r="F3" s="55">
        <v>35</v>
      </c>
      <c r="G3" s="53"/>
      <c r="H3" s="57"/>
      <c r="I3" s="56"/>
      <c r="J3" s="56"/>
      <c r="K3" s="36" t="s">
        <v>65</v>
      </c>
      <c r="L3" s="62">
        <v>3</v>
      </c>
      <c r="M3" s="62"/>
      <c r="N3" s="63"/>
      <c r="O3" s="85" t="s">
        <v>236</v>
      </c>
      <c r="P3" s="87">
        <v>43552.87126157407</v>
      </c>
      <c r="Q3" s="85" t="s">
        <v>238</v>
      </c>
      <c r="R3" s="89" t="s">
        <v>279</v>
      </c>
      <c r="S3" s="85" t="s">
        <v>300</v>
      </c>
      <c r="T3" s="85" t="s">
        <v>316</v>
      </c>
      <c r="U3" s="89" t="s">
        <v>342</v>
      </c>
      <c r="V3" s="89" t="s">
        <v>342</v>
      </c>
      <c r="W3" s="87">
        <v>43552.87126157407</v>
      </c>
      <c r="X3" s="89" t="s">
        <v>368</v>
      </c>
      <c r="Y3" s="85"/>
      <c r="Z3" s="85"/>
      <c r="AA3" s="91" t="s">
        <v>411</v>
      </c>
      <c r="AB3" s="85"/>
      <c r="AC3" s="85" t="b">
        <v>0</v>
      </c>
      <c r="AD3" s="85">
        <v>3</v>
      </c>
      <c r="AE3" s="91" t="s">
        <v>454</v>
      </c>
      <c r="AF3" s="85" t="b">
        <v>0</v>
      </c>
      <c r="AG3" s="85" t="s">
        <v>460</v>
      </c>
      <c r="AH3" s="85"/>
      <c r="AI3" s="91" t="s">
        <v>454</v>
      </c>
      <c r="AJ3" s="85" t="b">
        <v>0</v>
      </c>
      <c r="AK3" s="85">
        <v>3</v>
      </c>
      <c r="AL3" s="91" t="s">
        <v>454</v>
      </c>
      <c r="AM3" s="85" t="s">
        <v>462</v>
      </c>
      <c r="AN3" s="85" t="b">
        <v>0</v>
      </c>
      <c r="AO3" s="91" t="s">
        <v>411</v>
      </c>
      <c r="AP3" s="85" t="s">
        <v>469</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225</v>
      </c>
      <c r="C4" s="53" t="s">
        <v>1090</v>
      </c>
      <c r="D4" s="54">
        <v>3</v>
      </c>
      <c r="E4" s="65" t="s">
        <v>132</v>
      </c>
      <c r="F4" s="55">
        <v>35</v>
      </c>
      <c r="G4" s="53"/>
      <c r="H4" s="57"/>
      <c r="I4" s="56"/>
      <c r="J4" s="56"/>
      <c r="K4" s="36" t="s">
        <v>65</v>
      </c>
      <c r="L4" s="83">
        <v>4</v>
      </c>
      <c r="M4" s="83"/>
      <c r="N4" s="63"/>
      <c r="O4" s="86" t="s">
        <v>236</v>
      </c>
      <c r="P4" s="88">
        <v>43552.87126157407</v>
      </c>
      <c r="Q4" s="86" t="s">
        <v>238</v>
      </c>
      <c r="R4" s="90" t="s">
        <v>279</v>
      </c>
      <c r="S4" s="86" t="s">
        <v>300</v>
      </c>
      <c r="T4" s="86" t="s">
        <v>316</v>
      </c>
      <c r="U4" s="90" t="s">
        <v>342</v>
      </c>
      <c r="V4" s="90" t="s">
        <v>342</v>
      </c>
      <c r="W4" s="88">
        <v>43552.87126157407</v>
      </c>
      <c r="X4" s="90" t="s">
        <v>368</v>
      </c>
      <c r="Y4" s="86"/>
      <c r="Z4" s="86"/>
      <c r="AA4" s="92" t="s">
        <v>411</v>
      </c>
      <c r="AB4" s="86"/>
      <c r="AC4" s="86" t="b">
        <v>0</v>
      </c>
      <c r="AD4" s="86">
        <v>3</v>
      </c>
      <c r="AE4" s="92" t="s">
        <v>454</v>
      </c>
      <c r="AF4" s="86" t="b">
        <v>0</v>
      </c>
      <c r="AG4" s="86" t="s">
        <v>460</v>
      </c>
      <c r="AH4" s="86"/>
      <c r="AI4" s="92" t="s">
        <v>454</v>
      </c>
      <c r="AJ4" s="86" t="b">
        <v>0</v>
      </c>
      <c r="AK4" s="86">
        <v>3</v>
      </c>
      <c r="AL4" s="92" t="s">
        <v>454</v>
      </c>
      <c r="AM4" s="86" t="s">
        <v>462</v>
      </c>
      <c r="AN4" s="86" t="b">
        <v>0</v>
      </c>
      <c r="AO4" s="92" t="s">
        <v>411</v>
      </c>
      <c r="AP4" s="86" t="s">
        <v>469</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221</v>
      </c>
      <c r="C5" s="53" t="s">
        <v>1090</v>
      </c>
      <c r="D5" s="54">
        <v>3</v>
      </c>
      <c r="E5" s="65" t="s">
        <v>132</v>
      </c>
      <c r="F5" s="55">
        <v>35</v>
      </c>
      <c r="G5" s="53"/>
      <c r="H5" s="57"/>
      <c r="I5" s="56"/>
      <c r="J5" s="56"/>
      <c r="K5" s="36" t="s">
        <v>65</v>
      </c>
      <c r="L5" s="83">
        <v>5</v>
      </c>
      <c r="M5" s="83"/>
      <c r="N5" s="63"/>
      <c r="O5" s="86" t="s">
        <v>236</v>
      </c>
      <c r="P5" s="88">
        <v>43552.87126157407</v>
      </c>
      <c r="Q5" s="86" t="s">
        <v>238</v>
      </c>
      <c r="R5" s="90" t="s">
        <v>279</v>
      </c>
      <c r="S5" s="86" t="s">
        <v>300</v>
      </c>
      <c r="T5" s="86" t="s">
        <v>316</v>
      </c>
      <c r="U5" s="90" t="s">
        <v>342</v>
      </c>
      <c r="V5" s="90" t="s">
        <v>342</v>
      </c>
      <c r="W5" s="88">
        <v>43552.87126157407</v>
      </c>
      <c r="X5" s="90" t="s">
        <v>368</v>
      </c>
      <c r="Y5" s="86"/>
      <c r="Z5" s="86"/>
      <c r="AA5" s="92" t="s">
        <v>411</v>
      </c>
      <c r="AB5" s="86"/>
      <c r="AC5" s="86" t="b">
        <v>0</v>
      </c>
      <c r="AD5" s="86">
        <v>3</v>
      </c>
      <c r="AE5" s="92" t="s">
        <v>454</v>
      </c>
      <c r="AF5" s="86" t="b">
        <v>0</v>
      </c>
      <c r="AG5" s="86" t="s">
        <v>460</v>
      </c>
      <c r="AH5" s="86"/>
      <c r="AI5" s="92" t="s">
        <v>454</v>
      </c>
      <c r="AJ5" s="86" t="b">
        <v>0</v>
      </c>
      <c r="AK5" s="86">
        <v>3</v>
      </c>
      <c r="AL5" s="92" t="s">
        <v>454</v>
      </c>
      <c r="AM5" s="86" t="s">
        <v>462</v>
      </c>
      <c r="AN5" s="86" t="b">
        <v>0</v>
      </c>
      <c r="AO5" s="92" t="s">
        <v>411</v>
      </c>
      <c r="AP5" s="86" t="s">
        <v>469</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3</v>
      </c>
      <c r="BE5" s="52">
        <v>8.333333333333334</v>
      </c>
      <c r="BF5" s="51">
        <v>0</v>
      </c>
      <c r="BG5" s="52">
        <v>0</v>
      </c>
      <c r="BH5" s="51">
        <v>0</v>
      </c>
      <c r="BI5" s="52">
        <v>0</v>
      </c>
      <c r="BJ5" s="51">
        <v>33</v>
      </c>
      <c r="BK5" s="52">
        <v>91.66666666666667</v>
      </c>
      <c r="BL5" s="51">
        <v>36</v>
      </c>
    </row>
    <row r="6" spans="1:64" ht="45">
      <c r="A6" s="84" t="s">
        <v>213</v>
      </c>
      <c r="B6" s="84" t="s">
        <v>212</v>
      </c>
      <c r="C6" s="53" t="s">
        <v>1090</v>
      </c>
      <c r="D6" s="54">
        <v>3</v>
      </c>
      <c r="E6" s="65" t="s">
        <v>132</v>
      </c>
      <c r="F6" s="55">
        <v>35</v>
      </c>
      <c r="G6" s="53"/>
      <c r="H6" s="57"/>
      <c r="I6" s="56"/>
      <c r="J6" s="56"/>
      <c r="K6" s="36" t="s">
        <v>65</v>
      </c>
      <c r="L6" s="83">
        <v>6</v>
      </c>
      <c r="M6" s="83"/>
      <c r="N6" s="63"/>
      <c r="O6" s="86" t="s">
        <v>236</v>
      </c>
      <c r="P6" s="88">
        <v>43558.78873842592</v>
      </c>
      <c r="Q6" s="86" t="s">
        <v>239</v>
      </c>
      <c r="R6" s="86"/>
      <c r="S6" s="86"/>
      <c r="T6" s="86"/>
      <c r="U6" s="86"/>
      <c r="V6" s="90" t="s">
        <v>359</v>
      </c>
      <c r="W6" s="88">
        <v>43558.78873842592</v>
      </c>
      <c r="X6" s="90" t="s">
        <v>369</v>
      </c>
      <c r="Y6" s="86"/>
      <c r="Z6" s="86"/>
      <c r="AA6" s="92" t="s">
        <v>412</v>
      </c>
      <c r="AB6" s="86"/>
      <c r="AC6" s="86" t="b">
        <v>0</v>
      </c>
      <c r="AD6" s="86">
        <v>0</v>
      </c>
      <c r="AE6" s="92" t="s">
        <v>454</v>
      </c>
      <c r="AF6" s="86" t="b">
        <v>0</v>
      </c>
      <c r="AG6" s="86" t="s">
        <v>460</v>
      </c>
      <c r="AH6" s="86"/>
      <c r="AI6" s="92" t="s">
        <v>454</v>
      </c>
      <c r="AJ6" s="86" t="b">
        <v>0</v>
      </c>
      <c r="AK6" s="86">
        <v>3</v>
      </c>
      <c r="AL6" s="92" t="s">
        <v>411</v>
      </c>
      <c r="AM6" s="86" t="s">
        <v>463</v>
      </c>
      <c r="AN6" s="86" t="b">
        <v>0</v>
      </c>
      <c r="AO6" s="92" t="s">
        <v>411</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213</v>
      </c>
      <c r="B7" s="84" t="s">
        <v>221</v>
      </c>
      <c r="C7" s="53" t="s">
        <v>1090</v>
      </c>
      <c r="D7" s="54">
        <v>3</v>
      </c>
      <c r="E7" s="65" t="s">
        <v>132</v>
      </c>
      <c r="F7" s="55">
        <v>35</v>
      </c>
      <c r="G7" s="53"/>
      <c r="H7" s="57"/>
      <c r="I7" s="56"/>
      <c r="J7" s="56"/>
      <c r="K7" s="36" t="s">
        <v>65</v>
      </c>
      <c r="L7" s="83">
        <v>7</v>
      </c>
      <c r="M7" s="83"/>
      <c r="N7" s="63"/>
      <c r="O7" s="86" t="s">
        <v>236</v>
      </c>
      <c r="P7" s="88">
        <v>43558.78873842592</v>
      </c>
      <c r="Q7" s="86" t="s">
        <v>239</v>
      </c>
      <c r="R7" s="86"/>
      <c r="S7" s="86"/>
      <c r="T7" s="86"/>
      <c r="U7" s="86"/>
      <c r="V7" s="90" t="s">
        <v>359</v>
      </c>
      <c r="W7" s="88">
        <v>43558.78873842592</v>
      </c>
      <c r="X7" s="90" t="s">
        <v>369</v>
      </c>
      <c r="Y7" s="86"/>
      <c r="Z7" s="86"/>
      <c r="AA7" s="92" t="s">
        <v>412</v>
      </c>
      <c r="AB7" s="86"/>
      <c r="AC7" s="86" t="b">
        <v>0</v>
      </c>
      <c r="AD7" s="86">
        <v>0</v>
      </c>
      <c r="AE7" s="92" t="s">
        <v>454</v>
      </c>
      <c r="AF7" s="86" t="b">
        <v>0</v>
      </c>
      <c r="AG7" s="86" t="s">
        <v>460</v>
      </c>
      <c r="AH7" s="86"/>
      <c r="AI7" s="92" t="s">
        <v>454</v>
      </c>
      <c r="AJ7" s="86" t="b">
        <v>0</v>
      </c>
      <c r="AK7" s="86">
        <v>3</v>
      </c>
      <c r="AL7" s="92" t="s">
        <v>411</v>
      </c>
      <c r="AM7" s="86" t="s">
        <v>463</v>
      </c>
      <c r="AN7" s="86" t="b">
        <v>0</v>
      </c>
      <c r="AO7" s="92" t="s">
        <v>411</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2</v>
      </c>
      <c r="BE7" s="52">
        <v>8.333333333333334</v>
      </c>
      <c r="BF7" s="51">
        <v>0</v>
      </c>
      <c r="BG7" s="52">
        <v>0</v>
      </c>
      <c r="BH7" s="51">
        <v>0</v>
      </c>
      <c r="BI7" s="52">
        <v>0</v>
      </c>
      <c r="BJ7" s="51">
        <v>22</v>
      </c>
      <c r="BK7" s="52">
        <v>91.66666666666667</v>
      </c>
      <c r="BL7" s="51">
        <v>24</v>
      </c>
    </row>
    <row r="8" spans="1:64" ht="45">
      <c r="A8" s="84" t="s">
        <v>214</v>
      </c>
      <c r="B8" s="84" t="s">
        <v>226</v>
      </c>
      <c r="C8" s="53" t="s">
        <v>1090</v>
      </c>
      <c r="D8" s="54">
        <v>3</v>
      </c>
      <c r="E8" s="65" t="s">
        <v>132</v>
      </c>
      <c r="F8" s="55">
        <v>35</v>
      </c>
      <c r="G8" s="53"/>
      <c r="H8" s="57"/>
      <c r="I8" s="56"/>
      <c r="J8" s="56"/>
      <c r="K8" s="36" t="s">
        <v>65</v>
      </c>
      <c r="L8" s="83">
        <v>8</v>
      </c>
      <c r="M8" s="83"/>
      <c r="N8" s="63"/>
      <c r="O8" s="86" t="s">
        <v>236</v>
      </c>
      <c r="P8" s="88">
        <v>43572.71328703704</v>
      </c>
      <c r="Q8" s="86" t="s">
        <v>240</v>
      </c>
      <c r="R8" s="86"/>
      <c r="S8" s="86"/>
      <c r="T8" s="86" t="s">
        <v>317</v>
      </c>
      <c r="U8" s="86"/>
      <c r="V8" s="90" t="s">
        <v>360</v>
      </c>
      <c r="W8" s="88">
        <v>43572.71328703704</v>
      </c>
      <c r="X8" s="90" t="s">
        <v>370</v>
      </c>
      <c r="Y8" s="86"/>
      <c r="Z8" s="86"/>
      <c r="AA8" s="92" t="s">
        <v>413</v>
      </c>
      <c r="AB8" s="86"/>
      <c r="AC8" s="86" t="b">
        <v>0</v>
      </c>
      <c r="AD8" s="86">
        <v>0</v>
      </c>
      <c r="AE8" s="92" t="s">
        <v>454</v>
      </c>
      <c r="AF8" s="86" t="b">
        <v>0</v>
      </c>
      <c r="AG8" s="86" t="s">
        <v>460</v>
      </c>
      <c r="AH8" s="86"/>
      <c r="AI8" s="92" t="s">
        <v>454</v>
      </c>
      <c r="AJ8" s="86" t="b">
        <v>0</v>
      </c>
      <c r="AK8" s="86">
        <v>3</v>
      </c>
      <c r="AL8" s="92" t="s">
        <v>420</v>
      </c>
      <c r="AM8" s="86" t="s">
        <v>464</v>
      </c>
      <c r="AN8" s="86" t="b">
        <v>0</v>
      </c>
      <c r="AO8" s="92" t="s">
        <v>420</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2</v>
      </c>
      <c r="BE8" s="52">
        <v>8.695652173913043</v>
      </c>
      <c r="BF8" s="51">
        <v>0</v>
      </c>
      <c r="BG8" s="52">
        <v>0</v>
      </c>
      <c r="BH8" s="51">
        <v>0</v>
      </c>
      <c r="BI8" s="52">
        <v>0</v>
      </c>
      <c r="BJ8" s="51">
        <v>21</v>
      </c>
      <c r="BK8" s="52">
        <v>91.30434782608695</v>
      </c>
      <c r="BL8" s="51">
        <v>23</v>
      </c>
    </row>
    <row r="9" spans="1:64" ht="45">
      <c r="A9" s="84" t="s">
        <v>214</v>
      </c>
      <c r="B9" s="84" t="s">
        <v>220</v>
      </c>
      <c r="C9" s="53" t="s">
        <v>1090</v>
      </c>
      <c r="D9" s="54">
        <v>3</v>
      </c>
      <c r="E9" s="65" t="s">
        <v>132</v>
      </c>
      <c r="F9" s="55">
        <v>35</v>
      </c>
      <c r="G9" s="53"/>
      <c r="H9" s="57"/>
      <c r="I9" s="56"/>
      <c r="J9" s="56"/>
      <c r="K9" s="36" t="s">
        <v>65</v>
      </c>
      <c r="L9" s="83">
        <v>9</v>
      </c>
      <c r="M9" s="83"/>
      <c r="N9" s="63"/>
      <c r="O9" s="86" t="s">
        <v>236</v>
      </c>
      <c r="P9" s="88">
        <v>43572.71328703704</v>
      </c>
      <c r="Q9" s="86" t="s">
        <v>240</v>
      </c>
      <c r="R9" s="86"/>
      <c r="S9" s="86"/>
      <c r="T9" s="86" t="s">
        <v>317</v>
      </c>
      <c r="U9" s="86"/>
      <c r="V9" s="90" t="s">
        <v>360</v>
      </c>
      <c r="W9" s="88">
        <v>43572.71328703704</v>
      </c>
      <c r="X9" s="90" t="s">
        <v>370</v>
      </c>
      <c r="Y9" s="86"/>
      <c r="Z9" s="86"/>
      <c r="AA9" s="92" t="s">
        <v>413</v>
      </c>
      <c r="AB9" s="86"/>
      <c r="AC9" s="86" t="b">
        <v>0</v>
      </c>
      <c r="AD9" s="86">
        <v>0</v>
      </c>
      <c r="AE9" s="92" t="s">
        <v>454</v>
      </c>
      <c r="AF9" s="86" t="b">
        <v>0</v>
      </c>
      <c r="AG9" s="86" t="s">
        <v>460</v>
      </c>
      <c r="AH9" s="86"/>
      <c r="AI9" s="92" t="s">
        <v>454</v>
      </c>
      <c r="AJ9" s="86" t="b">
        <v>0</v>
      </c>
      <c r="AK9" s="86">
        <v>3</v>
      </c>
      <c r="AL9" s="92" t="s">
        <v>420</v>
      </c>
      <c r="AM9" s="86" t="s">
        <v>464</v>
      </c>
      <c r="AN9" s="86" t="b">
        <v>0</v>
      </c>
      <c r="AO9" s="92" t="s">
        <v>420</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215</v>
      </c>
      <c r="B10" s="84" t="s">
        <v>216</v>
      </c>
      <c r="C10" s="53" t="s">
        <v>1090</v>
      </c>
      <c r="D10" s="54">
        <v>3</v>
      </c>
      <c r="E10" s="65" t="s">
        <v>132</v>
      </c>
      <c r="F10" s="55">
        <v>35</v>
      </c>
      <c r="G10" s="53"/>
      <c r="H10" s="57"/>
      <c r="I10" s="56"/>
      <c r="J10" s="56"/>
      <c r="K10" s="36" t="s">
        <v>66</v>
      </c>
      <c r="L10" s="83">
        <v>10</v>
      </c>
      <c r="M10" s="83"/>
      <c r="N10" s="63"/>
      <c r="O10" s="86" t="s">
        <v>236</v>
      </c>
      <c r="P10" s="88">
        <v>43572.71192129629</v>
      </c>
      <c r="Q10" s="86" t="s">
        <v>241</v>
      </c>
      <c r="R10" s="90" t="s">
        <v>280</v>
      </c>
      <c r="S10" s="86" t="s">
        <v>301</v>
      </c>
      <c r="T10" s="86" t="s">
        <v>318</v>
      </c>
      <c r="U10" s="86" t="s">
        <v>343</v>
      </c>
      <c r="V10" s="86" t="s">
        <v>343</v>
      </c>
      <c r="W10" s="88">
        <v>43572.71192129629</v>
      </c>
      <c r="X10" s="90" t="s">
        <v>371</v>
      </c>
      <c r="Y10" s="86"/>
      <c r="Z10" s="86"/>
      <c r="AA10" s="92" t="s">
        <v>414</v>
      </c>
      <c r="AB10" s="86"/>
      <c r="AC10" s="86" t="b">
        <v>0</v>
      </c>
      <c r="AD10" s="86">
        <v>1</v>
      </c>
      <c r="AE10" s="92" t="s">
        <v>454</v>
      </c>
      <c r="AF10" s="86" t="b">
        <v>0</v>
      </c>
      <c r="AG10" s="86" t="s">
        <v>460</v>
      </c>
      <c r="AH10" s="86"/>
      <c r="AI10" s="92" t="s">
        <v>454</v>
      </c>
      <c r="AJ10" s="86" t="b">
        <v>0</v>
      </c>
      <c r="AK10" s="86">
        <v>1</v>
      </c>
      <c r="AL10" s="92" t="s">
        <v>454</v>
      </c>
      <c r="AM10" s="86" t="s">
        <v>465</v>
      </c>
      <c r="AN10" s="86" t="b">
        <v>0</v>
      </c>
      <c r="AO10" s="92" t="s">
        <v>414</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215</v>
      </c>
      <c r="B11" s="84" t="s">
        <v>221</v>
      </c>
      <c r="C11" s="53" t="s">
        <v>1090</v>
      </c>
      <c r="D11" s="54">
        <v>3</v>
      </c>
      <c r="E11" s="65" t="s">
        <v>132</v>
      </c>
      <c r="F11" s="55">
        <v>35</v>
      </c>
      <c r="G11" s="53"/>
      <c r="H11" s="57"/>
      <c r="I11" s="56"/>
      <c r="J11" s="56"/>
      <c r="K11" s="36" t="s">
        <v>65</v>
      </c>
      <c r="L11" s="83">
        <v>11</v>
      </c>
      <c r="M11" s="83"/>
      <c r="N11" s="63"/>
      <c r="O11" s="86" t="s">
        <v>236</v>
      </c>
      <c r="P11" s="88">
        <v>43572.71192129629</v>
      </c>
      <c r="Q11" s="86" t="s">
        <v>241</v>
      </c>
      <c r="R11" s="90" t="s">
        <v>280</v>
      </c>
      <c r="S11" s="86" t="s">
        <v>301</v>
      </c>
      <c r="T11" s="86" t="s">
        <v>318</v>
      </c>
      <c r="U11" s="86" t="s">
        <v>343</v>
      </c>
      <c r="V11" s="86" t="s">
        <v>343</v>
      </c>
      <c r="W11" s="88">
        <v>43572.71192129629</v>
      </c>
      <c r="X11" s="90" t="s">
        <v>371</v>
      </c>
      <c r="Y11" s="86"/>
      <c r="Z11" s="86"/>
      <c r="AA11" s="92" t="s">
        <v>414</v>
      </c>
      <c r="AB11" s="86"/>
      <c r="AC11" s="86" t="b">
        <v>0</v>
      </c>
      <c r="AD11" s="86">
        <v>1</v>
      </c>
      <c r="AE11" s="92" t="s">
        <v>454</v>
      </c>
      <c r="AF11" s="86" t="b">
        <v>0</v>
      </c>
      <c r="AG11" s="86" t="s">
        <v>460</v>
      </c>
      <c r="AH11" s="86"/>
      <c r="AI11" s="92" t="s">
        <v>454</v>
      </c>
      <c r="AJ11" s="86" t="b">
        <v>0</v>
      </c>
      <c r="AK11" s="86">
        <v>1</v>
      </c>
      <c r="AL11" s="92" t="s">
        <v>454</v>
      </c>
      <c r="AM11" s="86" t="s">
        <v>465</v>
      </c>
      <c r="AN11" s="86" t="b">
        <v>0</v>
      </c>
      <c r="AO11" s="92" t="s">
        <v>414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1</v>
      </c>
      <c r="BD11" s="51"/>
      <c r="BE11" s="52"/>
      <c r="BF11" s="51"/>
      <c r="BG11" s="52"/>
      <c r="BH11" s="51"/>
      <c r="BI11" s="52"/>
      <c r="BJ11" s="51"/>
      <c r="BK11" s="52"/>
      <c r="BL11" s="51"/>
    </row>
    <row r="12" spans="1:64" ht="45">
      <c r="A12" s="84" t="s">
        <v>215</v>
      </c>
      <c r="B12" s="84" t="s">
        <v>227</v>
      </c>
      <c r="C12" s="53" t="s">
        <v>1090</v>
      </c>
      <c r="D12" s="54">
        <v>3</v>
      </c>
      <c r="E12" s="65" t="s">
        <v>132</v>
      </c>
      <c r="F12" s="55">
        <v>35</v>
      </c>
      <c r="G12" s="53"/>
      <c r="H12" s="57"/>
      <c r="I12" s="56"/>
      <c r="J12" s="56"/>
      <c r="K12" s="36" t="s">
        <v>65</v>
      </c>
      <c r="L12" s="83">
        <v>12</v>
      </c>
      <c r="M12" s="83"/>
      <c r="N12" s="63"/>
      <c r="O12" s="86" t="s">
        <v>236</v>
      </c>
      <c r="P12" s="88">
        <v>43572.71192129629</v>
      </c>
      <c r="Q12" s="86" t="s">
        <v>241</v>
      </c>
      <c r="R12" s="90" t="s">
        <v>280</v>
      </c>
      <c r="S12" s="86" t="s">
        <v>301</v>
      </c>
      <c r="T12" s="86" t="s">
        <v>318</v>
      </c>
      <c r="U12" s="86" t="s">
        <v>343</v>
      </c>
      <c r="V12" s="86" t="s">
        <v>343</v>
      </c>
      <c r="W12" s="88">
        <v>43572.71192129629</v>
      </c>
      <c r="X12" s="90" t="s">
        <v>371</v>
      </c>
      <c r="Y12" s="86"/>
      <c r="Z12" s="86"/>
      <c r="AA12" s="92" t="s">
        <v>414</v>
      </c>
      <c r="AB12" s="86"/>
      <c r="AC12" s="86" t="b">
        <v>0</v>
      </c>
      <c r="AD12" s="86">
        <v>1</v>
      </c>
      <c r="AE12" s="92" t="s">
        <v>454</v>
      </c>
      <c r="AF12" s="86" t="b">
        <v>0</v>
      </c>
      <c r="AG12" s="86" t="s">
        <v>460</v>
      </c>
      <c r="AH12" s="86"/>
      <c r="AI12" s="92" t="s">
        <v>454</v>
      </c>
      <c r="AJ12" s="86" t="b">
        <v>0</v>
      </c>
      <c r="AK12" s="86">
        <v>1</v>
      </c>
      <c r="AL12" s="92" t="s">
        <v>454</v>
      </c>
      <c r="AM12" s="86" t="s">
        <v>465</v>
      </c>
      <c r="AN12" s="86" t="b">
        <v>0</v>
      </c>
      <c r="AO12" s="92" t="s">
        <v>414</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215</v>
      </c>
      <c r="B13" s="84" t="s">
        <v>228</v>
      </c>
      <c r="C13" s="53" t="s">
        <v>1090</v>
      </c>
      <c r="D13" s="54">
        <v>3</v>
      </c>
      <c r="E13" s="65" t="s">
        <v>132</v>
      </c>
      <c r="F13" s="55">
        <v>35</v>
      </c>
      <c r="G13" s="53"/>
      <c r="H13" s="57"/>
      <c r="I13" s="56"/>
      <c r="J13" s="56"/>
      <c r="K13" s="36" t="s">
        <v>65</v>
      </c>
      <c r="L13" s="83">
        <v>13</v>
      </c>
      <c r="M13" s="83"/>
      <c r="N13" s="63"/>
      <c r="O13" s="86" t="s">
        <v>236</v>
      </c>
      <c r="P13" s="88">
        <v>43572.71192129629</v>
      </c>
      <c r="Q13" s="86" t="s">
        <v>241</v>
      </c>
      <c r="R13" s="90" t="s">
        <v>280</v>
      </c>
      <c r="S13" s="86" t="s">
        <v>301</v>
      </c>
      <c r="T13" s="86" t="s">
        <v>318</v>
      </c>
      <c r="U13" s="86" t="s">
        <v>343</v>
      </c>
      <c r="V13" s="86" t="s">
        <v>343</v>
      </c>
      <c r="W13" s="88">
        <v>43572.71192129629</v>
      </c>
      <c r="X13" s="90" t="s">
        <v>371</v>
      </c>
      <c r="Y13" s="86"/>
      <c r="Z13" s="86"/>
      <c r="AA13" s="92" t="s">
        <v>414</v>
      </c>
      <c r="AB13" s="86"/>
      <c r="AC13" s="86" t="b">
        <v>0</v>
      </c>
      <c r="AD13" s="86">
        <v>1</v>
      </c>
      <c r="AE13" s="92" t="s">
        <v>454</v>
      </c>
      <c r="AF13" s="86" t="b">
        <v>0</v>
      </c>
      <c r="AG13" s="86" t="s">
        <v>460</v>
      </c>
      <c r="AH13" s="86"/>
      <c r="AI13" s="92" t="s">
        <v>454</v>
      </c>
      <c r="AJ13" s="86" t="b">
        <v>0</v>
      </c>
      <c r="AK13" s="86">
        <v>1</v>
      </c>
      <c r="AL13" s="92" t="s">
        <v>454</v>
      </c>
      <c r="AM13" s="86" t="s">
        <v>465</v>
      </c>
      <c r="AN13" s="86" t="b">
        <v>0</v>
      </c>
      <c r="AO13" s="92" t="s">
        <v>414</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2</v>
      </c>
      <c r="BE13" s="52">
        <v>6.896551724137931</v>
      </c>
      <c r="BF13" s="51">
        <v>0</v>
      </c>
      <c r="BG13" s="52">
        <v>0</v>
      </c>
      <c r="BH13" s="51">
        <v>0</v>
      </c>
      <c r="BI13" s="52">
        <v>0</v>
      </c>
      <c r="BJ13" s="51">
        <v>27</v>
      </c>
      <c r="BK13" s="52">
        <v>93.10344827586206</v>
      </c>
      <c r="BL13" s="51">
        <v>29</v>
      </c>
    </row>
    <row r="14" spans="1:64" ht="45">
      <c r="A14" s="84" t="s">
        <v>215</v>
      </c>
      <c r="B14" s="84" t="s">
        <v>226</v>
      </c>
      <c r="C14" s="53" t="s">
        <v>1090</v>
      </c>
      <c r="D14" s="54">
        <v>3</v>
      </c>
      <c r="E14" s="65" t="s">
        <v>132</v>
      </c>
      <c r="F14" s="55">
        <v>35</v>
      </c>
      <c r="G14" s="53"/>
      <c r="H14" s="57"/>
      <c r="I14" s="56"/>
      <c r="J14" s="56"/>
      <c r="K14" s="36" t="s">
        <v>65</v>
      </c>
      <c r="L14" s="83">
        <v>14</v>
      </c>
      <c r="M14" s="83"/>
      <c r="N14" s="63"/>
      <c r="O14" s="86" t="s">
        <v>236</v>
      </c>
      <c r="P14" s="88">
        <v>43572.71192129629</v>
      </c>
      <c r="Q14" s="86" t="s">
        <v>241</v>
      </c>
      <c r="R14" s="90" t="s">
        <v>280</v>
      </c>
      <c r="S14" s="86" t="s">
        <v>301</v>
      </c>
      <c r="T14" s="86" t="s">
        <v>318</v>
      </c>
      <c r="U14" s="86" t="s">
        <v>343</v>
      </c>
      <c r="V14" s="86" t="s">
        <v>343</v>
      </c>
      <c r="W14" s="88">
        <v>43572.71192129629</v>
      </c>
      <c r="X14" s="90" t="s">
        <v>371</v>
      </c>
      <c r="Y14" s="86"/>
      <c r="Z14" s="86"/>
      <c r="AA14" s="92" t="s">
        <v>414</v>
      </c>
      <c r="AB14" s="86"/>
      <c r="AC14" s="86" t="b">
        <v>0</v>
      </c>
      <c r="AD14" s="86">
        <v>1</v>
      </c>
      <c r="AE14" s="92" t="s">
        <v>454</v>
      </c>
      <c r="AF14" s="86" t="b">
        <v>0</v>
      </c>
      <c r="AG14" s="86" t="s">
        <v>460</v>
      </c>
      <c r="AH14" s="86"/>
      <c r="AI14" s="92" t="s">
        <v>454</v>
      </c>
      <c r="AJ14" s="86" t="b">
        <v>0</v>
      </c>
      <c r="AK14" s="86">
        <v>1</v>
      </c>
      <c r="AL14" s="92" t="s">
        <v>454</v>
      </c>
      <c r="AM14" s="86" t="s">
        <v>465</v>
      </c>
      <c r="AN14" s="86" t="b">
        <v>0</v>
      </c>
      <c r="AO14" s="92" t="s">
        <v>414</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215</v>
      </c>
      <c r="B15" s="84" t="s">
        <v>220</v>
      </c>
      <c r="C15" s="53" t="s">
        <v>1090</v>
      </c>
      <c r="D15" s="54">
        <v>3</v>
      </c>
      <c r="E15" s="65" t="s">
        <v>132</v>
      </c>
      <c r="F15" s="55">
        <v>35</v>
      </c>
      <c r="G15" s="53"/>
      <c r="H15" s="57"/>
      <c r="I15" s="56"/>
      <c r="J15" s="56"/>
      <c r="K15" s="36" t="s">
        <v>65</v>
      </c>
      <c r="L15" s="83">
        <v>15</v>
      </c>
      <c r="M15" s="83"/>
      <c r="N15" s="63"/>
      <c r="O15" s="86" t="s">
        <v>236</v>
      </c>
      <c r="P15" s="88">
        <v>43572.71192129629</v>
      </c>
      <c r="Q15" s="86" t="s">
        <v>241</v>
      </c>
      <c r="R15" s="90" t="s">
        <v>280</v>
      </c>
      <c r="S15" s="86" t="s">
        <v>301</v>
      </c>
      <c r="T15" s="86" t="s">
        <v>318</v>
      </c>
      <c r="U15" s="86" t="s">
        <v>343</v>
      </c>
      <c r="V15" s="86" t="s">
        <v>343</v>
      </c>
      <c r="W15" s="88">
        <v>43572.71192129629</v>
      </c>
      <c r="X15" s="90" t="s">
        <v>371</v>
      </c>
      <c r="Y15" s="86"/>
      <c r="Z15" s="86"/>
      <c r="AA15" s="92" t="s">
        <v>414</v>
      </c>
      <c r="AB15" s="86"/>
      <c r="AC15" s="86" t="b">
        <v>0</v>
      </c>
      <c r="AD15" s="86">
        <v>1</v>
      </c>
      <c r="AE15" s="92" t="s">
        <v>454</v>
      </c>
      <c r="AF15" s="86" t="b">
        <v>0</v>
      </c>
      <c r="AG15" s="86" t="s">
        <v>460</v>
      </c>
      <c r="AH15" s="86"/>
      <c r="AI15" s="92" t="s">
        <v>454</v>
      </c>
      <c r="AJ15" s="86" t="b">
        <v>0</v>
      </c>
      <c r="AK15" s="86">
        <v>1</v>
      </c>
      <c r="AL15" s="92" t="s">
        <v>454</v>
      </c>
      <c r="AM15" s="86" t="s">
        <v>465</v>
      </c>
      <c r="AN15" s="86" t="b">
        <v>0</v>
      </c>
      <c r="AO15" s="92" t="s">
        <v>414</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216</v>
      </c>
      <c r="B16" s="84" t="s">
        <v>215</v>
      </c>
      <c r="C16" s="53" t="s">
        <v>1090</v>
      </c>
      <c r="D16" s="54">
        <v>3</v>
      </c>
      <c r="E16" s="65" t="s">
        <v>132</v>
      </c>
      <c r="F16" s="55">
        <v>35</v>
      </c>
      <c r="G16" s="53"/>
      <c r="H16" s="57"/>
      <c r="I16" s="56"/>
      <c r="J16" s="56"/>
      <c r="K16" s="36" t="s">
        <v>66</v>
      </c>
      <c r="L16" s="83">
        <v>16</v>
      </c>
      <c r="M16" s="83"/>
      <c r="N16" s="63"/>
      <c r="O16" s="86" t="s">
        <v>236</v>
      </c>
      <c r="P16" s="88">
        <v>43572.715578703705</v>
      </c>
      <c r="Q16" s="86" t="s">
        <v>242</v>
      </c>
      <c r="R16" s="86"/>
      <c r="S16" s="86"/>
      <c r="T16" s="86" t="s">
        <v>317</v>
      </c>
      <c r="U16" s="86"/>
      <c r="V16" s="90" t="s">
        <v>361</v>
      </c>
      <c r="W16" s="88">
        <v>43572.715578703705</v>
      </c>
      <c r="X16" s="90" t="s">
        <v>372</v>
      </c>
      <c r="Y16" s="86"/>
      <c r="Z16" s="86"/>
      <c r="AA16" s="92" t="s">
        <v>415</v>
      </c>
      <c r="AB16" s="86"/>
      <c r="AC16" s="86" t="b">
        <v>0</v>
      </c>
      <c r="AD16" s="86">
        <v>0</v>
      </c>
      <c r="AE16" s="92" t="s">
        <v>454</v>
      </c>
      <c r="AF16" s="86" t="b">
        <v>0</v>
      </c>
      <c r="AG16" s="86" t="s">
        <v>460</v>
      </c>
      <c r="AH16" s="86"/>
      <c r="AI16" s="92" t="s">
        <v>454</v>
      </c>
      <c r="AJ16" s="86" t="b">
        <v>0</v>
      </c>
      <c r="AK16" s="86">
        <v>1</v>
      </c>
      <c r="AL16" s="92" t="s">
        <v>414</v>
      </c>
      <c r="AM16" s="86" t="s">
        <v>463</v>
      </c>
      <c r="AN16" s="86" t="b">
        <v>0</v>
      </c>
      <c r="AO16" s="92" t="s">
        <v>414</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217</v>
      </c>
      <c r="B17" s="84" t="s">
        <v>226</v>
      </c>
      <c r="C17" s="53" t="s">
        <v>1090</v>
      </c>
      <c r="D17" s="54">
        <v>3</v>
      </c>
      <c r="E17" s="65" t="s">
        <v>132</v>
      </c>
      <c r="F17" s="55">
        <v>35</v>
      </c>
      <c r="G17" s="53"/>
      <c r="H17" s="57"/>
      <c r="I17" s="56"/>
      <c r="J17" s="56"/>
      <c r="K17" s="36" t="s">
        <v>65</v>
      </c>
      <c r="L17" s="83">
        <v>17</v>
      </c>
      <c r="M17" s="83"/>
      <c r="N17" s="63"/>
      <c r="O17" s="86" t="s">
        <v>236</v>
      </c>
      <c r="P17" s="88">
        <v>43572.83261574074</v>
      </c>
      <c r="Q17" s="86" t="s">
        <v>240</v>
      </c>
      <c r="R17" s="86"/>
      <c r="S17" s="86"/>
      <c r="T17" s="86" t="s">
        <v>317</v>
      </c>
      <c r="U17" s="86"/>
      <c r="V17" s="90" t="s">
        <v>362</v>
      </c>
      <c r="W17" s="88">
        <v>43572.83261574074</v>
      </c>
      <c r="X17" s="90" t="s">
        <v>373</v>
      </c>
      <c r="Y17" s="86"/>
      <c r="Z17" s="86"/>
      <c r="AA17" s="92" t="s">
        <v>416</v>
      </c>
      <c r="AB17" s="86"/>
      <c r="AC17" s="86" t="b">
        <v>0</v>
      </c>
      <c r="AD17" s="86">
        <v>0</v>
      </c>
      <c r="AE17" s="92" t="s">
        <v>454</v>
      </c>
      <c r="AF17" s="86" t="b">
        <v>0</v>
      </c>
      <c r="AG17" s="86" t="s">
        <v>460</v>
      </c>
      <c r="AH17" s="86"/>
      <c r="AI17" s="92" t="s">
        <v>454</v>
      </c>
      <c r="AJ17" s="86" t="b">
        <v>0</v>
      </c>
      <c r="AK17" s="86">
        <v>3</v>
      </c>
      <c r="AL17" s="92" t="s">
        <v>420</v>
      </c>
      <c r="AM17" s="86" t="s">
        <v>466</v>
      </c>
      <c r="AN17" s="86" t="b">
        <v>0</v>
      </c>
      <c r="AO17" s="92" t="s">
        <v>420</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217</v>
      </c>
      <c r="B18" s="84" t="s">
        <v>220</v>
      </c>
      <c r="C18" s="53" t="s">
        <v>1090</v>
      </c>
      <c r="D18" s="54">
        <v>3</v>
      </c>
      <c r="E18" s="65" t="s">
        <v>132</v>
      </c>
      <c r="F18" s="55">
        <v>35</v>
      </c>
      <c r="G18" s="53"/>
      <c r="H18" s="57"/>
      <c r="I18" s="56"/>
      <c r="J18" s="56"/>
      <c r="K18" s="36" t="s">
        <v>65</v>
      </c>
      <c r="L18" s="83">
        <v>18</v>
      </c>
      <c r="M18" s="83"/>
      <c r="N18" s="63"/>
      <c r="O18" s="86" t="s">
        <v>236</v>
      </c>
      <c r="P18" s="88">
        <v>43572.83261574074</v>
      </c>
      <c r="Q18" s="86" t="s">
        <v>240</v>
      </c>
      <c r="R18" s="86"/>
      <c r="S18" s="86"/>
      <c r="T18" s="86" t="s">
        <v>317</v>
      </c>
      <c r="U18" s="86"/>
      <c r="V18" s="90" t="s">
        <v>362</v>
      </c>
      <c r="W18" s="88">
        <v>43572.83261574074</v>
      </c>
      <c r="X18" s="90" t="s">
        <v>373</v>
      </c>
      <c r="Y18" s="86"/>
      <c r="Z18" s="86"/>
      <c r="AA18" s="92" t="s">
        <v>416</v>
      </c>
      <c r="AB18" s="86"/>
      <c r="AC18" s="86" t="b">
        <v>0</v>
      </c>
      <c r="AD18" s="86">
        <v>0</v>
      </c>
      <c r="AE18" s="92" t="s">
        <v>454</v>
      </c>
      <c r="AF18" s="86" t="b">
        <v>0</v>
      </c>
      <c r="AG18" s="86" t="s">
        <v>460</v>
      </c>
      <c r="AH18" s="86"/>
      <c r="AI18" s="92" t="s">
        <v>454</v>
      </c>
      <c r="AJ18" s="86" t="b">
        <v>0</v>
      </c>
      <c r="AK18" s="86">
        <v>3</v>
      </c>
      <c r="AL18" s="92" t="s">
        <v>420</v>
      </c>
      <c r="AM18" s="86" t="s">
        <v>466</v>
      </c>
      <c r="AN18" s="86" t="b">
        <v>0</v>
      </c>
      <c r="AO18" s="92" t="s">
        <v>420</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2</v>
      </c>
      <c r="BE18" s="52">
        <v>8.695652173913043</v>
      </c>
      <c r="BF18" s="51">
        <v>0</v>
      </c>
      <c r="BG18" s="52">
        <v>0</v>
      </c>
      <c r="BH18" s="51">
        <v>0</v>
      </c>
      <c r="BI18" s="52">
        <v>0</v>
      </c>
      <c r="BJ18" s="51">
        <v>21</v>
      </c>
      <c r="BK18" s="52">
        <v>91.30434782608695</v>
      </c>
      <c r="BL18" s="51">
        <v>23</v>
      </c>
    </row>
    <row r="19" spans="1:64" ht="45">
      <c r="A19" s="84" t="s">
        <v>218</v>
      </c>
      <c r="B19" s="84" t="s">
        <v>220</v>
      </c>
      <c r="C19" s="53" t="s">
        <v>1090</v>
      </c>
      <c r="D19" s="54">
        <v>3</v>
      </c>
      <c r="E19" s="65" t="s">
        <v>132</v>
      </c>
      <c r="F19" s="55">
        <v>35</v>
      </c>
      <c r="G19" s="53"/>
      <c r="H19" s="57"/>
      <c r="I19" s="56"/>
      <c r="J19" s="56"/>
      <c r="K19" s="36" t="s">
        <v>65</v>
      </c>
      <c r="L19" s="83">
        <v>19</v>
      </c>
      <c r="M19" s="83"/>
      <c r="N19" s="63"/>
      <c r="O19" s="86" t="s">
        <v>236</v>
      </c>
      <c r="P19" s="88">
        <v>43607.67065972222</v>
      </c>
      <c r="Q19" s="86" t="s">
        <v>243</v>
      </c>
      <c r="R19" s="86"/>
      <c r="S19" s="86"/>
      <c r="T19" s="86" t="s">
        <v>319</v>
      </c>
      <c r="U19" s="86"/>
      <c r="V19" s="90" t="s">
        <v>363</v>
      </c>
      <c r="W19" s="88">
        <v>43607.67065972222</v>
      </c>
      <c r="X19" s="90" t="s">
        <v>374</v>
      </c>
      <c r="Y19" s="86"/>
      <c r="Z19" s="86"/>
      <c r="AA19" s="92" t="s">
        <v>417</v>
      </c>
      <c r="AB19" s="86"/>
      <c r="AC19" s="86" t="b">
        <v>0</v>
      </c>
      <c r="AD19" s="86">
        <v>0</v>
      </c>
      <c r="AE19" s="92" t="s">
        <v>454</v>
      </c>
      <c r="AF19" s="86" t="b">
        <v>0</v>
      </c>
      <c r="AG19" s="86" t="s">
        <v>460</v>
      </c>
      <c r="AH19" s="86"/>
      <c r="AI19" s="92" t="s">
        <v>454</v>
      </c>
      <c r="AJ19" s="86" t="b">
        <v>0</v>
      </c>
      <c r="AK19" s="86">
        <v>1</v>
      </c>
      <c r="AL19" s="92" t="s">
        <v>434</v>
      </c>
      <c r="AM19" s="86" t="s">
        <v>462</v>
      </c>
      <c r="AN19" s="86" t="b">
        <v>0</v>
      </c>
      <c r="AO19" s="92" t="s">
        <v>434</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24</v>
      </c>
      <c r="BK19" s="52">
        <v>100</v>
      </c>
      <c r="BL19" s="51">
        <v>24</v>
      </c>
    </row>
    <row r="20" spans="1:64" ht="45">
      <c r="A20" s="84" t="s">
        <v>219</v>
      </c>
      <c r="B20" s="84" t="s">
        <v>221</v>
      </c>
      <c r="C20" s="53" t="s">
        <v>1090</v>
      </c>
      <c r="D20" s="54">
        <v>3</v>
      </c>
      <c r="E20" s="65" t="s">
        <v>132</v>
      </c>
      <c r="F20" s="55">
        <v>35</v>
      </c>
      <c r="G20" s="53"/>
      <c r="H20" s="57"/>
      <c r="I20" s="56"/>
      <c r="J20" s="56"/>
      <c r="K20" s="36" t="s">
        <v>65</v>
      </c>
      <c r="L20" s="83">
        <v>20</v>
      </c>
      <c r="M20" s="83"/>
      <c r="N20" s="63"/>
      <c r="O20" s="86" t="s">
        <v>236</v>
      </c>
      <c r="P20" s="88">
        <v>43612.95664351852</v>
      </c>
      <c r="Q20" s="86" t="s">
        <v>244</v>
      </c>
      <c r="R20" s="86"/>
      <c r="S20" s="86"/>
      <c r="T20" s="86" t="s">
        <v>320</v>
      </c>
      <c r="U20" s="86"/>
      <c r="V20" s="90" t="s">
        <v>364</v>
      </c>
      <c r="W20" s="88">
        <v>43612.95664351852</v>
      </c>
      <c r="X20" s="90" t="s">
        <v>375</v>
      </c>
      <c r="Y20" s="86"/>
      <c r="Z20" s="86"/>
      <c r="AA20" s="92" t="s">
        <v>418</v>
      </c>
      <c r="AB20" s="86"/>
      <c r="AC20" s="86" t="b">
        <v>0</v>
      </c>
      <c r="AD20" s="86">
        <v>0</v>
      </c>
      <c r="AE20" s="92" t="s">
        <v>454</v>
      </c>
      <c r="AF20" s="86" t="b">
        <v>0</v>
      </c>
      <c r="AG20" s="86" t="s">
        <v>460</v>
      </c>
      <c r="AH20" s="86"/>
      <c r="AI20" s="92" t="s">
        <v>454</v>
      </c>
      <c r="AJ20" s="86" t="b">
        <v>0</v>
      </c>
      <c r="AK20" s="86">
        <v>1</v>
      </c>
      <c r="AL20" s="92" t="s">
        <v>436</v>
      </c>
      <c r="AM20" s="86" t="s">
        <v>462</v>
      </c>
      <c r="AN20" s="86" t="b">
        <v>0</v>
      </c>
      <c r="AO20" s="92" t="s">
        <v>436</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45">
      <c r="A21" s="84" t="s">
        <v>219</v>
      </c>
      <c r="B21" s="84" t="s">
        <v>220</v>
      </c>
      <c r="C21" s="53" t="s">
        <v>1090</v>
      </c>
      <c r="D21" s="54">
        <v>3</v>
      </c>
      <c r="E21" s="65" t="s">
        <v>132</v>
      </c>
      <c r="F21" s="55">
        <v>35</v>
      </c>
      <c r="G21" s="53"/>
      <c r="H21" s="57"/>
      <c r="I21" s="56"/>
      <c r="J21" s="56"/>
      <c r="K21" s="36" t="s">
        <v>65</v>
      </c>
      <c r="L21" s="83">
        <v>21</v>
      </c>
      <c r="M21" s="83"/>
      <c r="N21" s="63"/>
      <c r="O21" s="86" t="s">
        <v>236</v>
      </c>
      <c r="P21" s="88">
        <v>43612.95664351852</v>
      </c>
      <c r="Q21" s="86" t="s">
        <v>244</v>
      </c>
      <c r="R21" s="86"/>
      <c r="S21" s="86"/>
      <c r="T21" s="86" t="s">
        <v>320</v>
      </c>
      <c r="U21" s="86"/>
      <c r="V21" s="90" t="s">
        <v>364</v>
      </c>
      <c r="W21" s="88">
        <v>43612.95664351852</v>
      </c>
      <c r="X21" s="90" t="s">
        <v>375</v>
      </c>
      <c r="Y21" s="86"/>
      <c r="Z21" s="86"/>
      <c r="AA21" s="92" t="s">
        <v>418</v>
      </c>
      <c r="AB21" s="86"/>
      <c r="AC21" s="86" t="b">
        <v>0</v>
      </c>
      <c r="AD21" s="86">
        <v>0</v>
      </c>
      <c r="AE21" s="92" t="s">
        <v>454</v>
      </c>
      <c r="AF21" s="86" t="b">
        <v>0</v>
      </c>
      <c r="AG21" s="86" t="s">
        <v>460</v>
      </c>
      <c r="AH21" s="86"/>
      <c r="AI21" s="92" t="s">
        <v>454</v>
      </c>
      <c r="AJ21" s="86" t="b">
        <v>0</v>
      </c>
      <c r="AK21" s="86">
        <v>1</v>
      </c>
      <c r="AL21" s="92" t="s">
        <v>436</v>
      </c>
      <c r="AM21" s="86" t="s">
        <v>462</v>
      </c>
      <c r="AN21" s="86" t="b">
        <v>0</v>
      </c>
      <c r="AO21" s="92" t="s">
        <v>436</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2</v>
      </c>
      <c r="BD21" s="51">
        <v>0</v>
      </c>
      <c r="BE21" s="52">
        <v>0</v>
      </c>
      <c r="BF21" s="51">
        <v>0</v>
      </c>
      <c r="BG21" s="52">
        <v>0</v>
      </c>
      <c r="BH21" s="51">
        <v>0</v>
      </c>
      <c r="BI21" s="52">
        <v>0</v>
      </c>
      <c r="BJ21" s="51">
        <v>23</v>
      </c>
      <c r="BK21" s="52">
        <v>100</v>
      </c>
      <c r="BL21" s="51">
        <v>23</v>
      </c>
    </row>
    <row r="22" spans="1:64" ht="45">
      <c r="A22" s="84" t="s">
        <v>216</v>
      </c>
      <c r="B22" s="84" t="s">
        <v>226</v>
      </c>
      <c r="C22" s="53" t="s">
        <v>1091</v>
      </c>
      <c r="D22" s="54">
        <v>4.4</v>
      </c>
      <c r="E22" s="65" t="s">
        <v>136</v>
      </c>
      <c r="F22" s="55">
        <v>30.4</v>
      </c>
      <c r="G22" s="53"/>
      <c r="H22" s="57"/>
      <c r="I22" s="56"/>
      <c r="J22" s="56"/>
      <c r="K22" s="36" t="s">
        <v>65</v>
      </c>
      <c r="L22" s="83">
        <v>22</v>
      </c>
      <c r="M22" s="83"/>
      <c r="N22" s="63"/>
      <c r="O22" s="86" t="s">
        <v>236</v>
      </c>
      <c r="P22" s="88">
        <v>43572.672581018516</v>
      </c>
      <c r="Q22" s="86" t="s">
        <v>240</v>
      </c>
      <c r="R22" s="86"/>
      <c r="S22" s="86"/>
      <c r="T22" s="86" t="s">
        <v>317</v>
      </c>
      <c r="U22" s="86"/>
      <c r="V22" s="90" t="s">
        <v>361</v>
      </c>
      <c r="W22" s="88">
        <v>43572.672581018516</v>
      </c>
      <c r="X22" s="90" t="s">
        <v>376</v>
      </c>
      <c r="Y22" s="86"/>
      <c r="Z22" s="86"/>
      <c r="AA22" s="92" t="s">
        <v>419</v>
      </c>
      <c r="AB22" s="86"/>
      <c r="AC22" s="86" t="b">
        <v>0</v>
      </c>
      <c r="AD22" s="86">
        <v>0</v>
      </c>
      <c r="AE22" s="92" t="s">
        <v>454</v>
      </c>
      <c r="AF22" s="86" t="b">
        <v>0</v>
      </c>
      <c r="AG22" s="86" t="s">
        <v>460</v>
      </c>
      <c r="AH22" s="86"/>
      <c r="AI22" s="92" t="s">
        <v>454</v>
      </c>
      <c r="AJ22" s="86" t="b">
        <v>0</v>
      </c>
      <c r="AK22" s="86">
        <v>3</v>
      </c>
      <c r="AL22" s="92" t="s">
        <v>420</v>
      </c>
      <c r="AM22" s="86" t="s">
        <v>463</v>
      </c>
      <c r="AN22" s="86" t="b">
        <v>0</v>
      </c>
      <c r="AO22" s="92" t="s">
        <v>420</v>
      </c>
      <c r="AP22" s="86" t="s">
        <v>176</v>
      </c>
      <c r="AQ22" s="86">
        <v>0</v>
      </c>
      <c r="AR22" s="86">
        <v>0</v>
      </c>
      <c r="AS22" s="86"/>
      <c r="AT22" s="86"/>
      <c r="AU22" s="86"/>
      <c r="AV22" s="86"/>
      <c r="AW22" s="86"/>
      <c r="AX22" s="86"/>
      <c r="AY22" s="86"/>
      <c r="AZ22" s="86"/>
      <c r="BA22">
        <v>2</v>
      </c>
      <c r="BB22" s="85" t="str">
        <f>REPLACE(INDEX(GroupVertices[Group],MATCH(Edges[[#This Row],[Vertex 1]],GroupVertices[Vertex],0)),1,1,"")</f>
        <v>2</v>
      </c>
      <c r="BC22" s="85" t="str">
        <f>REPLACE(INDEX(GroupVertices[Group],MATCH(Edges[[#This Row],[Vertex 2]],GroupVertices[Vertex],0)),1,1,"")</f>
        <v>2</v>
      </c>
      <c r="BD22" s="51"/>
      <c r="BE22" s="52"/>
      <c r="BF22" s="51"/>
      <c r="BG22" s="52"/>
      <c r="BH22" s="51"/>
      <c r="BI22" s="52"/>
      <c r="BJ22" s="51"/>
      <c r="BK22" s="52"/>
      <c r="BL22" s="51"/>
    </row>
    <row r="23" spans="1:64" ht="45">
      <c r="A23" s="84" t="s">
        <v>216</v>
      </c>
      <c r="B23" s="84" t="s">
        <v>220</v>
      </c>
      <c r="C23" s="53" t="s">
        <v>1091</v>
      </c>
      <c r="D23" s="54">
        <v>4.4</v>
      </c>
      <c r="E23" s="65" t="s">
        <v>136</v>
      </c>
      <c r="F23" s="55">
        <v>30.4</v>
      </c>
      <c r="G23" s="53"/>
      <c r="H23" s="57"/>
      <c r="I23" s="56"/>
      <c r="J23" s="56"/>
      <c r="K23" s="36" t="s">
        <v>66</v>
      </c>
      <c r="L23" s="83">
        <v>23</v>
      </c>
      <c r="M23" s="83"/>
      <c r="N23" s="63"/>
      <c r="O23" s="86" t="s">
        <v>236</v>
      </c>
      <c r="P23" s="88">
        <v>43572.672581018516</v>
      </c>
      <c r="Q23" s="86" t="s">
        <v>240</v>
      </c>
      <c r="R23" s="86"/>
      <c r="S23" s="86"/>
      <c r="T23" s="86" t="s">
        <v>317</v>
      </c>
      <c r="U23" s="86"/>
      <c r="V23" s="90" t="s">
        <v>361</v>
      </c>
      <c r="W23" s="88">
        <v>43572.672581018516</v>
      </c>
      <c r="X23" s="90" t="s">
        <v>376</v>
      </c>
      <c r="Y23" s="86"/>
      <c r="Z23" s="86"/>
      <c r="AA23" s="92" t="s">
        <v>419</v>
      </c>
      <c r="AB23" s="86"/>
      <c r="AC23" s="86" t="b">
        <v>0</v>
      </c>
      <c r="AD23" s="86">
        <v>0</v>
      </c>
      <c r="AE23" s="92" t="s">
        <v>454</v>
      </c>
      <c r="AF23" s="86" t="b">
        <v>0</v>
      </c>
      <c r="AG23" s="86" t="s">
        <v>460</v>
      </c>
      <c r="AH23" s="86"/>
      <c r="AI23" s="92" t="s">
        <v>454</v>
      </c>
      <c r="AJ23" s="86" t="b">
        <v>0</v>
      </c>
      <c r="AK23" s="86">
        <v>3</v>
      </c>
      <c r="AL23" s="92" t="s">
        <v>420</v>
      </c>
      <c r="AM23" s="86" t="s">
        <v>463</v>
      </c>
      <c r="AN23" s="86" t="b">
        <v>0</v>
      </c>
      <c r="AO23" s="92" t="s">
        <v>420</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v>2</v>
      </c>
      <c r="BE23" s="52">
        <v>8.695652173913043</v>
      </c>
      <c r="BF23" s="51">
        <v>0</v>
      </c>
      <c r="BG23" s="52">
        <v>0</v>
      </c>
      <c r="BH23" s="51">
        <v>0</v>
      </c>
      <c r="BI23" s="52">
        <v>0</v>
      </c>
      <c r="BJ23" s="51">
        <v>21</v>
      </c>
      <c r="BK23" s="52">
        <v>91.30434782608695</v>
      </c>
      <c r="BL23" s="51">
        <v>23</v>
      </c>
    </row>
    <row r="24" spans="1:64" ht="45">
      <c r="A24" s="84" t="s">
        <v>216</v>
      </c>
      <c r="B24" s="84" t="s">
        <v>226</v>
      </c>
      <c r="C24" s="53" t="s">
        <v>1091</v>
      </c>
      <c r="D24" s="54">
        <v>4.4</v>
      </c>
      <c r="E24" s="65" t="s">
        <v>136</v>
      </c>
      <c r="F24" s="55">
        <v>30.4</v>
      </c>
      <c r="G24" s="53"/>
      <c r="H24" s="57"/>
      <c r="I24" s="56"/>
      <c r="J24" s="56"/>
      <c r="K24" s="36" t="s">
        <v>65</v>
      </c>
      <c r="L24" s="83">
        <v>24</v>
      </c>
      <c r="M24" s="83"/>
      <c r="N24" s="63"/>
      <c r="O24" s="86" t="s">
        <v>236</v>
      </c>
      <c r="P24" s="88">
        <v>43572.715578703705</v>
      </c>
      <c r="Q24" s="86" t="s">
        <v>242</v>
      </c>
      <c r="R24" s="86"/>
      <c r="S24" s="86"/>
      <c r="T24" s="86" t="s">
        <v>317</v>
      </c>
      <c r="U24" s="86"/>
      <c r="V24" s="90" t="s">
        <v>361</v>
      </c>
      <c r="W24" s="88">
        <v>43572.715578703705</v>
      </c>
      <c r="X24" s="90" t="s">
        <v>372</v>
      </c>
      <c r="Y24" s="86"/>
      <c r="Z24" s="86"/>
      <c r="AA24" s="92" t="s">
        <v>415</v>
      </c>
      <c r="AB24" s="86"/>
      <c r="AC24" s="86" t="b">
        <v>0</v>
      </c>
      <c r="AD24" s="86">
        <v>0</v>
      </c>
      <c r="AE24" s="92" t="s">
        <v>454</v>
      </c>
      <c r="AF24" s="86" t="b">
        <v>0</v>
      </c>
      <c r="AG24" s="86" t="s">
        <v>460</v>
      </c>
      <c r="AH24" s="86"/>
      <c r="AI24" s="92" t="s">
        <v>454</v>
      </c>
      <c r="AJ24" s="86" t="b">
        <v>0</v>
      </c>
      <c r="AK24" s="86">
        <v>1</v>
      </c>
      <c r="AL24" s="92" t="s">
        <v>414</v>
      </c>
      <c r="AM24" s="86" t="s">
        <v>463</v>
      </c>
      <c r="AN24" s="86" t="b">
        <v>0</v>
      </c>
      <c r="AO24" s="92" t="s">
        <v>414</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216</v>
      </c>
      <c r="B25" s="84" t="s">
        <v>220</v>
      </c>
      <c r="C25" s="53" t="s">
        <v>1091</v>
      </c>
      <c r="D25" s="54">
        <v>4.4</v>
      </c>
      <c r="E25" s="65" t="s">
        <v>136</v>
      </c>
      <c r="F25" s="55">
        <v>30.4</v>
      </c>
      <c r="G25" s="53"/>
      <c r="H25" s="57"/>
      <c r="I25" s="56"/>
      <c r="J25" s="56"/>
      <c r="K25" s="36" t="s">
        <v>66</v>
      </c>
      <c r="L25" s="83">
        <v>25</v>
      </c>
      <c r="M25" s="83"/>
      <c r="N25" s="63"/>
      <c r="O25" s="86" t="s">
        <v>236</v>
      </c>
      <c r="P25" s="88">
        <v>43572.715578703705</v>
      </c>
      <c r="Q25" s="86" t="s">
        <v>242</v>
      </c>
      <c r="R25" s="86"/>
      <c r="S25" s="86"/>
      <c r="T25" s="86" t="s">
        <v>317</v>
      </c>
      <c r="U25" s="86"/>
      <c r="V25" s="90" t="s">
        <v>361</v>
      </c>
      <c r="W25" s="88">
        <v>43572.715578703705</v>
      </c>
      <c r="X25" s="90" t="s">
        <v>372</v>
      </c>
      <c r="Y25" s="86"/>
      <c r="Z25" s="86"/>
      <c r="AA25" s="92" t="s">
        <v>415</v>
      </c>
      <c r="AB25" s="86"/>
      <c r="AC25" s="86" t="b">
        <v>0</v>
      </c>
      <c r="AD25" s="86">
        <v>0</v>
      </c>
      <c r="AE25" s="92" t="s">
        <v>454</v>
      </c>
      <c r="AF25" s="86" t="b">
        <v>0</v>
      </c>
      <c r="AG25" s="86" t="s">
        <v>460</v>
      </c>
      <c r="AH25" s="86"/>
      <c r="AI25" s="92" t="s">
        <v>454</v>
      </c>
      <c r="AJ25" s="86" t="b">
        <v>0</v>
      </c>
      <c r="AK25" s="86">
        <v>1</v>
      </c>
      <c r="AL25" s="92" t="s">
        <v>414</v>
      </c>
      <c r="AM25" s="86" t="s">
        <v>463</v>
      </c>
      <c r="AN25" s="86" t="b">
        <v>0</v>
      </c>
      <c r="AO25" s="92" t="s">
        <v>414</v>
      </c>
      <c r="AP25" s="86" t="s">
        <v>176</v>
      </c>
      <c r="AQ25" s="86">
        <v>0</v>
      </c>
      <c r="AR25" s="86">
        <v>0</v>
      </c>
      <c r="AS25" s="86"/>
      <c r="AT25" s="86"/>
      <c r="AU25" s="86"/>
      <c r="AV25" s="86"/>
      <c r="AW25" s="86"/>
      <c r="AX25" s="86"/>
      <c r="AY25" s="86"/>
      <c r="AZ25" s="86"/>
      <c r="BA25">
        <v>2</v>
      </c>
      <c r="BB25" s="85" t="str">
        <f>REPLACE(INDEX(GroupVertices[Group],MATCH(Edges[[#This Row],[Vertex 1]],GroupVertices[Vertex],0)),1,1,"")</f>
        <v>2</v>
      </c>
      <c r="BC25" s="85" t="str">
        <f>REPLACE(INDEX(GroupVertices[Group],MATCH(Edges[[#This Row],[Vertex 2]],GroupVertices[Vertex],0)),1,1,"")</f>
        <v>2</v>
      </c>
      <c r="BD25" s="51">
        <v>2</v>
      </c>
      <c r="BE25" s="52">
        <v>8.695652173913043</v>
      </c>
      <c r="BF25" s="51">
        <v>0</v>
      </c>
      <c r="BG25" s="52">
        <v>0</v>
      </c>
      <c r="BH25" s="51">
        <v>0</v>
      </c>
      <c r="BI25" s="52">
        <v>0</v>
      </c>
      <c r="BJ25" s="51">
        <v>21</v>
      </c>
      <c r="BK25" s="52">
        <v>91.30434782608695</v>
      </c>
      <c r="BL25" s="51">
        <v>23</v>
      </c>
    </row>
    <row r="26" spans="1:64" ht="45">
      <c r="A26" s="84" t="s">
        <v>220</v>
      </c>
      <c r="B26" s="84" t="s">
        <v>216</v>
      </c>
      <c r="C26" s="53" t="s">
        <v>1090</v>
      </c>
      <c r="D26" s="54">
        <v>3</v>
      </c>
      <c r="E26" s="65" t="s">
        <v>132</v>
      </c>
      <c r="F26" s="55">
        <v>35</v>
      </c>
      <c r="G26" s="53"/>
      <c r="H26" s="57"/>
      <c r="I26" s="56"/>
      <c r="J26" s="56"/>
      <c r="K26" s="36" t="s">
        <v>66</v>
      </c>
      <c r="L26" s="83">
        <v>26</v>
      </c>
      <c r="M26" s="83"/>
      <c r="N26" s="63"/>
      <c r="O26" s="86" t="s">
        <v>236</v>
      </c>
      <c r="P26" s="88">
        <v>43572.66762731481</v>
      </c>
      <c r="Q26" s="86" t="s">
        <v>245</v>
      </c>
      <c r="R26" s="90" t="s">
        <v>280</v>
      </c>
      <c r="S26" s="86" t="s">
        <v>301</v>
      </c>
      <c r="T26" s="86" t="s">
        <v>317</v>
      </c>
      <c r="U26" s="90" t="s">
        <v>344</v>
      </c>
      <c r="V26" s="90" t="s">
        <v>344</v>
      </c>
      <c r="W26" s="88">
        <v>43572.66762731481</v>
      </c>
      <c r="X26" s="90" t="s">
        <v>377</v>
      </c>
      <c r="Y26" s="86"/>
      <c r="Z26" s="86"/>
      <c r="AA26" s="92" t="s">
        <v>420</v>
      </c>
      <c r="AB26" s="86"/>
      <c r="AC26" s="86" t="b">
        <v>0</v>
      </c>
      <c r="AD26" s="86">
        <v>6</v>
      </c>
      <c r="AE26" s="92" t="s">
        <v>454</v>
      </c>
      <c r="AF26" s="86" t="b">
        <v>0</v>
      </c>
      <c r="AG26" s="86" t="s">
        <v>460</v>
      </c>
      <c r="AH26" s="86"/>
      <c r="AI26" s="92" t="s">
        <v>454</v>
      </c>
      <c r="AJ26" s="86" t="b">
        <v>0</v>
      </c>
      <c r="AK26" s="86">
        <v>3</v>
      </c>
      <c r="AL26" s="92" t="s">
        <v>454</v>
      </c>
      <c r="AM26" s="86" t="s">
        <v>465</v>
      </c>
      <c r="AN26" s="86" t="b">
        <v>0</v>
      </c>
      <c r="AO26" s="92" t="s">
        <v>420</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45">
      <c r="A27" s="84" t="s">
        <v>220</v>
      </c>
      <c r="B27" s="84" t="s">
        <v>227</v>
      </c>
      <c r="C27" s="53" t="s">
        <v>1090</v>
      </c>
      <c r="D27" s="54">
        <v>3</v>
      </c>
      <c r="E27" s="65" t="s">
        <v>132</v>
      </c>
      <c r="F27" s="55">
        <v>35</v>
      </c>
      <c r="G27" s="53"/>
      <c r="H27" s="57"/>
      <c r="I27" s="56"/>
      <c r="J27" s="56"/>
      <c r="K27" s="36" t="s">
        <v>65</v>
      </c>
      <c r="L27" s="83">
        <v>27</v>
      </c>
      <c r="M27" s="83"/>
      <c r="N27" s="63"/>
      <c r="O27" s="86" t="s">
        <v>236</v>
      </c>
      <c r="P27" s="88">
        <v>43572.66762731481</v>
      </c>
      <c r="Q27" s="86" t="s">
        <v>245</v>
      </c>
      <c r="R27" s="90" t="s">
        <v>280</v>
      </c>
      <c r="S27" s="86" t="s">
        <v>301</v>
      </c>
      <c r="T27" s="86" t="s">
        <v>317</v>
      </c>
      <c r="U27" s="90" t="s">
        <v>344</v>
      </c>
      <c r="V27" s="90" t="s">
        <v>344</v>
      </c>
      <c r="W27" s="88">
        <v>43572.66762731481</v>
      </c>
      <c r="X27" s="90" t="s">
        <v>377</v>
      </c>
      <c r="Y27" s="86"/>
      <c r="Z27" s="86"/>
      <c r="AA27" s="92" t="s">
        <v>420</v>
      </c>
      <c r="AB27" s="86"/>
      <c r="AC27" s="86" t="b">
        <v>0</v>
      </c>
      <c r="AD27" s="86">
        <v>6</v>
      </c>
      <c r="AE27" s="92" t="s">
        <v>454</v>
      </c>
      <c r="AF27" s="86" t="b">
        <v>0</v>
      </c>
      <c r="AG27" s="86" t="s">
        <v>460</v>
      </c>
      <c r="AH27" s="86"/>
      <c r="AI27" s="92" t="s">
        <v>454</v>
      </c>
      <c r="AJ27" s="86" t="b">
        <v>0</v>
      </c>
      <c r="AK27" s="86">
        <v>3</v>
      </c>
      <c r="AL27" s="92" t="s">
        <v>454</v>
      </c>
      <c r="AM27" s="86" t="s">
        <v>465</v>
      </c>
      <c r="AN27" s="86" t="b">
        <v>0</v>
      </c>
      <c r="AO27" s="92" t="s">
        <v>420</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220</v>
      </c>
      <c r="B28" s="84" t="s">
        <v>226</v>
      </c>
      <c r="C28" s="53" t="s">
        <v>1090</v>
      </c>
      <c r="D28" s="54">
        <v>3</v>
      </c>
      <c r="E28" s="65" t="s">
        <v>132</v>
      </c>
      <c r="F28" s="55">
        <v>35</v>
      </c>
      <c r="G28" s="53"/>
      <c r="H28" s="57"/>
      <c r="I28" s="56"/>
      <c r="J28" s="56"/>
      <c r="K28" s="36" t="s">
        <v>65</v>
      </c>
      <c r="L28" s="83">
        <v>28</v>
      </c>
      <c r="M28" s="83"/>
      <c r="N28" s="63"/>
      <c r="O28" s="86" t="s">
        <v>236</v>
      </c>
      <c r="P28" s="88">
        <v>43572.66762731481</v>
      </c>
      <c r="Q28" s="86" t="s">
        <v>245</v>
      </c>
      <c r="R28" s="90" t="s">
        <v>280</v>
      </c>
      <c r="S28" s="86" t="s">
        <v>301</v>
      </c>
      <c r="T28" s="86" t="s">
        <v>317</v>
      </c>
      <c r="U28" s="90" t="s">
        <v>344</v>
      </c>
      <c r="V28" s="90" t="s">
        <v>344</v>
      </c>
      <c r="W28" s="88">
        <v>43572.66762731481</v>
      </c>
      <c r="X28" s="90" t="s">
        <v>377</v>
      </c>
      <c r="Y28" s="86"/>
      <c r="Z28" s="86"/>
      <c r="AA28" s="92" t="s">
        <v>420</v>
      </c>
      <c r="AB28" s="86"/>
      <c r="AC28" s="86" t="b">
        <v>0</v>
      </c>
      <c r="AD28" s="86">
        <v>6</v>
      </c>
      <c r="AE28" s="92" t="s">
        <v>454</v>
      </c>
      <c r="AF28" s="86" t="b">
        <v>0</v>
      </c>
      <c r="AG28" s="86" t="s">
        <v>460</v>
      </c>
      <c r="AH28" s="86"/>
      <c r="AI28" s="92" t="s">
        <v>454</v>
      </c>
      <c r="AJ28" s="86" t="b">
        <v>0</v>
      </c>
      <c r="AK28" s="86">
        <v>3</v>
      </c>
      <c r="AL28" s="92" t="s">
        <v>454</v>
      </c>
      <c r="AM28" s="86" t="s">
        <v>465</v>
      </c>
      <c r="AN28" s="86" t="b">
        <v>0</v>
      </c>
      <c r="AO28" s="92" t="s">
        <v>420</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45">
      <c r="A29" s="84" t="s">
        <v>220</v>
      </c>
      <c r="B29" s="84" t="s">
        <v>229</v>
      </c>
      <c r="C29" s="53" t="s">
        <v>1090</v>
      </c>
      <c r="D29" s="54">
        <v>3</v>
      </c>
      <c r="E29" s="65" t="s">
        <v>132</v>
      </c>
      <c r="F29" s="55">
        <v>35</v>
      </c>
      <c r="G29" s="53"/>
      <c r="H29" s="57"/>
      <c r="I29" s="56"/>
      <c r="J29" s="56"/>
      <c r="K29" s="36" t="s">
        <v>65</v>
      </c>
      <c r="L29" s="83">
        <v>29</v>
      </c>
      <c r="M29" s="83"/>
      <c r="N29" s="63"/>
      <c r="O29" s="86" t="s">
        <v>236</v>
      </c>
      <c r="P29" s="88">
        <v>43614.67380787037</v>
      </c>
      <c r="Q29" s="86" t="s">
        <v>246</v>
      </c>
      <c r="R29" s="90" t="s">
        <v>281</v>
      </c>
      <c r="S29" s="86" t="s">
        <v>301</v>
      </c>
      <c r="T29" s="86" t="s">
        <v>321</v>
      </c>
      <c r="U29" s="90" t="s">
        <v>345</v>
      </c>
      <c r="V29" s="90" t="s">
        <v>345</v>
      </c>
      <c r="W29" s="88">
        <v>43614.67380787037</v>
      </c>
      <c r="X29" s="90" t="s">
        <v>378</v>
      </c>
      <c r="Y29" s="86"/>
      <c r="Z29" s="86"/>
      <c r="AA29" s="92" t="s">
        <v>421</v>
      </c>
      <c r="AB29" s="86"/>
      <c r="AC29" s="86" t="b">
        <v>0</v>
      </c>
      <c r="AD29" s="86">
        <v>1</v>
      </c>
      <c r="AE29" s="92" t="s">
        <v>454</v>
      </c>
      <c r="AF29" s="86" t="b">
        <v>0</v>
      </c>
      <c r="AG29" s="86" t="s">
        <v>460</v>
      </c>
      <c r="AH29" s="86"/>
      <c r="AI29" s="92" t="s">
        <v>454</v>
      </c>
      <c r="AJ29" s="86" t="b">
        <v>0</v>
      </c>
      <c r="AK29" s="86">
        <v>0</v>
      </c>
      <c r="AL29" s="92" t="s">
        <v>454</v>
      </c>
      <c r="AM29" s="86" t="s">
        <v>465</v>
      </c>
      <c r="AN29" s="86" t="b">
        <v>0</v>
      </c>
      <c r="AO29" s="92" t="s">
        <v>421</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3</v>
      </c>
      <c r="BE29" s="52">
        <v>9.67741935483871</v>
      </c>
      <c r="BF29" s="51">
        <v>0</v>
      </c>
      <c r="BG29" s="52">
        <v>0</v>
      </c>
      <c r="BH29" s="51">
        <v>0</v>
      </c>
      <c r="BI29" s="52">
        <v>0</v>
      </c>
      <c r="BJ29" s="51">
        <v>28</v>
      </c>
      <c r="BK29" s="52">
        <v>90.3225806451613</v>
      </c>
      <c r="BL29" s="51">
        <v>31</v>
      </c>
    </row>
    <row r="30" spans="1:64" ht="45">
      <c r="A30" s="84" t="s">
        <v>220</v>
      </c>
      <c r="B30" s="84" t="s">
        <v>228</v>
      </c>
      <c r="C30" s="53" t="s">
        <v>1091</v>
      </c>
      <c r="D30" s="54">
        <v>4.4</v>
      </c>
      <c r="E30" s="65" t="s">
        <v>136</v>
      </c>
      <c r="F30" s="55">
        <v>30.4</v>
      </c>
      <c r="G30" s="53"/>
      <c r="H30" s="57"/>
      <c r="I30" s="56"/>
      <c r="J30" s="56"/>
      <c r="K30" s="36" t="s">
        <v>65</v>
      </c>
      <c r="L30" s="83">
        <v>30</v>
      </c>
      <c r="M30" s="83"/>
      <c r="N30" s="63"/>
      <c r="O30" s="86" t="s">
        <v>236</v>
      </c>
      <c r="P30" s="88">
        <v>43572.66762731481</v>
      </c>
      <c r="Q30" s="86" t="s">
        <v>245</v>
      </c>
      <c r="R30" s="90" t="s">
        <v>280</v>
      </c>
      <c r="S30" s="86" t="s">
        <v>301</v>
      </c>
      <c r="T30" s="86" t="s">
        <v>317</v>
      </c>
      <c r="U30" s="90" t="s">
        <v>344</v>
      </c>
      <c r="V30" s="90" t="s">
        <v>344</v>
      </c>
      <c r="W30" s="88">
        <v>43572.66762731481</v>
      </c>
      <c r="X30" s="90" t="s">
        <v>377</v>
      </c>
      <c r="Y30" s="86"/>
      <c r="Z30" s="86"/>
      <c r="AA30" s="92" t="s">
        <v>420</v>
      </c>
      <c r="AB30" s="86"/>
      <c r="AC30" s="86" t="b">
        <v>0</v>
      </c>
      <c r="AD30" s="86">
        <v>6</v>
      </c>
      <c r="AE30" s="92" t="s">
        <v>454</v>
      </c>
      <c r="AF30" s="86" t="b">
        <v>0</v>
      </c>
      <c r="AG30" s="86" t="s">
        <v>460</v>
      </c>
      <c r="AH30" s="86"/>
      <c r="AI30" s="92" t="s">
        <v>454</v>
      </c>
      <c r="AJ30" s="86" t="b">
        <v>0</v>
      </c>
      <c r="AK30" s="86">
        <v>3</v>
      </c>
      <c r="AL30" s="92" t="s">
        <v>454</v>
      </c>
      <c r="AM30" s="86" t="s">
        <v>465</v>
      </c>
      <c r="AN30" s="86" t="b">
        <v>0</v>
      </c>
      <c r="AO30" s="92" t="s">
        <v>420</v>
      </c>
      <c r="AP30" s="86" t="s">
        <v>176</v>
      </c>
      <c r="AQ30" s="86">
        <v>0</v>
      </c>
      <c r="AR30" s="86">
        <v>0</v>
      </c>
      <c r="AS30" s="86"/>
      <c r="AT30" s="86"/>
      <c r="AU30" s="86"/>
      <c r="AV30" s="86"/>
      <c r="AW30" s="86"/>
      <c r="AX30" s="86"/>
      <c r="AY30" s="86"/>
      <c r="AZ30" s="86"/>
      <c r="BA30">
        <v>2</v>
      </c>
      <c r="BB30" s="85" t="str">
        <f>REPLACE(INDEX(GroupVertices[Group],MATCH(Edges[[#This Row],[Vertex 1]],GroupVertices[Vertex],0)),1,1,"")</f>
        <v>2</v>
      </c>
      <c r="BC30" s="85" t="str">
        <f>REPLACE(INDEX(GroupVertices[Group],MATCH(Edges[[#This Row],[Vertex 2]],GroupVertices[Vertex],0)),1,1,"")</f>
        <v>2</v>
      </c>
      <c r="BD30" s="51">
        <v>2</v>
      </c>
      <c r="BE30" s="52">
        <v>7.6923076923076925</v>
      </c>
      <c r="BF30" s="51">
        <v>0</v>
      </c>
      <c r="BG30" s="52">
        <v>0</v>
      </c>
      <c r="BH30" s="51">
        <v>0</v>
      </c>
      <c r="BI30" s="52">
        <v>0</v>
      </c>
      <c r="BJ30" s="51">
        <v>24</v>
      </c>
      <c r="BK30" s="52">
        <v>92.3076923076923</v>
      </c>
      <c r="BL30" s="51">
        <v>26</v>
      </c>
    </row>
    <row r="31" spans="1:64" ht="45">
      <c r="A31" s="84" t="s">
        <v>220</v>
      </c>
      <c r="B31" s="84" t="s">
        <v>228</v>
      </c>
      <c r="C31" s="53" t="s">
        <v>1091</v>
      </c>
      <c r="D31" s="54">
        <v>4.4</v>
      </c>
      <c r="E31" s="65" t="s">
        <v>136</v>
      </c>
      <c r="F31" s="55">
        <v>30.4</v>
      </c>
      <c r="G31" s="53"/>
      <c r="H31" s="57"/>
      <c r="I31" s="56"/>
      <c r="J31" s="56"/>
      <c r="K31" s="36" t="s">
        <v>65</v>
      </c>
      <c r="L31" s="83">
        <v>31</v>
      </c>
      <c r="M31" s="83"/>
      <c r="N31" s="63"/>
      <c r="O31" s="86" t="s">
        <v>236</v>
      </c>
      <c r="P31" s="88">
        <v>43614.67380787037</v>
      </c>
      <c r="Q31" s="86" t="s">
        <v>246</v>
      </c>
      <c r="R31" s="90" t="s">
        <v>281</v>
      </c>
      <c r="S31" s="86" t="s">
        <v>301</v>
      </c>
      <c r="T31" s="86" t="s">
        <v>321</v>
      </c>
      <c r="U31" s="90" t="s">
        <v>345</v>
      </c>
      <c r="V31" s="90" t="s">
        <v>345</v>
      </c>
      <c r="W31" s="88">
        <v>43614.67380787037</v>
      </c>
      <c r="X31" s="90" t="s">
        <v>378</v>
      </c>
      <c r="Y31" s="86"/>
      <c r="Z31" s="86"/>
      <c r="AA31" s="92" t="s">
        <v>421</v>
      </c>
      <c r="AB31" s="86"/>
      <c r="AC31" s="86" t="b">
        <v>0</v>
      </c>
      <c r="AD31" s="86">
        <v>1</v>
      </c>
      <c r="AE31" s="92" t="s">
        <v>454</v>
      </c>
      <c r="AF31" s="86" t="b">
        <v>0</v>
      </c>
      <c r="AG31" s="86" t="s">
        <v>460</v>
      </c>
      <c r="AH31" s="86"/>
      <c r="AI31" s="92" t="s">
        <v>454</v>
      </c>
      <c r="AJ31" s="86" t="b">
        <v>0</v>
      </c>
      <c r="AK31" s="86">
        <v>0</v>
      </c>
      <c r="AL31" s="92" t="s">
        <v>454</v>
      </c>
      <c r="AM31" s="86" t="s">
        <v>465</v>
      </c>
      <c r="AN31" s="86" t="b">
        <v>0</v>
      </c>
      <c r="AO31" s="92" t="s">
        <v>421</v>
      </c>
      <c r="AP31" s="86" t="s">
        <v>176</v>
      </c>
      <c r="AQ31" s="86">
        <v>0</v>
      </c>
      <c r="AR31" s="86">
        <v>0</v>
      </c>
      <c r="AS31" s="86"/>
      <c r="AT31" s="86"/>
      <c r="AU31" s="86"/>
      <c r="AV31" s="86"/>
      <c r="AW31" s="86"/>
      <c r="AX31" s="86"/>
      <c r="AY31" s="86"/>
      <c r="AZ31" s="86"/>
      <c r="BA31">
        <v>2</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45">
      <c r="A32" s="84" t="s">
        <v>221</v>
      </c>
      <c r="B32" s="84" t="s">
        <v>230</v>
      </c>
      <c r="C32" s="53" t="s">
        <v>1090</v>
      </c>
      <c r="D32" s="54">
        <v>3</v>
      </c>
      <c r="E32" s="65" t="s">
        <v>132</v>
      </c>
      <c r="F32" s="55">
        <v>35</v>
      </c>
      <c r="G32" s="53"/>
      <c r="H32" s="57"/>
      <c r="I32" s="56"/>
      <c r="J32" s="56"/>
      <c r="K32" s="36" t="s">
        <v>65</v>
      </c>
      <c r="L32" s="83">
        <v>32</v>
      </c>
      <c r="M32" s="83"/>
      <c r="N32" s="63"/>
      <c r="O32" s="86" t="s">
        <v>237</v>
      </c>
      <c r="P32" s="88">
        <v>43558.8403587963</v>
      </c>
      <c r="Q32" s="86" t="s">
        <v>247</v>
      </c>
      <c r="R32" s="90" t="s">
        <v>282</v>
      </c>
      <c r="S32" s="86" t="s">
        <v>302</v>
      </c>
      <c r="T32" s="86"/>
      <c r="U32" s="86"/>
      <c r="V32" s="90" t="s">
        <v>365</v>
      </c>
      <c r="W32" s="88">
        <v>43558.8403587963</v>
      </c>
      <c r="X32" s="90" t="s">
        <v>379</v>
      </c>
      <c r="Y32" s="86"/>
      <c r="Z32" s="86"/>
      <c r="AA32" s="92" t="s">
        <v>422</v>
      </c>
      <c r="AB32" s="86"/>
      <c r="AC32" s="86" t="b">
        <v>0</v>
      </c>
      <c r="AD32" s="86">
        <v>0</v>
      </c>
      <c r="AE32" s="92" t="s">
        <v>455</v>
      </c>
      <c r="AF32" s="86" t="b">
        <v>0</v>
      </c>
      <c r="AG32" s="86" t="s">
        <v>460</v>
      </c>
      <c r="AH32" s="86"/>
      <c r="AI32" s="92" t="s">
        <v>454</v>
      </c>
      <c r="AJ32" s="86" t="b">
        <v>0</v>
      </c>
      <c r="AK32" s="86">
        <v>0</v>
      </c>
      <c r="AL32" s="92" t="s">
        <v>454</v>
      </c>
      <c r="AM32" s="86" t="s">
        <v>465</v>
      </c>
      <c r="AN32" s="86" t="b">
        <v>0</v>
      </c>
      <c r="AO32" s="92" t="s">
        <v>422</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1</v>
      </c>
      <c r="BE32" s="52">
        <v>2.6315789473684212</v>
      </c>
      <c r="BF32" s="51">
        <v>0</v>
      </c>
      <c r="BG32" s="52">
        <v>0</v>
      </c>
      <c r="BH32" s="51">
        <v>0</v>
      </c>
      <c r="BI32" s="52">
        <v>0</v>
      </c>
      <c r="BJ32" s="51">
        <v>37</v>
      </c>
      <c r="BK32" s="52">
        <v>97.36842105263158</v>
      </c>
      <c r="BL32" s="51">
        <v>38</v>
      </c>
    </row>
    <row r="33" spans="1:64" ht="45">
      <c r="A33" s="84" t="s">
        <v>221</v>
      </c>
      <c r="B33" s="84" t="s">
        <v>231</v>
      </c>
      <c r="C33" s="53" t="s">
        <v>1090</v>
      </c>
      <c r="D33" s="54">
        <v>3</v>
      </c>
      <c r="E33" s="65" t="s">
        <v>132</v>
      </c>
      <c r="F33" s="55">
        <v>35</v>
      </c>
      <c r="G33" s="53"/>
      <c r="H33" s="57"/>
      <c r="I33" s="56"/>
      <c r="J33" s="56"/>
      <c r="K33" s="36" t="s">
        <v>65</v>
      </c>
      <c r="L33" s="83">
        <v>33</v>
      </c>
      <c r="M33" s="83"/>
      <c r="N33" s="63"/>
      <c r="O33" s="86" t="s">
        <v>237</v>
      </c>
      <c r="P33" s="88">
        <v>43564.76405092593</v>
      </c>
      <c r="Q33" s="86" t="s">
        <v>248</v>
      </c>
      <c r="R33" s="90" t="s">
        <v>283</v>
      </c>
      <c r="S33" s="86" t="s">
        <v>303</v>
      </c>
      <c r="T33" s="86" t="s">
        <v>322</v>
      </c>
      <c r="U33" s="86"/>
      <c r="V33" s="90" t="s">
        <v>365</v>
      </c>
      <c r="W33" s="88">
        <v>43564.76405092593</v>
      </c>
      <c r="X33" s="90" t="s">
        <v>380</v>
      </c>
      <c r="Y33" s="86"/>
      <c r="Z33" s="86"/>
      <c r="AA33" s="92" t="s">
        <v>423</v>
      </c>
      <c r="AB33" s="86"/>
      <c r="AC33" s="86" t="b">
        <v>0</v>
      </c>
      <c r="AD33" s="86">
        <v>0</v>
      </c>
      <c r="AE33" s="92" t="s">
        <v>456</v>
      </c>
      <c r="AF33" s="86" t="b">
        <v>0</v>
      </c>
      <c r="AG33" s="86" t="s">
        <v>460</v>
      </c>
      <c r="AH33" s="86"/>
      <c r="AI33" s="92" t="s">
        <v>454</v>
      </c>
      <c r="AJ33" s="86" t="b">
        <v>0</v>
      </c>
      <c r="AK33" s="86">
        <v>0</v>
      </c>
      <c r="AL33" s="92" t="s">
        <v>454</v>
      </c>
      <c r="AM33" s="86" t="s">
        <v>465</v>
      </c>
      <c r="AN33" s="86" t="b">
        <v>0</v>
      </c>
      <c r="AO33" s="92" t="s">
        <v>423</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1</v>
      </c>
      <c r="BE33" s="52">
        <v>2.7027027027027026</v>
      </c>
      <c r="BF33" s="51">
        <v>0</v>
      </c>
      <c r="BG33" s="52">
        <v>0</v>
      </c>
      <c r="BH33" s="51">
        <v>0</v>
      </c>
      <c r="BI33" s="52">
        <v>0</v>
      </c>
      <c r="BJ33" s="51">
        <v>36</v>
      </c>
      <c r="BK33" s="52">
        <v>97.29729729729729</v>
      </c>
      <c r="BL33" s="51">
        <v>37</v>
      </c>
    </row>
    <row r="34" spans="1:64" ht="45">
      <c r="A34" s="84" t="s">
        <v>221</v>
      </c>
      <c r="B34" s="84" t="s">
        <v>225</v>
      </c>
      <c r="C34" s="53" t="s">
        <v>1090</v>
      </c>
      <c r="D34" s="54">
        <v>3</v>
      </c>
      <c r="E34" s="65" t="s">
        <v>132</v>
      </c>
      <c r="F34" s="55">
        <v>35</v>
      </c>
      <c r="G34" s="53"/>
      <c r="H34" s="57"/>
      <c r="I34" s="56"/>
      <c r="J34" s="56"/>
      <c r="K34" s="36" t="s">
        <v>65</v>
      </c>
      <c r="L34" s="83">
        <v>34</v>
      </c>
      <c r="M34" s="83"/>
      <c r="N34" s="63"/>
      <c r="O34" s="86" t="s">
        <v>237</v>
      </c>
      <c r="P34" s="88">
        <v>43567.67744212963</v>
      </c>
      <c r="Q34" s="86" t="s">
        <v>249</v>
      </c>
      <c r="R34" s="90" t="s">
        <v>284</v>
      </c>
      <c r="S34" s="86" t="s">
        <v>300</v>
      </c>
      <c r="T34" s="86" t="s">
        <v>323</v>
      </c>
      <c r="U34" s="86"/>
      <c r="V34" s="90" t="s">
        <v>365</v>
      </c>
      <c r="W34" s="88">
        <v>43567.67744212963</v>
      </c>
      <c r="X34" s="90" t="s">
        <v>381</v>
      </c>
      <c r="Y34" s="86"/>
      <c r="Z34" s="86"/>
      <c r="AA34" s="92" t="s">
        <v>424</v>
      </c>
      <c r="AB34" s="86"/>
      <c r="AC34" s="86" t="b">
        <v>0</v>
      </c>
      <c r="AD34" s="86">
        <v>0</v>
      </c>
      <c r="AE34" s="92" t="s">
        <v>457</v>
      </c>
      <c r="AF34" s="86" t="b">
        <v>0</v>
      </c>
      <c r="AG34" s="86" t="s">
        <v>460</v>
      </c>
      <c r="AH34" s="86"/>
      <c r="AI34" s="92" t="s">
        <v>454</v>
      </c>
      <c r="AJ34" s="86" t="b">
        <v>0</v>
      </c>
      <c r="AK34" s="86">
        <v>0</v>
      </c>
      <c r="AL34" s="92" t="s">
        <v>454</v>
      </c>
      <c r="AM34" s="86" t="s">
        <v>465</v>
      </c>
      <c r="AN34" s="86" t="b">
        <v>0</v>
      </c>
      <c r="AO34" s="92" t="s">
        <v>424</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15</v>
      </c>
      <c r="BK34" s="52">
        <v>100</v>
      </c>
      <c r="BL34" s="51">
        <v>15</v>
      </c>
    </row>
    <row r="35" spans="1:64" ht="45">
      <c r="A35" s="84" t="s">
        <v>221</v>
      </c>
      <c r="B35" s="84" t="s">
        <v>232</v>
      </c>
      <c r="C35" s="53" t="s">
        <v>1090</v>
      </c>
      <c r="D35" s="54">
        <v>3</v>
      </c>
      <c r="E35" s="65" t="s">
        <v>132</v>
      </c>
      <c r="F35" s="55">
        <v>35</v>
      </c>
      <c r="G35" s="53"/>
      <c r="H35" s="57"/>
      <c r="I35" s="56"/>
      <c r="J35" s="56"/>
      <c r="K35" s="36" t="s">
        <v>65</v>
      </c>
      <c r="L35" s="83">
        <v>35</v>
      </c>
      <c r="M35" s="83"/>
      <c r="N35" s="63"/>
      <c r="O35" s="86" t="s">
        <v>236</v>
      </c>
      <c r="P35" s="88">
        <v>43570.76060185185</v>
      </c>
      <c r="Q35" s="86" t="s">
        <v>250</v>
      </c>
      <c r="R35" s="86"/>
      <c r="S35" s="86"/>
      <c r="T35" s="86" t="s">
        <v>324</v>
      </c>
      <c r="U35" s="90" t="s">
        <v>346</v>
      </c>
      <c r="V35" s="90" t="s">
        <v>346</v>
      </c>
      <c r="W35" s="88">
        <v>43570.76060185185</v>
      </c>
      <c r="X35" s="90" t="s">
        <v>382</v>
      </c>
      <c r="Y35" s="86"/>
      <c r="Z35" s="86"/>
      <c r="AA35" s="92" t="s">
        <v>425</v>
      </c>
      <c r="AB35" s="86"/>
      <c r="AC35" s="86" t="b">
        <v>0</v>
      </c>
      <c r="AD35" s="86">
        <v>1</v>
      </c>
      <c r="AE35" s="92" t="s">
        <v>454</v>
      </c>
      <c r="AF35" s="86" t="b">
        <v>0</v>
      </c>
      <c r="AG35" s="86" t="s">
        <v>460</v>
      </c>
      <c r="AH35" s="86"/>
      <c r="AI35" s="92" t="s">
        <v>454</v>
      </c>
      <c r="AJ35" s="86" t="b">
        <v>0</v>
      </c>
      <c r="AK35" s="86">
        <v>0</v>
      </c>
      <c r="AL35" s="92" t="s">
        <v>454</v>
      </c>
      <c r="AM35" s="86" t="s">
        <v>465</v>
      </c>
      <c r="AN35" s="86" t="b">
        <v>0</v>
      </c>
      <c r="AO35" s="92" t="s">
        <v>425</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1</v>
      </c>
      <c r="BE35" s="52">
        <v>6.25</v>
      </c>
      <c r="BF35" s="51">
        <v>0</v>
      </c>
      <c r="BG35" s="52">
        <v>0</v>
      </c>
      <c r="BH35" s="51">
        <v>0</v>
      </c>
      <c r="BI35" s="52">
        <v>0</v>
      </c>
      <c r="BJ35" s="51">
        <v>15</v>
      </c>
      <c r="BK35" s="52">
        <v>93.75</v>
      </c>
      <c r="BL35" s="51">
        <v>16</v>
      </c>
    </row>
    <row r="36" spans="1:64" ht="45">
      <c r="A36" s="84" t="s">
        <v>221</v>
      </c>
      <c r="B36" s="84" t="s">
        <v>233</v>
      </c>
      <c r="C36" s="53" t="s">
        <v>1090</v>
      </c>
      <c r="D36" s="54">
        <v>3</v>
      </c>
      <c r="E36" s="65" t="s">
        <v>132</v>
      </c>
      <c r="F36" s="55">
        <v>35</v>
      </c>
      <c r="G36" s="53"/>
      <c r="H36" s="57"/>
      <c r="I36" s="56"/>
      <c r="J36" s="56"/>
      <c r="K36" s="36" t="s">
        <v>65</v>
      </c>
      <c r="L36" s="83">
        <v>36</v>
      </c>
      <c r="M36" s="83"/>
      <c r="N36" s="63"/>
      <c r="O36" s="86" t="s">
        <v>237</v>
      </c>
      <c r="P36" s="88">
        <v>43574.67037037037</v>
      </c>
      <c r="Q36" s="86" t="s">
        <v>251</v>
      </c>
      <c r="R36" s="90" t="s">
        <v>285</v>
      </c>
      <c r="S36" s="86" t="s">
        <v>304</v>
      </c>
      <c r="T36" s="86" t="s">
        <v>325</v>
      </c>
      <c r="U36" s="86"/>
      <c r="V36" s="90" t="s">
        <v>365</v>
      </c>
      <c r="W36" s="88">
        <v>43574.67037037037</v>
      </c>
      <c r="X36" s="90" t="s">
        <v>383</v>
      </c>
      <c r="Y36" s="86"/>
      <c r="Z36" s="86"/>
      <c r="AA36" s="92" t="s">
        <v>426</v>
      </c>
      <c r="AB36" s="86"/>
      <c r="AC36" s="86" t="b">
        <v>0</v>
      </c>
      <c r="AD36" s="86">
        <v>0</v>
      </c>
      <c r="AE36" s="92" t="s">
        <v>458</v>
      </c>
      <c r="AF36" s="86" t="b">
        <v>0</v>
      </c>
      <c r="AG36" s="86" t="s">
        <v>460</v>
      </c>
      <c r="AH36" s="86"/>
      <c r="AI36" s="92" t="s">
        <v>454</v>
      </c>
      <c r="AJ36" s="86" t="b">
        <v>0</v>
      </c>
      <c r="AK36" s="86">
        <v>0</v>
      </c>
      <c r="AL36" s="92" t="s">
        <v>454</v>
      </c>
      <c r="AM36" s="86" t="s">
        <v>465</v>
      </c>
      <c r="AN36" s="86" t="b">
        <v>0</v>
      </c>
      <c r="AO36" s="92" t="s">
        <v>426</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1</v>
      </c>
      <c r="BE36" s="52">
        <v>3.125</v>
      </c>
      <c r="BF36" s="51">
        <v>0</v>
      </c>
      <c r="BG36" s="52">
        <v>0</v>
      </c>
      <c r="BH36" s="51">
        <v>0</v>
      </c>
      <c r="BI36" s="52">
        <v>0</v>
      </c>
      <c r="BJ36" s="51">
        <v>31</v>
      </c>
      <c r="BK36" s="52">
        <v>96.875</v>
      </c>
      <c r="BL36" s="51">
        <v>32</v>
      </c>
    </row>
    <row r="37" spans="1:64" ht="45">
      <c r="A37" s="84" t="s">
        <v>221</v>
      </c>
      <c r="B37" s="84" t="s">
        <v>234</v>
      </c>
      <c r="C37" s="53" t="s">
        <v>1090</v>
      </c>
      <c r="D37" s="54">
        <v>3</v>
      </c>
      <c r="E37" s="65" t="s">
        <v>132</v>
      </c>
      <c r="F37" s="55">
        <v>35</v>
      </c>
      <c r="G37" s="53"/>
      <c r="H37" s="57"/>
      <c r="I37" s="56"/>
      <c r="J37" s="56"/>
      <c r="K37" s="36" t="s">
        <v>65</v>
      </c>
      <c r="L37" s="83">
        <v>37</v>
      </c>
      <c r="M37" s="83"/>
      <c r="N37" s="63"/>
      <c r="O37" s="86" t="s">
        <v>237</v>
      </c>
      <c r="P37" s="88">
        <v>43586.73273148148</v>
      </c>
      <c r="Q37" s="86" t="s">
        <v>252</v>
      </c>
      <c r="R37" s="86"/>
      <c r="S37" s="86"/>
      <c r="T37" s="86"/>
      <c r="U37" s="90" t="s">
        <v>347</v>
      </c>
      <c r="V37" s="90" t="s">
        <v>347</v>
      </c>
      <c r="W37" s="88">
        <v>43586.73273148148</v>
      </c>
      <c r="X37" s="90" t="s">
        <v>384</v>
      </c>
      <c r="Y37" s="86"/>
      <c r="Z37" s="86"/>
      <c r="AA37" s="92" t="s">
        <v>427</v>
      </c>
      <c r="AB37" s="86"/>
      <c r="AC37" s="86" t="b">
        <v>0</v>
      </c>
      <c r="AD37" s="86">
        <v>0</v>
      </c>
      <c r="AE37" s="92" t="s">
        <v>459</v>
      </c>
      <c r="AF37" s="86" t="b">
        <v>0</v>
      </c>
      <c r="AG37" s="86" t="s">
        <v>460</v>
      </c>
      <c r="AH37" s="86"/>
      <c r="AI37" s="92" t="s">
        <v>454</v>
      </c>
      <c r="AJ37" s="86" t="b">
        <v>0</v>
      </c>
      <c r="AK37" s="86">
        <v>0</v>
      </c>
      <c r="AL37" s="92" t="s">
        <v>454</v>
      </c>
      <c r="AM37" s="86" t="s">
        <v>465</v>
      </c>
      <c r="AN37" s="86" t="b">
        <v>0</v>
      </c>
      <c r="AO37" s="92" t="s">
        <v>427</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28</v>
      </c>
      <c r="BK37" s="52">
        <v>100</v>
      </c>
      <c r="BL37" s="51">
        <v>28</v>
      </c>
    </row>
    <row r="38" spans="1:64" ht="45">
      <c r="A38" s="84" t="s">
        <v>222</v>
      </c>
      <c r="B38" s="84" t="s">
        <v>221</v>
      </c>
      <c r="C38" s="53" t="s">
        <v>1090</v>
      </c>
      <c r="D38" s="54">
        <v>3</v>
      </c>
      <c r="E38" s="65" t="s">
        <v>132</v>
      </c>
      <c r="F38" s="55">
        <v>35</v>
      </c>
      <c r="G38" s="53"/>
      <c r="H38" s="57"/>
      <c r="I38" s="56"/>
      <c r="J38" s="56"/>
      <c r="K38" s="36" t="s">
        <v>66</v>
      </c>
      <c r="L38" s="83">
        <v>38</v>
      </c>
      <c r="M38" s="83"/>
      <c r="N38" s="63"/>
      <c r="O38" s="86" t="s">
        <v>236</v>
      </c>
      <c r="P38" s="88">
        <v>43580.62559027778</v>
      </c>
      <c r="Q38" s="86" t="s">
        <v>253</v>
      </c>
      <c r="R38" s="86"/>
      <c r="S38" s="86"/>
      <c r="T38" s="86"/>
      <c r="U38" s="90" t="s">
        <v>348</v>
      </c>
      <c r="V38" s="90" t="s">
        <v>348</v>
      </c>
      <c r="W38" s="88">
        <v>43580.62559027778</v>
      </c>
      <c r="X38" s="90" t="s">
        <v>385</v>
      </c>
      <c r="Y38" s="86"/>
      <c r="Z38" s="86"/>
      <c r="AA38" s="92" t="s">
        <v>428</v>
      </c>
      <c r="AB38" s="86"/>
      <c r="AC38" s="86" t="b">
        <v>0</v>
      </c>
      <c r="AD38" s="86">
        <v>0</v>
      </c>
      <c r="AE38" s="92" t="s">
        <v>454</v>
      </c>
      <c r="AF38" s="86" t="b">
        <v>0</v>
      </c>
      <c r="AG38" s="86" t="s">
        <v>460</v>
      </c>
      <c r="AH38" s="86"/>
      <c r="AI38" s="92" t="s">
        <v>454</v>
      </c>
      <c r="AJ38" s="86" t="b">
        <v>0</v>
      </c>
      <c r="AK38" s="86">
        <v>0</v>
      </c>
      <c r="AL38" s="92" t="s">
        <v>454</v>
      </c>
      <c r="AM38" s="86" t="s">
        <v>465</v>
      </c>
      <c r="AN38" s="86" t="b">
        <v>0</v>
      </c>
      <c r="AO38" s="92" t="s">
        <v>428</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45">
      <c r="A39" s="84" t="s">
        <v>222</v>
      </c>
      <c r="B39" s="84" t="s">
        <v>220</v>
      </c>
      <c r="C39" s="53" t="s">
        <v>1090</v>
      </c>
      <c r="D39" s="54">
        <v>3</v>
      </c>
      <c r="E39" s="65" t="s">
        <v>132</v>
      </c>
      <c r="F39" s="55">
        <v>35</v>
      </c>
      <c r="G39" s="53"/>
      <c r="H39" s="57"/>
      <c r="I39" s="56"/>
      <c r="J39" s="56"/>
      <c r="K39" s="36" t="s">
        <v>65</v>
      </c>
      <c r="L39" s="83">
        <v>39</v>
      </c>
      <c r="M39" s="83"/>
      <c r="N39" s="63"/>
      <c r="O39" s="86" t="s">
        <v>236</v>
      </c>
      <c r="P39" s="88">
        <v>43580.62559027778</v>
      </c>
      <c r="Q39" s="86" t="s">
        <v>253</v>
      </c>
      <c r="R39" s="86"/>
      <c r="S39" s="86"/>
      <c r="T39" s="86"/>
      <c r="U39" s="90" t="s">
        <v>348</v>
      </c>
      <c r="V39" s="90" t="s">
        <v>348</v>
      </c>
      <c r="W39" s="88">
        <v>43580.62559027778</v>
      </c>
      <c r="X39" s="90" t="s">
        <v>385</v>
      </c>
      <c r="Y39" s="86"/>
      <c r="Z39" s="86"/>
      <c r="AA39" s="92" t="s">
        <v>428</v>
      </c>
      <c r="AB39" s="86"/>
      <c r="AC39" s="86" t="b">
        <v>0</v>
      </c>
      <c r="AD39" s="86">
        <v>0</v>
      </c>
      <c r="AE39" s="92" t="s">
        <v>454</v>
      </c>
      <c r="AF39" s="86" t="b">
        <v>0</v>
      </c>
      <c r="AG39" s="86" t="s">
        <v>460</v>
      </c>
      <c r="AH39" s="86"/>
      <c r="AI39" s="92" t="s">
        <v>454</v>
      </c>
      <c r="AJ39" s="86" t="b">
        <v>0</v>
      </c>
      <c r="AK39" s="86">
        <v>0</v>
      </c>
      <c r="AL39" s="92" t="s">
        <v>454</v>
      </c>
      <c r="AM39" s="86" t="s">
        <v>465</v>
      </c>
      <c r="AN39" s="86" t="b">
        <v>0</v>
      </c>
      <c r="AO39" s="92" t="s">
        <v>428</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2</v>
      </c>
      <c r="BD39" s="51">
        <v>0</v>
      </c>
      <c r="BE39" s="52">
        <v>0</v>
      </c>
      <c r="BF39" s="51">
        <v>0</v>
      </c>
      <c r="BG39" s="52">
        <v>0</v>
      </c>
      <c r="BH39" s="51">
        <v>0</v>
      </c>
      <c r="BI39" s="52">
        <v>0</v>
      </c>
      <c r="BJ39" s="51">
        <v>21</v>
      </c>
      <c r="BK39" s="52">
        <v>100</v>
      </c>
      <c r="BL39" s="51">
        <v>21</v>
      </c>
    </row>
    <row r="40" spans="1:64" ht="30">
      <c r="A40" s="84" t="s">
        <v>221</v>
      </c>
      <c r="B40" s="84" t="s">
        <v>222</v>
      </c>
      <c r="C40" s="53" t="s">
        <v>1092</v>
      </c>
      <c r="D40" s="54">
        <v>5.8</v>
      </c>
      <c r="E40" s="65" t="s">
        <v>136</v>
      </c>
      <c r="F40" s="55">
        <v>25.8</v>
      </c>
      <c r="G40" s="53"/>
      <c r="H40" s="57"/>
      <c r="I40" s="56"/>
      <c r="J40" s="56"/>
      <c r="K40" s="36" t="s">
        <v>66</v>
      </c>
      <c r="L40" s="83">
        <v>40</v>
      </c>
      <c r="M40" s="83"/>
      <c r="N40" s="63"/>
      <c r="O40" s="86" t="s">
        <v>236</v>
      </c>
      <c r="P40" s="88">
        <v>43563.712060185186</v>
      </c>
      <c r="Q40" s="86" t="s">
        <v>254</v>
      </c>
      <c r="R40" s="90" t="s">
        <v>286</v>
      </c>
      <c r="S40" s="86" t="s">
        <v>305</v>
      </c>
      <c r="T40" s="86" t="s">
        <v>326</v>
      </c>
      <c r="U40" s="90" t="s">
        <v>349</v>
      </c>
      <c r="V40" s="90" t="s">
        <v>349</v>
      </c>
      <c r="W40" s="88">
        <v>43563.712060185186</v>
      </c>
      <c r="X40" s="90" t="s">
        <v>386</v>
      </c>
      <c r="Y40" s="86"/>
      <c r="Z40" s="86"/>
      <c r="AA40" s="92" t="s">
        <v>429</v>
      </c>
      <c r="AB40" s="86"/>
      <c r="AC40" s="86" t="b">
        <v>0</v>
      </c>
      <c r="AD40" s="86">
        <v>0</v>
      </c>
      <c r="AE40" s="92" t="s">
        <v>454</v>
      </c>
      <c r="AF40" s="86" t="b">
        <v>0</v>
      </c>
      <c r="AG40" s="86" t="s">
        <v>460</v>
      </c>
      <c r="AH40" s="86"/>
      <c r="AI40" s="92" t="s">
        <v>454</v>
      </c>
      <c r="AJ40" s="86" t="b">
        <v>0</v>
      </c>
      <c r="AK40" s="86">
        <v>0</v>
      </c>
      <c r="AL40" s="92" t="s">
        <v>454</v>
      </c>
      <c r="AM40" s="86" t="s">
        <v>465</v>
      </c>
      <c r="AN40" s="86" t="b">
        <v>0</v>
      </c>
      <c r="AO40" s="92" t="s">
        <v>429</v>
      </c>
      <c r="AP40" s="86" t="s">
        <v>176</v>
      </c>
      <c r="AQ40" s="86">
        <v>0</v>
      </c>
      <c r="AR40" s="86">
        <v>0</v>
      </c>
      <c r="AS40" s="86"/>
      <c r="AT40" s="86"/>
      <c r="AU40" s="86"/>
      <c r="AV40" s="86"/>
      <c r="AW40" s="86"/>
      <c r="AX40" s="86"/>
      <c r="AY40" s="86"/>
      <c r="AZ40" s="86"/>
      <c r="BA40">
        <v>3</v>
      </c>
      <c r="BB40" s="85" t="str">
        <f>REPLACE(INDEX(GroupVertices[Group],MATCH(Edges[[#This Row],[Vertex 1]],GroupVertices[Vertex],0)),1,1,"")</f>
        <v>1</v>
      </c>
      <c r="BC40" s="85" t="str">
        <f>REPLACE(INDEX(GroupVertices[Group],MATCH(Edges[[#This Row],[Vertex 2]],GroupVertices[Vertex],0)),1,1,"")</f>
        <v>1</v>
      </c>
      <c r="BD40" s="51">
        <v>1</v>
      </c>
      <c r="BE40" s="52">
        <v>3.5714285714285716</v>
      </c>
      <c r="BF40" s="51">
        <v>0</v>
      </c>
      <c r="BG40" s="52">
        <v>0</v>
      </c>
      <c r="BH40" s="51">
        <v>0</v>
      </c>
      <c r="BI40" s="52">
        <v>0</v>
      </c>
      <c r="BJ40" s="51">
        <v>27</v>
      </c>
      <c r="BK40" s="52">
        <v>96.42857142857143</v>
      </c>
      <c r="BL40" s="51">
        <v>28</v>
      </c>
    </row>
    <row r="41" spans="1:64" ht="30">
      <c r="A41" s="84" t="s">
        <v>221</v>
      </c>
      <c r="B41" s="84" t="s">
        <v>222</v>
      </c>
      <c r="C41" s="53" t="s">
        <v>1092</v>
      </c>
      <c r="D41" s="54">
        <v>5.8</v>
      </c>
      <c r="E41" s="65" t="s">
        <v>136</v>
      </c>
      <c r="F41" s="55">
        <v>25.8</v>
      </c>
      <c r="G41" s="53"/>
      <c r="H41" s="57"/>
      <c r="I41" s="56"/>
      <c r="J41" s="56"/>
      <c r="K41" s="36" t="s">
        <v>66</v>
      </c>
      <c r="L41" s="83">
        <v>41</v>
      </c>
      <c r="M41" s="83"/>
      <c r="N41" s="63"/>
      <c r="O41" s="86" t="s">
        <v>236</v>
      </c>
      <c r="P41" s="88">
        <v>43571.79540509259</v>
      </c>
      <c r="Q41" s="86" t="s">
        <v>255</v>
      </c>
      <c r="R41" s="86"/>
      <c r="S41" s="86"/>
      <c r="T41" s="86" t="s">
        <v>327</v>
      </c>
      <c r="U41" s="86"/>
      <c r="V41" s="90" t="s">
        <v>365</v>
      </c>
      <c r="W41" s="88">
        <v>43571.79540509259</v>
      </c>
      <c r="X41" s="90" t="s">
        <v>387</v>
      </c>
      <c r="Y41" s="86"/>
      <c r="Z41" s="86"/>
      <c r="AA41" s="92" t="s">
        <v>430</v>
      </c>
      <c r="AB41" s="86"/>
      <c r="AC41" s="86" t="b">
        <v>0</v>
      </c>
      <c r="AD41" s="86">
        <v>2</v>
      </c>
      <c r="AE41" s="92" t="s">
        <v>454</v>
      </c>
      <c r="AF41" s="86" t="b">
        <v>0</v>
      </c>
      <c r="AG41" s="86" t="s">
        <v>460</v>
      </c>
      <c r="AH41" s="86"/>
      <c r="AI41" s="92" t="s">
        <v>454</v>
      </c>
      <c r="AJ41" s="86" t="b">
        <v>0</v>
      </c>
      <c r="AK41" s="86">
        <v>0</v>
      </c>
      <c r="AL41" s="92" t="s">
        <v>454</v>
      </c>
      <c r="AM41" s="86" t="s">
        <v>465</v>
      </c>
      <c r="AN41" s="86" t="b">
        <v>0</v>
      </c>
      <c r="AO41" s="92" t="s">
        <v>430</v>
      </c>
      <c r="AP41" s="86" t="s">
        <v>176</v>
      </c>
      <c r="AQ41" s="86">
        <v>0</v>
      </c>
      <c r="AR41" s="86">
        <v>0</v>
      </c>
      <c r="AS41" s="86"/>
      <c r="AT41" s="86"/>
      <c r="AU41" s="86"/>
      <c r="AV41" s="86"/>
      <c r="AW41" s="86"/>
      <c r="AX41" s="86"/>
      <c r="AY41" s="86"/>
      <c r="AZ41" s="86"/>
      <c r="BA41">
        <v>3</v>
      </c>
      <c r="BB41" s="85" t="str">
        <f>REPLACE(INDEX(GroupVertices[Group],MATCH(Edges[[#This Row],[Vertex 1]],GroupVertices[Vertex],0)),1,1,"")</f>
        <v>1</v>
      </c>
      <c r="BC41" s="85" t="str">
        <f>REPLACE(INDEX(GroupVertices[Group],MATCH(Edges[[#This Row],[Vertex 2]],GroupVertices[Vertex],0)),1,1,"")</f>
        <v>1</v>
      </c>
      <c r="BD41" s="51">
        <v>1</v>
      </c>
      <c r="BE41" s="52">
        <v>2.3255813953488373</v>
      </c>
      <c r="BF41" s="51">
        <v>0</v>
      </c>
      <c r="BG41" s="52">
        <v>0</v>
      </c>
      <c r="BH41" s="51">
        <v>0</v>
      </c>
      <c r="BI41" s="52">
        <v>0</v>
      </c>
      <c r="BJ41" s="51">
        <v>42</v>
      </c>
      <c r="BK41" s="52">
        <v>97.67441860465117</v>
      </c>
      <c r="BL41" s="51">
        <v>43</v>
      </c>
    </row>
    <row r="42" spans="1:64" ht="30">
      <c r="A42" s="84" t="s">
        <v>221</v>
      </c>
      <c r="B42" s="84" t="s">
        <v>222</v>
      </c>
      <c r="C42" s="53" t="s">
        <v>1092</v>
      </c>
      <c r="D42" s="54">
        <v>5.8</v>
      </c>
      <c r="E42" s="65" t="s">
        <v>136</v>
      </c>
      <c r="F42" s="55">
        <v>25.8</v>
      </c>
      <c r="G42" s="53"/>
      <c r="H42" s="57"/>
      <c r="I42" s="56"/>
      <c r="J42" s="56"/>
      <c r="K42" s="36" t="s">
        <v>66</v>
      </c>
      <c r="L42" s="83">
        <v>42</v>
      </c>
      <c r="M42" s="83"/>
      <c r="N42" s="63"/>
      <c r="O42" s="86" t="s">
        <v>236</v>
      </c>
      <c r="P42" s="88">
        <v>43608.760659722226</v>
      </c>
      <c r="Q42" s="86" t="s">
        <v>256</v>
      </c>
      <c r="R42" s="86"/>
      <c r="S42" s="86"/>
      <c r="T42" s="86" t="s">
        <v>328</v>
      </c>
      <c r="U42" s="90" t="s">
        <v>348</v>
      </c>
      <c r="V42" s="90" t="s">
        <v>348</v>
      </c>
      <c r="W42" s="88">
        <v>43608.760659722226</v>
      </c>
      <c r="X42" s="90" t="s">
        <v>388</v>
      </c>
      <c r="Y42" s="86"/>
      <c r="Z42" s="86"/>
      <c r="AA42" s="92" t="s">
        <v>431</v>
      </c>
      <c r="AB42" s="86"/>
      <c r="AC42" s="86" t="b">
        <v>0</v>
      </c>
      <c r="AD42" s="86">
        <v>1</v>
      </c>
      <c r="AE42" s="92" t="s">
        <v>454</v>
      </c>
      <c r="AF42" s="86" t="b">
        <v>0</v>
      </c>
      <c r="AG42" s="86" t="s">
        <v>460</v>
      </c>
      <c r="AH42" s="86"/>
      <c r="AI42" s="92" t="s">
        <v>454</v>
      </c>
      <c r="AJ42" s="86" t="b">
        <v>0</v>
      </c>
      <c r="AK42" s="86">
        <v>0</v>
      </c>
      <c r="AL42" s="92" t="s">
        <v>454</v>
      </c>
      <c r="AM42" s="86" t="s">
        <v>465</v>
      </c>
      <c r="AN42" s="86" t="b">
        <v>0</v>
      </c>
      <c r="AO42" s="92" t="s">
        <v>431</v>
      </c>
      <c r="AP42" s="86" t="s">
        <v>176</v>
      </c>
      <c r="AQ42" s="86">
        <v>0</v>
      </c>
      <c r="AR42" s="86">
        <v>0</v>
      </c>
      <c r="AS42" s="86"/>
      <c r="AT42" s="86"/>
      <c r="AU42" s="86"/>
      <c r="AV42" s="86"/>
      <c r="AW42" s="86"/>
      <c r="AX42" s="86"/>
      <c r="AY42" s="86"/>
      <c r="AZ42" s="86"/>
      <c r="BA42">
        <v>3</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26</v>
      </c>
      <c r="BK42" s="52">
        <v>100</v>
      </c>
      <c r="BL42" s="51">
        <v>26</v>
      </c>
    </row>
    <row r="43" spans="1:64" ht="30">
      <c r="A43" s="84" t="s">
        <v>220</v>
      </c>
      <c r="B43" s="84" t="s">
        <v>221</v>
      </c>
      <c r="C43" s="53" t="s">
        <v>1093</v>
      </c>
      <c r="D43" s="54">
        <v>10</v>
      </c>
      <c r="E43" s="65" t="s">
        <v>136</v>
      </c>
      <c r="F43" s="55">
        <v>12</v>
      </c>
      <c r="G43" s="53"/>
      <c r="H43" s="57"/>
      <c r="I43" s="56"/>
      <c r="J43" s="56"/>
      <c r="K43" s="36" t="s">
        <v>66</v>
      </c>
      <c r="L43" s="83">
        <v>43</v>
      </c>
      <c r="M43" s="83"/>
      <c r="N43" s="63"/>
      <c r="O43" s="86" t="s">
        <v>236</v>
      </c>
      <c r="P43" s="88">
        <v>43572.66762731481</v>
      </c>
      <c r="Q43" s="86" t="s">
        <v>245</v>
      </c>
      <c r="R43" s="90" t="s">
        <v>280</v>
      </c>
      <c r="S43" s="86" t="s">
        <v>301</v>
      </c>
      <c r="T43" s="86" t="s">
        <v>317</v>
      </c>
      <c r="U43" s="90" t="s">
        <v>344</v>
      </c>
      <c r="V43" s="90" t="s">
        <v>344</v>
      </c>
      <c r="W43" s="88">
        <v>43572.66762731481</v>
      </c>
      <c r="X43" s="90" t="s">
        <v>377</v>
      </c>
      <c r="Y43" s="86"/>
      <c r="Z43" s="86"/>
      <c r="AA43" s="92" t="s">
        <v>420</v>
      </c>
      <c r="AB43" s="86"/>
      <c r="AC43" s="86" t="b">
        <v>0</v>
      </c>
      <c r="AD43" s="86">
        <v>6</v>
      </c>
      <c r="AE43" s="92" t="s">
        <v>454</v>
      </c>
      <c r="AF43" s="86" t="b">
        <v>0</v>
      </c>
      <c r="AG43" s="86" t="s">
        <v>460</v>
      </c>
      <c r="AH43" s="86"/>
      <c r="AI43" s="92" t="s">
        <v>454</v>
      </c>
      <c r="AJ43" s="86" t="b">
        <v>0</v>
      </c>
      <c r="AK43" s="86">
        <v>3</v>
      </c>
      <c r="AL43" s="92" t="s">
        <v>454</v>
      </c>
      <c r="AM43" s="86" t="s">
        <v>465</v>
      </c>
      <c r="AN43" s="86" t="b">
        <v>0</v>
      </c>
      <c r="AO43" s="92" t="s">
        <v>420</v>
      </c>
      <c r="AP43" s="86" t="s">
        <v>176</v>
      </c>
      <c r="AQ43" s="86">
        <v>0</v>
      </c>
      <c r="AR43" s="86">
        <v>0</v>
      </c>
      <c r="AS43" s="86"/>
      <c r="AT43" s="86"/>
      <c r="AU43" s="86"/>
      <c r="AV43" s="86"/>
      <c r="AW43" s="86"/>
      <c r="AX43" s="86"/>
      <c r="AY43" s="86"/>
      <c r="AZ43" s="86"/>
      <c r="BA43">
        <v>6</v>
      </c>
      <c r="BB43" s="85" t="str">
        <f>REPLACE(INDEX(GroupVertices[Group],MATCH(Edges[[#This Row],[Vertex 1]],GroupVertices[Vertex],0)),1,1,"")</f>
        <v>2</v>
      </c>
      <c r="BC43" s="85" t="str">
        <f>REPLACE(INDEX(GroupVertices[Group],MATCH(Edges[[#This Row],[Vertex 2]],GroupVertices[Vertex],0)),1,1,"")</f>
        <v>1</v>
      </c>
      <c r="BD43" s="51"/>
      <c r="BE43" s="52"/>
      <c r="BF43" s="51"/>
      <c r="BG43" s="52"/>
      <c r="BH43" s="51"/>
      <c r="BI43" s="52"/>
      <c r="BJ43" s="51"/>
      <c r="BK43" s="52"/>
      <c r="BL43" s="51"/>
    </row>
    <row r="44" spans="1:64" ht="30">
      <c r="A44" s="84" t="s">
        <v>220</v>
      </c>
      <c r="B44" s="84" t="s">
        <v>221</v>
      </c>
      <c r="C44" s="53" t="s">
        <v>1093</v>
      </c>
      <c r="D44" s="54">
        <v>10</v>
      </c>
      <c r="E44" s="65" t="s">
        <v>136</v>
      </c>
      <c r="F44" s="55">
        <v>12</v>
      </c>
      <c r="G44" s="53"/>
      <c r="H44" s="57"/>
      <c r="I44" s="56"/>
      <c r="J44" s="56"/>
      <c r="K44" s="36" t="s">
        <v>66</v>
      </c>
      <c r="L44" s="83">
        <v>44</v>
      </c>
      <c r="M44" s="83"/>
      <c r="N44" s="63"/>
      <c r="O44" s="86" t="s">
        <v>236</v>
      </c>
      <c r="P44" s="88">
        <v>43579.98974537037</v>
      </c>
      <c r="Q44" s="86" t="s">
        <v>257</v>
      </c>
      <c r="R44" s="86"/>
      <c r="S44" s="86"/>
      <c r="T44" s="86" t="s">
        <v>329</v>
      </c>
      <c r="U44" s="90" t="s">
        <v>350</v>
      </c>
      <c r="V44" s="90" t="s">
        <v>350</v>
      </c>
      <c r="W44" s="88">
        <v>43579.98974537037</v>
      </c>
      <c r="X44" s="90" t="s">
        <v>389</v>
      </c>
      <c r="Y44" s="86"/>
      <c r="Z44" s="86"/>
      <c r="AA44" s="92" t="s">
        <v>432</v>
      </c>
      <c r="AB44" s="86"/>
      <c r="AC44" s="86" t="b">
        <v>0</v>
      </c>
      <c r="AD44" s="86">
        <v>0</v>
      </c>
      <c r="AE44" s="92" t="s">
        <v>454</v>
      </c>
      <c r="AF44" s="86" t="b">
        <v>0</v>
      </c>
      <c r="AG44" s="86" t="s">
        <v>460</v>
      </c>
      <c r="AH44" s="86"/>
      <c r="AI44" s="92" t="s">
        <v>454</v>
      </c>
      <c r="AJ44" s="86" t="b">
        <v>0</v>
      </c>
      <c r="AK44" s="86">
        <v>0</v>
      </c>
      <c r="AL44" s="92" t="s">
        <v>454</v>
      </c>
      <c r="AM44" s="86" t="s">
        <v>463</v>
      </c>
      <c r="AN44" s="86" t="b">
        <v>0</v>
      </c>
      <c r="AO44" s="92" t="s">
        <v>432</v>
      </c>
      <c r="AP44" s="86" t="s">
        <v>176</v>
      </c>
      <c r="AQ44" s="86">
        <v>0</v>
      </c>
      <c r="AR44" s="86">
        <v>0</v>
      </c>
      <c r="AS44" s="86" t="s">
        <v>470</v>
      </c>
      <c r="AT44" s="86" t="s">
        <v>471</v>
      </c>
      <c r="AU44" s="86" t="s">
        <v>472</v>
      </c>
      <c r="AV44" s="86" t="s">
        <v>473</v>
      </c>
      <c r="AW44" s="86" t="s">
        <v>474</v>
      </c>
      <c r="AX44" s="86" t="s">
        <v>475</v>
      </c>
      <c r="AY44" s="86" t="s">
        <v>476</v>
      </c>
      <c r="AZ44" s="90" t="s">
        <v>477</v>
      </c>
      <c r="BA44">
        <v>6</v>
      </c>
      <c r="BB44" s="85" t="str">
        <f>REPLACE(INDEX(GroupVertices[Group],MATCH(Edges[[#This Row],[Vertex 1]],GroupVertices[Vertex],0)),1,1,"")</f>
        <v>2</v>
      </c>
      <c r="BC44" s="85" t="str">
        <f>REPLACE(INDEX(GroupVertices[Group],MATCH(Edges[[#This Row],[Vertex 2]],GroupVertices[Vertex],0)),1,1,"")</f>
        <v>1</v>
      </c>
      <c r="BD44" s="51">
        <v>0</v>
      </c>
      <c r="BE44" s="52">
        <v>0</v>
      </c>
      <c r="BF44" s="51">
        <v>0</v>
      </c>
      <c r="BG44" s="52">
        <v>0</v>
      </c>
      <c r="BH44" s="51">
        <v>0</v>
      </c>
      <c r="BI44" s="52">
        <v>0</v>
      </c>
      <c r="BJ44" s="51">
        <v>19</v>
      </c>
      <c r="BK44" s="52">
        <v>100</v>
      </c>
      <c r="BL44" s="51">
        <v>19</v>
      </c>
    </row>
    <row r="45" spans="1:64" ht="45">
      <c r="A45" s="84" t="s">
        <v>220</v>
      </c>
      <c r="B45" s="84" t="s">
        <v>220</v>
      </c>
      <c r="C45" s="53" t="s">
        <v>1090</v>
      </c>
      <c r="D45" s="54">
        <v>3</v>
      </c>
      <c r="E45" s="65" t="s">
        <v>132</v>
      </c>
      <c r="F45" s="55">
        <v>35</v>
      </c>
      <c r="G45" s="53"/>
      <c r="H45" s="57"/>
      <c r="I45" s="56"/>
      <c r="J45" s="56"/>
      <c r="K45" s="36" t="s">
        <v>65</v>
      </c>
      <c r="L45" s="83">
        <v>45</v>
      </c>
      <c r="M45" s="83"/>
      <c r="N45" s="63"/>
      <c r="O45" s="86" t="s">
        <v>176</v>
      </c>
      <c r="P45" s="88">
        <v>43584.708865740744</v>
      </c>
      <c r="Q45" s="86" t="s">
        <v>258</v>
      </c>
      <c r="R45" s="90" t="s">
        <v>287</v>
      </c>
      <c r="S45" s="86" t="s">
        <v>306</v>
      </c>
      <c r="T45" s="86"/>
      <c r="U45" s="86"/>
      <c r="V45" s="90" t="s">
        <v>366</v>
      </c>
      <c r="W45" s="88">
        <v>43584.708865740744</v>
      </c>
      <c r="X45" s="90" t="s">
        <v>390</v>
      </c>
      <c r="Y45" s="86"/>
      <c r="Z45" s="86"/>
      <c r="AA45" s="92" t="s">
        <v>433</v>
      </c>
      <c r="AB45" s="86"/>
      <c r="AC45" s="86" t="b">
        <v>0</v>
      </c>
      <c r="AD45" s="86">
        <v>0</v>
      </c>
      <c r="AE45" s="92" t="s">
        <v>454</v>
      </c>
      <c r="AF45" s="86" t="b">
        <v>1</v>
      </c>
      <c r="AG45" s="86" t="s">
        <v>461</v>
      </c>
      <c r="AH45" s="86"/>
      <c r="AI45" s="92" t="s">
        <v>442</v>
      </c>
      <c r="AJ45" s="86" t="b">
        <v>0</v>
      </c>
      <c r="AK45" s="86">
        <v>0</v>
      </c>
      <c r="AL45" s="92" t="s">
        <v>454</v>
      </c>
      <c r="AM45" s="86" t="s">
        <v>467</v>
      </c>
      <c r="AN45" s="86" t="b">
        <v>0</v>
      </c>
      <c r="AO45" s="92" t="s">
        <v>433</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4</v>
      </c>
      <c r="BK45" s="52">
        <v>100</v>
      </c>
      <c r="BL45" s="51">
        <v>4</v>
      </c>
    </row>
    <row r="46" spans="1:64" ht="30">
      <c r="A46" s="84" t="s">
        <v>220</v>
      </c>
      <c r="B46" s="84" t="s">
        <v>221</v>
      </c>
      <c r="C46" s="53" t="s">
        <v>1093</v>
      </c>
      <c r="D46" s="54">
        <v>10</v>
      </c>
      <c r="E46" s="65" t="s">
        <v>136</v>
      </c>
      <c r="F46" s="55">
        <v>12</v>
      </c>
      <c r="G46" s="53"/>
      <c r="H46" s="57"/>
      <c r="I46" s="56"/>
      <c r="J46" s="56"/>
      <c r="K46" s="36" t="s">
        <v>66</v>
      </c>
      <c r="L46" s="83">
        <v>46</v>
      </c>
      <c r="M46" s="83"/>
      <c r="N46" s="63"/>
      <c r="O46" s="86" t="s">
        <v>236</v>
      </c>
      <c r="P46" s="88">
        <v>43607.66798611111</v>
      </c>
      <c r="Q46" s="86" t="s">
        <v>259</v>
      </c>
      <c r="R46" s="90" t="s">
        <v>288</v>
      </c>
      <c r="S46" s="86" t="s">
        <v>301</v>
      </c>
      <c r="T46" s="86" t="s">
        <v>330</v>
      </c>
      <c r="U46" s="90" t="s">
        <v>351</v>
      </c>
      <c r="V46" s="90" t="s">
        <v>351</v>
      </c>
      <c r="W46" s="88">
        <v>43607.66798611111</v>
      </c>
      <c r="X46" s="90" t="s">
        <v>391</v>
      </c>
      <c r="Y46" s="86"/>
      <c r="Z46" s="86"/>
      <c r="AA46" s="92" t="s">
        <v>434</v>
      </c>
      <c r="AB46" s="86"/>
      <c r="AC46" s="86" t="b">
        <v>0</v>
      </c>
      <c r="AD46" s="86">
        <v>0</v>
      </c>
      <c r="AE46" s="92" t="s">
        <v>454</v>
      </c>
      <c r="AF46" s="86" t="b">
        <v>0</v>
      </c>
      <c r="AG46" s="86" t="s">
        <v>460</v>
      </c>
      <c r="AH46" s="86"/>
      <c r="AI46" s="92" t="s">
        <v>454</v>
      </c>
      <c r="AJ46" s="86" t="b">
        <v>0</v>
      </c>
      <c r="AK46" s="86">
        <v>1</v>
      </c>
      <c r="AL46" s="92" t="s">
        <v>454</v>
      </c>
      <c r="AM46" s="86" t="s">
        <v>465</v>
      </c>
      <c r="AN46" s="86" t="b">
        <v>0</v>
      </c>
      <c r="AO46" s="92" t="s">
        <v>434</v>
      </c>
      <c r="AP46" s="86" t="s">
        <v>176</v>
      </c>
      <c r="AQ46" s="86">
        <v>0</v>
      </c>
      <c r="AR46" s="86">
        <v>0</v>
      </c>
      <c r="AS46" s="86"/>
      <c r="AT46" s="86"/>
      <c r="AU46" s="86"/>
      <c r="AV46" s="86"/>
      <c r="AW46" s="86"/>
      <c r="AX46" s="86"/>
      <c r="AY46" s="86"/>
      <c r="AZ46" s="86"/>
      <c r="BA46">
        <v>6</v>
      </c>
      <c r="BB46" s="85" t="str">
        <f>REPLACE(INDEX(GroupVertices[Group],MATCH(Edges[[#This Row],[Vertex 1]],GroupVertices[Vertex],0)),1,1,"")</f>
        <v>2</v>
      </c>
      <c r="BC46" s="85" t="str">
        <f>REPLACE(INDEX(GroupVertices[Group],MATCH(Edges[[#This Row],[Vertex 2]],GroupVertices[Vertex],0)),1,1,"")</f>
        <v>1</v>
      </c>
      <c r="BD46" s="51">
        <v>0</v>
      </c>
      <c r="BE46" s="52">
        <v>0</v>
      </c>
      <c r="BF46" s="51">
        <v>0</v>
      </c>
      <c r="BG46" s="52">
        <v>0</v>
      </c>
      <c r="BH46" s="51">
        <v>0</v>
      </c>
      <c r="BI46" s="52">
        <v>0</v>
      </c>
      <c r="BJ46" s="51">
        <v>27</v>
      </c>
      <c r="BK46" s="52">
        <v>100</v>
      </c>
      <c r="BL46" s="51">
        <v>27</v>
      </c>
    </row>
    <row r="47" spans="1:64" ht="30">
      <c r="A47" s="84" t="s">
        <v>220</v>
      </c>
      <c r="B47" s="84" t="s">
        <v>221</v>
      </c>
      <c r="C47" s="53" t="s">
        <v>1093</v>
      </c>
      <c r="D47" s="54">
        <v>10</v>
      </c>
      <c r="E47" s="65" t="s">
        <v>136</v>
      </c>
      <c r="F47" s="55">
        <v>12</v>
      </c>
      <c r="G47" s="53"/>
      <c r="H47" s="57"/>
      <c r="I47" s="56"/>
      <c r="J47" s="56"/>
      <c r="K47" s="36" t="s">
        <v>66</v>
      </c>
      <c r="L47" s="83">
        <v>47</v>
      </c>
      <c r="M47" s="83"/>
      <c r="N47" s="63"/>
      <c r="O47" s="86" t="s">
        <v>236</v>
      </c>
      <c r="P47" s="88">
        <v>43609.71549768518</v>
      </c>
      <c r="Q47" s="86" t="s">
        <v>260</v>
      </c>
      <c r="R47" s="90" t="s">
        <v>288</v>
      </c>
      <c r="S47" s="86" t="s">
        <v>301</v>
      </c>
      <c r="T47" s="86" t="s">
        <v>331</v>
      </c>
      <c r="U47" s="90" t="s">
        <v>352</v>
      </c>
      <c r="V47" s="90" t="s">
        <v>352</v>
      </c>
      <c r="W47" s="88">
        <v>43609.71549768518</v>
      </c>
      <c r="X47" s="90" t="s">
        <v>392</v>
      </c>
      <c r="Y47" s="86"/>
      <c r="Z47" s="86"/>
      <c r="AA47" s="92" t="s">
        <v>435</v>
      </c>
      <c r="AB47" s="86"/>
      <c r="AC47" s="86" t="b">
        <v>0</v>
      </c>
      <c r="AD47" s="86">
        <v>0</v>
      </c>
      <c r="AE47" s="92" t="s">
        <v>454</v>
      </c>
      <c r="AF47" s="86" t="b">
        <v>0</v>
      </c>
      <c r="AG47" s="86" t="s">
        <v>460</v>
      </c>
      <c r="AH47" s="86"/>
      <c r="AI47" s="92" t="s">
        <v>454</v>
      </c>
      <c r="AJ47" s="86" t="b">
        <v>0</v>
      </c>
      <c r="AK47" s="86">
        <v>0</v>
      </c>
      <c r="AL47" s="92" t="s">
        <v>454</v>
      </c>
      <c r="AM47" s="86" t="s">
        <v>465</v>
      </c>
      <c r="AN47" s="86" t="b">
        <v>0</v>
      </c>
      <c r="AO47" s="92" t="s">
        <v>435</v>
      </c>
      <c r="AP47" s="86" t="s">
        <v>176</v>
      </c>
      <c r="AQ47" s="86">
        <v>0</v>
      </c>
      <c r="AR47" s="86">
        <v>0</v>
      </c>
      <c r="AS47" s="86"/>
      <c r="AT47" s="86"/>
      <c r="AU47" s="86"/>
      <c r="AV47" s="86"/>
      <c r="AW47" s="86"/>
      <c r="AX47" s="86"/>
      <c r="AY47" s="86"/>
      <c r="AZ47" s="86"/>
      <c r="BA47">
        <v>6</v>
      </c>
      <c r="BB47" s="85" t="str">
        <f>REPLACE(INDEX(GroupVertices[Group],MATCH(Edges[[#This Row],[Vertex 1]],GroupVertices[Vertex],0)),1,1,"")</f>
        <v>2</v>
      </c>
      <c r="BC47" s="85" t="str">
        <f>REPLACE(INDEX(GroupVertices[Group],MATCH(Edges[[#This Row],[Vertex 2]],GroupVertices[Vertex],0)),1,1,"")</f>
        <v>1</v>
      </c>
      <c r="BD47" s="51">
        <v>1</v>
      </c>
      <c r="BE47" s="52">
        <v>2.6315789473684212</v>
      </c>
      <c r="BF47" s="51">
        <v>0</v>
      </c>
      <c r="BG47" s="52">
        <v>0</v>
      </c>
      <c r="BH47" s="51">
        <v>0</v>
      </c>
      <c r="BI47" s="52">
        <v>0</v>
      </c>
      <c r="BJ47" s="51">
        <v>37</v>
      </c>
      <c r="BK47" s="52">
        <v>97.36842105263158</v>
      </c>
      <c r="BL47" s="51">
        <v>38</v>
      </c>
    </row>
    <row r="48" spans="1:64" ht="30">
      <c r="A48" s="84" t="s">
        <v>220</v>
      </c>
      <c r="B48" s="84" t="s">
        <v>221</v>
      </c>
      <c r="C48" s="53" t="s">
        <v>1093</v>
      </c>
      <c r="D48" s="54">
        <v>10</v>
      </c>
      <c r="E48" s="65" t="s">
        <v>136</v>
      </c>
      <c r="F48" s="55">
        <v>12</v>
      </c>
      <c r="G48" s="53"/>
      <c r="H48" s="57"/>
      <c r="I48" s="56"/>
      <c r="J48" s="56"/>
      <c r="K48" s="36" t="s">
        <v>66</v>
      </c>
      <c r="L48" s="83">
        <v>48</v>
      </c>
      <c r="M48" s="83"/>
      <c r="N48" s="63"/>
      <c r="O48" s="86" t="s">
        <v>236</v>
      </c>
      <c r="P48" s="88">
        <v>43612.91741898148</v>
      </c>
      <c r="Q48" s="86" t="s">
        <v>261</v>
      </c>
      <c r="R48" s="90" t="s">
        <v>288</v>
      </c>
      <c r="S48" s="86" t="s">
        <v>301</v>
      </c>
      <c r="T48" s="86" t="s">
        <v>320</v>
      </c>
      <c r="U48" s="90" t="s">
        <v>353</v>
      </c>
      <c r="V48" s="90" t="s">
        <v>353</v>
      </c>
      <c r="W48" s="88">
        <v>43612.91741898148</v>
      </c>
      <c r="X48" s="90" t="s">
        <v>393</v>
      </c>
      <c r="Y48" s="86"/>
      <c r="Z48" s="86"/>
      <c r="AA48" s="92" t="s">
        <v>436</v>
      </c>
      <c r="AB48" s="86"/>
      <c r="AC48" s="86" t="b">
        <v>0</v>
      </c>
      <c r="AD48" s="86">
        <v>1</v>
      </c>
      <c r="AE48" s="92" t="s">
        <v>454</v>
      </c>
      <c r="AF48" s="86" t="b">
        <v>0</v>
      </c>
      <c r="AG48" s="86" t="s">
        <v>460</v>
      </c>
      <c r="AH48" s="86"/>
      <c r="AI48" s="92" t="s">
        <v>454</v>
      </c>
      <c r="AJ48" s="86" t="b">
        <v>0</v>
      </c>
      <c r="AK48" s="86">
        <v>1</v>
      </c>
      <c r="AL48" s="92" t="s">
        <v>454</v>
      </c>
      <c r="AM48" s="86" t="s">
        <v>465</v>
      </c>
      <c r="AN48" s="86" t="b">
        <v>0</v>
      </c>
      <c r="AO48" s="92" t="s">
        <v>436</v>
      </c>
      <c r="AP48" s="86" t="s">
        <v>176</v>
      </c>
      <c r="AQ48" s="86">
        <v>0</v>
      </c>
      <c r="AR48" s="86">
        <v>0</v>
      </c>
      <c r="AS48" s="86"/>
      <c r="AT48" s="86"/>
      <c r="AU48" s="86"/>
      <c r="AV48" s="86"/>
      <c r="AW48" s="86"/>
      <c r="AX48" s="86"/>
      <c r="AY48" s="86"/>
      <c r="AZ48" s="86"/>
      <c r="BA48">
        <v>6</v>
      </c>
      <c r="BB48" s="85" t="str">
        <f>REPLACE(INDEX(GroupVertices[Group],MATCH(Edges[[#This Row],[Vertex 1]],GroupVertices[Vertex],0)),1,1,"")</f>
        <v>2</v>
      </c>
      <c r="BC48" s="85" t="str">
        <f>REPLACE(INDEX(GroupVertices[Group],MATCH(Edges[[#This Row],[Vertex 2]],GroupVertices[Vertex],0)),1,1,"")</f>
        <v>1</v>
      </c>
      <c r="BD48" s="51">
        <v>0</v>
      </c>
      <c r="BE48" s="52">
        <v>0</v>
      </c>
      <c r="BF48" s="51">
        <v>0</v>
      </c>
      <c r="BG48" s="52">
        <v>0</v>
      </c>
      <c r="BH48" s="51">
        <v>0</v>
      </c>
      <c r="BI48" s="52">
        <v>0</v>
      </c>
      <c r="BJ48" s="51">
        <v>24</v>
      </c>
      <c r="BK48" s="52">
        <v>100</v>
      </c>
      <c r="BL48" s="51">
        <v>24</v>
      </c>
    </row>
    <row r="49" spans="1:64" ht="30">
      <c r="A49" s="84" t="s">
        <v>220</v>
      </c>
      <c r="B49" s="84" t="s">
        <v>221</v>
      </c>
      <c r="C49" s="53" t="s">
        <v>1093</v>
      </c>
      <c r="D49" s="54">
        <v>10</v>
      </c>
      <c r="E49" s="65" t="s">
        <v>136</v>
      </c>
      <c r="F49" s="55">
        <v>12</v>
      </c>
      <c r="G49" s="53"/>
      <c r="H49" s="57"/>
      <c r="I49" s="56"/>
      <c r="J49" s="56"/>
      <c r="K49" s="36" t="s">
        <v>66</v>
      </c>
      <c r="L49" s="83">
        <v>49</v>
      </c>
      <c r="M49" s="83"/>
      <c r="N49" s="63"/>
      <c r="O49" s="86" t="s">
        <v>236</v>
      </c>
      <c r="P49" s="88">
        <v>43614.67380787037</v>
      </c>
      <c r="Q49" s="86" t="s">
        <v>246</v>
      </c>
      <c r="R49" s="90" t="s">
        <v>281</v>
      </c>
      <c r="S49" s="86" t="s">
        <v>301</v>
      </c>
      <c r="T49" s="86" t="s">
        <v>321</v>
      </c>
      <c r="U49" s="90" t="s">
        <v>345</v>
      </c>
      <c r="V49" s="90" t="s">
        <v>345</v>
      </c>
      <c r="W49" s="88">
        <v>43614.67380787037</v>
      </c>
      <c r="X49" s="90" t="s">
        <v>378</v>
      </c>
      <c r="Y49" s="86"/>
      <c r="Z49" s="86"/>
      <c r="AA49" s="92" t="s">
        <v>421</v>
      </c>
      <c r="AB49" s="86"/>
      <c r="AC49" s="86" t="b">
        <v>0</v>
      </c>
      <c r="AD49" s="86">
        <v>1</v>
      </c>
      <c r="AE49" s="92" t="s">
        <v>454</v>
      </c>
      <c r="AF49" s="86" t="b">
        <v>0</v>
      </c>
      <c r="AG49" s="86" t="s">
        <v>460</v>
      </c>
      <c r="AH49" s="86"/>
      <c r="AI49" s="92" t="s">
        <v>454</v>
      </c>
      <c r="AJ49" s="86" t="b">
        <v>0</v>
      </c>
      <c r="AK49" s="86">
        <v>0</v>
      </c>
      <c r="AL49" s="92" t="s">
        <v>454</v>
      </c>
      <c r="AM49" s="86" t="s">
        <v>465</v>
      </c>
      <c r="AN49" s="86" t="b">
        <v>0</v>
      </c>
      <c r="AO49" s="92" t="s">
        <v>421</v>
      </c>
      <c r="AP49" s="86" t="s">
        <v>176</v>
      </c>
      <c r="AQ49" s="86">
        <v>0</v>
      </c>
      <c r="AR49" s="86">
        <v>0</v>
      </c>
      <c r="AS49" s="86"/>
      <c r="AT49" s="86"/>
      <c r="AU49" s="86"/>
      <c r="AV49" s="86"/>
      <c r="AW49" s="86"/>
      <c r="AX49" s="86"/>
      <c r="AY49" s="86"/>
      <c r="AZ49" s="86"/>
      <c r="BA49">
        <v>6</v>
      </c>
      <c r="BB49" s="85" t="str">
        <f>REPLACE(INDEX(GroupVertices[Group],MATCH(Edges[[#This Row],[Vertex 1]],GroupVertices[Vertex],0)),1,1,"")</f>
        <v>2</v>
      </c>
      <c r="BC49" s="85" t="str">
        <f>REPLACE(INDEX(GroupVertices[Group],MATCH(Edges[[#This Row],[Vertex 2]],GroupVertices[Vertex],0)),1,1,"")</f>
        <v>1</v>
      </c>
      <c r="BD49" s="51"/>
      <c r="BE49" s="52"/>
      <c r="BF49" s="51"/>
      <c r="BG49" s="52"/>
      <c r="BH49" s="51"/>
      <c r="BI49" s="52"/>
      <c r="BJ49" s="51"/>
      <c r="BK49" s="52"/>
      <c r="BL49" s="51"/>
    </row>
    <row r="50" spans="1:64" ht="30">
      <c r="A50" s="84" t="s">
        <v>221</v>
      </c>
      <c r="B50" s="84" t="s">
        <v>220</v>
      </c>
      <c r="C50" s="53" t="s">
        <v>1092</v>
      </c>
      <c r="D50" s="54">
        <v>5.8</v>
      </c>
      <c r="E50" s="65" t="s">
        <v>136</v>
      </c>
      <c r="F50" s="55">
        <v>25.8</v>
      </c>
      <c r="G50" s="53"/>
      <c r="H50" s="57"/>
      <c r="I50" s="56"/>
      <c r="J50" s="56"/>
      <c r="K50" s="36" t="s">
        <v>66</v>
      </c>
      <c r="L50" s="83">
        <v>50</v>
      </c>
      <c r="M50" s="83"/>
      <c r="N50" s="63"/>
      <c r="O50" s="86" t="s">
        <v>236</v>
      </c>
      <c r="P50" s="88">
        <v>43570.76060185185</v>
      </c>
      <c r="Q50" s="86" t="s">
        <v>250</v>
      </c>
      <c r="R50" s="86"/>
      <c r="S50" s="86"/>
      <c r="T50" s="86" t="s">
        <v>324</v>
      </c>
      <c r="U50" s="90" t="s">
        <v>346</v>
      </c>
      <c r="V50" s="90" t="s">
        <v>346</v>
      </c>
      <c r="W50" s="88">
        <v>43570.76060185185</v>
      </c>
      <c r="X50" s="90" t="s">
        <v>382</v>
      </c>
      <c r="Y50" s="86"/>
      <c r="Z50" s="86"/>
      <c r="AA50" s="92" t="s">
        <v>425</v>
      </c>
      <c r="AB50" s="86"/>
      <c r="AC50" s="86" t="b">
        <v>0</v>
      </c>
      <c r="AD50" s="86">
        <v>1</v>
      </c>
      <c r="AE50" s="92" t="s">
        <v>454</v>
      </c>
      <c r="AF50" s="86" t="b">
        <v>0</v>
      </c>
      <c r="AG50" s="86" t="s">
        <v>460</v>
      </c>
      <c r="AH50" s="86"/>
      <c r="AI50" s="92" t="s">
        <v>454</v>
      </c>
      <c r="AJ50" s="86" t="b">
        <v>0</v>
      </c>
      <c r="AK50" s="86">
        <v>0</v>
      </c>
      <c r="AL50" s="92" t="s">
        <v>454</v>
      </c>
      <c r="AM50" s="86" t="s">
        <v>465</v>
      </c>
      <c r="AN50" s="86" t="b">
        <v>0</v>
      </c>
      <c r="AO50" s="92" t="s">
        <v>425</v>
      </c>
      <c r="AP50" s="86" t="s">
        <v>176</v>
      </c>
      <c r="AQ50" s="86">
        <v>0</v>
      </c>
      <c r="AR50" s="86">
        <v>0</v>
      </c>
      <c r="AS50" s="86"/>
      <c r="AT50" s="86"/>
      <c r="AU50" s="86"/>
      <c r="AV50" s="86"/>
      <c r="AW50" s="86"/>
      <c r="AX50" s="86"/>
      <c r="AY50" s="86"/>
      <c r="AZ50" s="86"/>
      <c r="BA50">
        <v>3</v>
      </c>
      <c r="BB50" s="85" t="str">
        <f>REPLACE(INDEX(GroupVertices[Group],MATCH(Edges[[#This Row],[Vertex 1]],GroupVertices[Vertex],0)),1,1,"")</f>
        <v>1</v>
      </c>
      <c r="BC50" s="85" t="str">
        <f>REPLACE(INDEX(GroupVertices[Group],MATCH(Edges[[#This Row],[Vertex 2]],GroupVertices[Vertex],0)),1,1,"")</f>
        <v>2</v>
      </c>
      <c r="BD50" s="51"/>
      <c r="BE50" s="52"/>
      <c r="BF50" s="51"/>
      <c r="BG50" s="52"/>
      <c r="BH50" s="51"/>
      <c r="BI50" s="52"/>
      <c r="BJ50" s="51"/>
      <c r="BK50" s="52"/>
      <c r="BL50" s="51"/>
    </row>
    <row r="51" spans="1:64" ht="30">
      <c r="A51" s="84" t="s">
        <v>221</v>
      </c>
      <c r="B51" s="84" t="s">
        <v>220</v>
      </c>
      <c r="C51" s="53" t="s">
        <v>1092</v>
      </c>
      <c r="D51" s="54">
        <v>5.8</v>
      </c>
      <c r="E51" s="65" t="s">
        <v>136</v>
      </c>
      <c r="F51" s="55">
        <v>25.8</v>
      </c>
      <c r="G51" s="53"/>
      <c r="H51" s="57"/>
      <c r="I51" s="56"/>
      <c r="J51" s="56"/>
      <c r="K51" s="36" t="s">
        <v>66</v>
      </c>
      <c r="L51" s="83">
        <v>51</v>
      </c>
      <c r="M51" s="83"/>
      <c r="N51" s="63"/>
      <c r="O51" s="86" t="s">
        <v>236</v>
      </c>
      <c r="P51" s="88">
        <v>43608.760659722226</v>
      </c>
      <c r="Q51" s="86" t="s">
        <v>256</v>
      </c>
      <c r="R51" s="86"/>
      <c r="S51" s="86"/>
      <c r="T51" s="86" t="s">
        <v>328</v>
      </c>
      <c r="U51" s="90" t="s">
        <v>348</v>
      </c>
      <c r="V51" s="90" t="s">
        <v>348</v>
      </c>
      <c r="W51" s="88">
        <v>43608.760659722226</v>
      </c>
      <c r="X51" s="90" t="s">
        <v>388</v>
      </c>
      <c r="Y51" s="86"/>
      <c r="Z51" s="86"/>
      <c r="AA51" s="92" t="s">
        <v>431</v>
      </c>
      <c r="AB51" s="86"/>
      <c r="AC51" s="86" t="b">
        <v>0</v>
      </c>
      <c r="AD51" s="86">
        <v>1</v>
      </c>
      <c r="AE51" s="92" t="s">
        <v>454</v>
      </c>
      <c r="AF51" s="86" t="b">
        <v>0</v>
      </c>
      <c r="AG51" s="86" t="s">
        <v>460</v>
      </c>
      <c r="AH51" s="86"/>
      <c r="AI51" s="92" t="s">
        <v>454</v>
      </c>
      <c r="AJ51" s="86" t="b">
        <v>0</v>
      </c>
      <c r="AK51" s="86">
        <v>0</v>
      </c>
      <c r="AL51" s="92" t="s">
        <v>454</v>
      </c>
      <c r="AM51" s="86" t="s">
        <v>465</v>
      </c>
      <c r="AN51" s="86" t="b">
        <v>0</v>
      </c>
      <c r="AO51" s="92" t="s">
        <v>431</v>
      </c>
      <c r="AP51" s="86" t="s">
        <v>176</v>
      </c>
      <c r="AQ51" s="86">
        <v>0</v>
      </c>
      <c r="AR51" s="86">
        <v>0</v>
      </c>
      <c r="AS51" s="86"/>
      <c r="AT51" s="86"/>
      <c r="AU51" s="86"/>
      <c r="AV51" s="86"/>
      <c r="AW51" s="86"/>
      <c r="AX51" s="86"/>
      <c r="AY51" s="86"/>
      <c r="AZ51" s="86"/>
      <c r="BA51">
        <v>3</v>
      </c>
      <c r="BB51" s="85" t="str">
        <f>REPLACE(INDEX(GroupVertices[Group],MATCH(Edges[[#This Row],[Vertex 1]],GroupVertices[Vertex],0)),1,1,"")</f>
        <v>1</v>
      </c>
      <c r="BC51" s="85" t="str">
        <f>REPLACE(INDEX(GroupVertices[Group],MATCH(Edges[[#This Row],[Vertex 2]],GroupVertices[Vertex],0)),1,1,"")</f>
        <v>2</v>
      </c>
      <c r="BD51" s="51"/>
      <c r="BE51" s="52"/>
      <c r="BF51" s="51"/>
      <c r="BG51" s="52"/>
      <c r="BH51" s="51"/>
      <c r="BI51" s="52"/>
      <c r="BJ51" s="51"/>
      <c r="BK51" s="52"/>
      <c r="BL51" s="51"/>
    </row>
    <row r="52" spans="1:64" ht="30">
      <c r="A52" s="84" t="s">
        <v>221</v>
      </c>
      <c r="B52" s="84" t="s">
        <v>220</v>
      </c>
      <c r="C52" s="53" t="s">
        <v>1092</v>
      </c>
      <c r="D52" s="54">
        <v>5.8</v>
      </c>
      <c r="E52" s="65" t="s">
        <v>136</v>
      </c>
      <c r="F52" s="55">
        <v>25.8</v>
      </c>
      <c r="G52" s="53"/>
      <c r="H52" s="57"/>
      <c r="I52" s="56"/>
      <c r="J52" s="56"/>
      <c r="K52" s="36" t="s">
        <v>66</v>
      </c>
      <c r="L52" s="83">
        <v>52</v>
      </c>
      <c r="M52" s="83"/>
      <c r="N52" s="63"/>
      <c r="O52" s="86" t="s">
        <v>236</v>
      </c>
      <c r="P52" s="88">
        <v>43619.98070601852</v>
      </c>
      <c r="Q52" s="86" t="s">
        <v>262</v>
      </c>
      <c r="R52" s="86"/>
      <c r="S52" s="86"/>
      <c r="T52" s="86" t="s">
        <v>319</v>
      </c>
      <c r="U52" s="86"/>
      <c r="V52" s="90" t="s">
        <v>365</v>
      </c>
      <c r="W52" s="88">
        <v>43619.98070601852</v>
      </c>
      <c r="X52" s="90" t="s">
        <v>394</v>
      </c>
      <c r="Y52" s="86"/>
      <c r="Z52" s="86"/>
      <c r="AA52" s="92" t="s">
        <v>437</v>
      </c>
      <c r="AB52" s="86"/>
      <c r="AC52" s="86" t="b">
        <v>0</v>
      </c>
      <c r="AD52" s="86">
        <v>0</v>
      </c>
      <c r="AE52" s="92" t="s">
        <v>454</v>
      </c>
      <c r="AF52" s="86" t="b">
        <v>0</v>
      </c>
      <c r="AG52" s="86" t="s">
        <v>460</v>
      </c>
      <c r="AH52" s="86"/>
      <c r="AI52" s="92" t="s">
        <v>454</v>
      </c>
      <c r="AJ52" s="86" t="b">
        <v>0</v>
      </c>
      <c r="AK52" s="86">
        <v>2</v>
      </c>
      <c r="AL52" s="92" t="s">
        <v>434</v>
      </c>
      <c r="AM52" s="86" t="s">
        <v>465</v>
      </c>
      <c r="AN52" s="86" t="b">
        <v>0</v>
      </c>
      <c r="AO52" s="92" t="s">
        <v>434</v>
      </c>
      <c r="AP52" s="86" t="s">
        <v>176</v>
      </c>
      <c r="AQ52" s="86">
        <v>0</v>
      </c>
      <c r="AR52" s="86">
        <v>0</v>
      </c>
      <c r="AS52" s="86"/>
      <c r="AT52" s="86"/>
      <c r="AU52" s="86"/>
      <c r="AV52" s="86"/>
      <c r="AW52" s="86"/>
      <c r="AX52" s="86"/>
      <c r="AY52" s="86"/>
      <c r="AZ52" s="86"/>
      <c r="BA52">
        <v>3</v>
      </c>
      <c r="BB52" s="85" t="str">
        <f>REPLACE(INDEX(GroupVertices[Group],MATCH(Edges[[#This Row],[Vertex 1]],GroupVertices[Vertex],0)),1,1,"")</f>
        <v>1</v>
      </c>
      <c r="BC52" s="85" t="str">
        <f>REPLACE(INDEX(GroupVertices[Group],MATCH(Edges[[#This Row],[Vertex 2]],GroupVertices[Vertex],0)),1,1,"")</f>
        <v>2</v>
      </c>
      <c r="BD52" s="51">
        <v>0</v>
      </c>
      <c r="BE52" s="52">
        <v>0</v>
      </c>
      <c r="BF52" s="51">
        <v>0</v>
      </c>
      <c r="BG52" s="52">
        <v>0</v>
      </c>
      <c r="BH52" s="51">
        <v>0</v>
      </c>
      <c r="BI52" s="52">
        <v>0</v>
      </c>
      <c r="BJ52" s="51">
        <v>24</v>
      </c>
      <c r="BK52" s="52">
        <v>100</v>
      </c>
      <c r="BL52" s="51">
        <v>24</v>
      </c>
    </row>
    <row r="53" spans="1:64" ht="45">
      <c r="A53" s="84" t="s">
        <v>223</v>
      </c>
      <c r="B53" s="84" t="s">
        <v>223</v>
      </c>
      <c r="C53" s="53" t="s">
        <v>1090</v>
      </c>
      <c r="D53" s="54">
        <v>3</v>
      </c>
      <c r="E53" s="65" t="s">
        <v>132</v>
      </c>
      <c r="F53" s="55">
        <v>35</v>
      </c>
      <c r="G53" s="53"/>
      <c r="H53" s="57"/>
      <c r="I53" s="56"/>
      <c r="J53" s="56"/>
      <c r="K53" s="36" t="s">
        <v>65</v>
      </c>
      <c r="L53" s="83">
        <v>53</v>
      </c>
      <c r="M53" s="83"/>
      <c r="N53" s="63"/>
      <c r="O53" s="86" t="s">
        <v>176</v>
      </c>
      <c r="P53" s="88">
        <v>43622.87920138889</v>
      </c>
      <c r="Q53" s="86" t="s">
        <v>263</v>
      </c>
      <c r="R53" s="90" t="s">
        <v>289</v>
      </c>
      <c r="S53" s="86" t="s">
        <v>307</v>
      </c>
      <c r="T53" s="86" t="s">
        <v>332</v>
      </c>
      <c r="U53" s="90" t="s">
        <v>354</v>
      </c>
      <c r="V53" s="90" t="s">
        <v>354</v>
      </c>
      <c r="W53" s="88">
        <v>43622.87920138889</v>
      </c>
      <c r="X53" s="90" t="s">
        <v>395</v>
      </c>
      <c r="Y53" s="86"/>
      <c r="Z53" s="86"/>
      <c r="AA53" s="92" t="s">
        <v>438</v>
      </c>
      <c r="AB53" s="86"/>
      <c r="AC53" s="86" t="b">
        <v>0</v>
      </c>
      <c r="AD53" s="86">
        <v>1</v>
      </c>
      <c r="AE53" s="92" t="s">
        <v>454</v>
      </c>
      <c r="AF53" s="86" t="b">
        <v>0</v>
      </c>
      <c r="AG53" s="86" t="s">
        <v>460</v>
      </c>
      <c r="AH53" s="86"/>
      <c r="AI53" s="92" t="s">
        <v>454</v>
      </c>
      <c r="AJ53" s="86" t="b">
        <v>0</v>
      </c>
      <c r="AK53" s="86">
        <v>2</v>
      </c>
      <c r="AL53" s="92" t="s">
        <v>454</v>
      </c>
      <c r="AM53" s="86" t="s">
        <v>468</v>
      </c>
      <c r="AN53" s="86" t="b">
        <v>0</v>
      </c>
      <c r="AO53" s="92" t="s">
        <v>438</v>
      </c>
      <c r="AP53" s="86" t="s">
        <v>469</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34</v>
      </c>
      <c r="BK53" s="52">
        <v>100</v>
      </c>
      <c r="BL53" s="51">
        <v>34</v>
      </c>
    </row>
    <row r="54" spans="1:64" ht="45">
      <c r="A54" s="84" t="s">
        <v>221</v>
      </c>
      <c r="B54" s="84" t="s">
        <v>223</v>
      </c>
      <c r="C54" s="53" t="s">
        <v>1090</v>
      </c>
      <c r="D54" s="54">
        <v>3</v>
      </c>
      <c r="E54" s="65" t="s">
        <v>132</v>
      </c>
      <c r="F54" s="55">
        <v>35</v>
      </c>
      <c r="G54" s="53"/>
      <c r="H54" s="57"/>
      <c r="I54" s="56"/>
      <c r="J54" s="56"/>
      <c r="K54" s="36" t="s">
        <v>65</v>
      </c>
      <c r="L54" s="83">
        <v>54</v>
      </c>
      <c r="M54" s="83"/>
      <c r="N54" s="63"/>
      <c r="O54" s="86" t="s">
        <v>236</v>
      </c>
      <c r="P54" s="88">
        <v>43622.89597222222</v>
      </c>
      <c r="Q54" s="86" t="s">
        <v>264</v>
      </c>
      <c r="R54" s="86"/>
      <c r="S54" s="86"/>
      <c r="T54" s="86"/>
      <c r="U54" s="86"/>
      <c r="V54" s="90" t="s">
        <v>365</v>
      </c>
      <c r="W54" s="88">
        <v>43622.89597222222</v>
      </c>
      <c r="X54" s="90" t="s">
        <v>396</v>
      </c>
      <c r="Y54" s="86"/>
      <c r="Z54" s="86"/>
      <c r="AA54" s="92" t="s">
        <v>439</v>
      </c>
      <c r="AB54" s="86"/>
      <c r="AC54" s="86" t="b">
        <v>0</v>
      </c>
      <c r="AD54" s="86">
        <v>0</v>
      </c>
      <c r="AE54" s="92" t="s">
        <v>454</v>
      </c>
      <c r="AF54" s="86" t="b">
        <v>0</v>
      </c>
      <c r="AG54" s="86" t="s">
        <v>460</v>
      </c>
      <c r="AH54" s="86"/>
      <c r="AI54" s="92" t="s">
        <v>454</v>
      </c>
      <c r="AJ54" s="86" t="b">
        <v>0</v>
      </c>
      <c r="AK54" s="86">
        <v>2</v>
      </c>
      <c r="AL54" s="92" t="s">
        <v>438</v>
      </c>
      <c r="AM54" s="86" t="s">
        <v>465</v>
      </c>
      <c r="AN54" s="86" t="b">
        <v>0</v>
      </c>
      <c r="AO54" s="92" t="s">
        <v>438</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21</v>
      </c>
      <c r="BK54" s="52">
        <v>100</v>
      </c>
      <c r="BL54" s="51">
        <v>21</v>
      </c>
    </row>
    <row r="55" spans="1:64" ht="45">
      <c r="A55" s="84" t="s">
        <v>224</v>
      </c>
      <c r="B55" s="84" t="s">
        <v>235</v>
      </c>
      <c r="C55" s="53" t="s">
        <v>1090</v>
      </c>
      <c r="D55" s="54">
        <v>3</v>
      </c>
      <c r="E55" s="65" t="s">
        <v>132</v>
      </c>
      <c r="F55" s="55">
        <v>35</v>
      </c>
      <c r="G55" s="53"/>
      <c r="H55" s="57"/>
      <c r="I55" s="56"/>
      <c r="J55" s="56"/>
      <c r="K55" s="36" t="s">
        <v>65</v>
      </c>
      <c r="L55" s="83">
        <v>55</v>
      </c>
      <c r="M55" s="83"/>
      <c r="N55" s="63"/>
      <c r="O55" s="86" t="s">
        <v>236</v>
      </c>
      <c r="P55" s="88">
        <v>43637.42091435185</v>
      </c>
      <c r="Q55" s="86" t="s">
        <v>265</v>
      </c>
      <c r="R55" s="90" t="s">
        <v>290</v>
      </c>
      <c r="S55" s="86" t="s">
        <v>308</v>
      </c>
      <c r="T55" s="86" t="s">
        <v>333</v>
      </c>
      <c r="U55" s="86"/>
      <c r="V55" s="90" t="s">
        <v>367</v>
      </c>
      <c r="W55" s="88">
        <v>43637.42091435185</v>
      </c>
      <c r="X55" s="90" t="s">
        <v>397</v>
      </c>
      <c r="Y55" s="86"/>
      <c r="Z55" s="86"/>
      <c r="AA55" s="92" t="s">
        <v>440</v>
      </c>
      <c r="AB55" s="86"/>
      <c r="AC55" s="86" t="b">
        <v>0</v>
      </c>
      <c r="AD55" s="86">
        <v>0</v>
      </c>
      <c r="AE55" s="92" t="s">
        <v>454</v>
      </c>
      <c r="AF55" s="86" t="b">
        <v>0</v>
      </c>
      <c r="AG55" s="86" t="s">
        <v>460</v>
      </c>
      <c r="AH55" s="86"/>
      <c r="AI55" s="92" t="s">
        <v>454</v>
      </c>
      <c r="AJ55" s="86" t="b">
        <v>0</v>
      </c>
      <c r="AK55" s="86">
        <v>0</v>
      </c>
      <c r="AL55" s="92" t="s">
        <v>454</v>
      </c>
      <c r="AM55" s="86" t="s">
        <v>463</v>
      </c>
      <c r="AN55" s="86" t="b">
        <v>0</v>
      </c>
      <c r="AO55" s="92" t="s">
        <v>440</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24</v>
      </c>
      <c r="BK55" s="52">
        <v>100</v>
      </c>
      <c r="BL55" s="51">
        <v>24</v>
      </c>
    </row>
    <row r="56" spans="1:64" ht="30">
      <c r="A56" s="84" t="s">
        <v>221</v>
      </c>
      <c r="B56" s="84" t="s">
        <v>221</v>
      </c>
      <c r="C56" s="53" t="s">
        <v>1093</v>
      </c>
      <c r="D56" s="54">
        <v>10</v>
      </c>
      <c r="E56" s="65" t="s">
        <v>136</v>
      </c>
      <c r="F56" s="55">
        <v>12</v>
      </c>
      <c r="G56" s="53"/>
      <c r="H56" s="57"/>
      <c r="I56" s="56"/>
      <c r="J56" s="56"/>
      <c r="K56" s="36" t="s">
        <v>65</v>
      </c>
      <c r="L56" s="83">
        <v>56</v>
      </c>
      <c r="M56" s="83"/>
      <c r="N56" s="63"/>
      <c r="O56" s="86" t="s">
        <v>176</v>
      </c>
      <c r="P56" s="88">
        <v>43560.705</v>
      </c>
      <c r="Q56" s="86" t="s">
        <v>266</v>
      </c>
      <c r="R56" s="86"/>
      <c r="S56" s="86"/>
      <c r="T56" s="86" t="s">
        <v>334</v>
      </c>
      <c r="U56" s="86"/>
      <c r="V56" s="90" t="s">
        <v>365</v>
      </c>
      <c r="W56" s="88">
        <v>43560.705</v>
      </c>
      <c r="X56" s="90" t="s">
        <v>398</v>
      </c>
      <c r="Y56" s="86"/>
      <c r="Z56" s="86"/>
      <c r="AA56" s="92" t="s">
        <v>441</v>
      </c>
      <c r="AB56" s="86"/>
      <c r="AC56" s="86" t="b">
        <v>0</v>
      </c>
      <c r="AD56" s="86">
        <v>0</v>
      </c>
      <c r="AE56" s="92" t="s">
        <v>454</v>
      </c>
      <c r="AF56" s="86" t="b">
        <v>0</v>
      </c>
      <c r="AG56" s="86" t="s">
        <v>460</v>
      </c>
      <c r="AH56" s="86"/>
      <c r="AI56" s="92" t="s">
        <v>454</v>
      </c>
      <c r="AJ56" s="86" t="b">
        <v>0</v>
      </c>
      <c r="AK56" s="86">
        <v>0</v>
      </c>
      <c r="AL56" s="92" t="s">
        <v>454</v>
      </c>
      <c r="AM56" s="86" t="s">
        <v>465</v>
      </c>
      <c r="AN56" s="86" t="b">
        <v>0</v>
      </c>
      <c r="AO56" s="92" t="s">
        <v>441</v>
      </c>
      <c r="AP56" s="86" t="s">
        <v>176</v>
      </c>
      <c r="AQ56" s="86">
        <v>0</v>
      </c>
      <c r="AR56" s="86">
        <v>0</v>
      </c>
      <c r="AS56" s="86"/>
      <c r="AT56" s="86"/>
      <c r="AU56" s="86"/>
      <c r="AV56" s="86"/>
      <c r="AW56" s="86"/>
      <c r="AX56" s="86"/>
      <c r="AY56" s="86"/>
      <c r="AZ56" s="86"/>
      <c r="BA56">
        <v>12</v>
      </c>
      <c r="BB56" s="85" t="str">
        <f>REPLACE(INDEX(GroupVertices[Group],MATCH(Edges[[#This Row],[Vertex 1]],GroupVertices[Vertex],0)),1,1,"")</f>
        <v>1</v>
      </c>
      <c r="BC56" s="85" t="str">
        <f>REPLACE(INDEX(GroupVertices[Group],MATCH(Edges[[#This Row],[Vertex 2]],GroupVertices[Vertex],0)),1,1,"")</f>
        <v>1</v>
      </c>
      <c r="BD56" s="51">
        <v>2</v>
      </c>
      <c r="BE56" s="52">
        <v>4.878048780487805</v>
      </c>
      <c r="BF56" s="51">
        <v>0</v>
      </c>
      <c r="BG56" s="52">
        <v>0</v>
      </c>
      <c r="BH56" s="51">
        <v>0</v>
      </c>
      <c r="BI56" s="52">
        <v>0</v>
      </c>
      <c r="BJ56" s="51">
        <v>39</v>
      </c>
      <c r="BK56" s="52">
        <v>95.1219512195122</v>
      </c>
      <c r="BL56" s="51">
        <v>41</v>
      </c>
    </row>
    <row r="57" spans="1:64" ht="30">
      <c r="A57" s="84" t="s">
        <v>221</v>
      </c>
      <c r="B57" s="84" t="s">
        <v>221</v>
      </c>
      <c r="C57" s="53" t="s">
        <v>1093</v>
      </c>
      <c r="D57" s="54">
        <v>10</v>
      </c>
      <c r="E57" s="65" t="s">
        <v>136</v>
      </c>
      <c r="F57" s="55">
        <v>12</v>
      </c>
      <c r="G57" s="53"/>
      <c r="H57" s="57"/>
      <c r="I57" s="56"/>
      <c r="J57" s="56"/>
      <c r="K57" s="36" t="s">
        <v>65</v>
      </c>
      <c r="L57" s="83">
        <v>57</v>
      </c>
      <c r="M57" s="83"/>
      <c r="N57" s="63"/>
      <c r="O57" s="86" t="s">
        <v>176</v>
      </c>
      <c r="P57" s="88">
        <v>43581.688055555554</v>
      </c>
      <c r="Q57" s="86" t="s">
        <v>267</v>
      </c>
      <c r="R57" s="90" t="s">
        <v>291</v>
      </c>
      <c r="S57" s="86" t="s">
        <v>301</v>
      </c>
      <c r="T57" s="86" t="s">
        <v>335</v>
      </c>
      <c r="U57" s="86"/>
      <c r="V57" s="90" t="s">
        <v>365</v>
      </c>
      <c r="W57" s="88">
        <v>43581.688055555554</v>
      </c>
      <c r="X57" s="90" t="s">
        <v>399</v>
      </c>
      <c r="Y57" s="86"/>
      <c r="Z57" s="86"/>
      <c r="AA57" s="92" t="s">
        <v>442</v>
      </c>
      <c r="AB57" s="86"/>
      <c r="AC57" s="86" t="b">
        <v>0</v>
      </c>
      <c r="AD57" s="86">
        <v>2</v>
      </c>
      <c r="AE57" s="92" t="s">
        <v>454</v>
      </c>
      <c r="AF57" s="86" t="b">
        <v>0</v>
      </c>
      <c r="AG57" s="86" t="s">
        <v>460</v>
      </c>
      <c r="AH57" s="86"/>
      <c r="AI57" s="92" t="s">
        <v>454</v>
      </c>
      <c r="AJ57" s="86" t="b">
        <v>0</v>
      </c>
      <c r="AK57" s="86">
        <v>0</v>
      </c>
      <c r="AL57" s="92" t="s">
        <v>454</v>
      </c>
      <c r="AM57" s="86" t="s">
        <v>465</v>
      </c>
      <c r="AN57" s="86" t="b">
        <v>0</v>
      </c>
      <c r="AO57" s="92" t="s">
        <v>442</v>
      </c>
      <c r="AP57" s="86" t="s">
        <v>176</v>
      </c>
      <c r="AQ57" s="86">
        <v>0</v>
      </c>
      <c r="AR57" s="86">
        <v>0</v>
      </c>
      <c r="AS57" s="86"/>
      <c r="AT57" s="86"/>
      <c r="AU57" s="86"/>
      <c r="AV57" s="86"/>
      <c r="AW57" s="86"/>
      <c r="AX57" s="86"/>
      <c r="AY57" s="86"/>
      <c r="AZ57" s="86"/>
      <c r="BA57">
        <v>12</v>
      </c>
      <c r="BB57" s="85" t="str">
        <f>REPLACE(INDEX(GroupVertices[Group],MATCH(Edges[[#This Row],[Vertex 1]],GroupVertices[Vertex],0)),1,1,"")</f>
        <v>1</v>
      </c>
      <c r="BC57" s="85" t="str">
        <f>REPLACE(INDEX(GroupVertices[Group],MATCH(Edges[[#This Row],[Vertex 2]],GroupVertices[Vertex],0)),1,1,"")</f>
        <v>1</v>
      </c>
      <c r="BD57" s="51">
        <v>1</v>
      </c>
      <c r="BE57" s="52">
        <v>2.7027027027027026</v>
      </c>
      <c r="BF57" s="51">
        <v>0</v>
      </c>
      <c r="BG57" s="52">
        <v>0</v>
      </c>
      <c r="BH57" s="51">
        <v>0</v>
      </c>
      <c r="BI57" s="52">
        <v>0</v>
      </c>
      <c r="BJ57" s="51">
        <v>36</v>
      </c>
      <c r="BK57" s="52">
        <v>97.29729729729729</v>
      </c>
      <c r="BL57" s="51">
        <v>37</v>
      </c>
    </row>
    <row r="58" spans="1:64" ht="30">
      <c r="A58" s="84" t="s">
        <v>221</v>
      </c>
      <c r="B58" s="84" t="s">
        <v>221</v>
      </c>
      <c r="C58" s="53" t="s">
        <v>1093</v>
      </c>
      <c r="D58" s="54">
        <v>10</v>
      </c>
      <c r="E58" s="65" t="s">
        <v>136</v>
      </c>
      <c r="F58" s="55">
        <v>12</v>
      </c>
      <c r="G58" s="53"/>
      <c r="H58" s="57"/>
      <c r="I58" s="56"/>
      <c r="J58" s="56"/>
      <c r="K58" s="36" t="s">
        <v>65</v>
      </c>
      <c r="L58" s="83">
        <v>58</v>
      </c>
      <c r="M58" s="83"/>
      <c r="N58" s="63"/>
      <c r="O58" s="86" t="s">
        <v>176</v>
      </c>
      <c r="P58" s="88">
        <v>43588.704988425925</v>
      </c>
      <c r="Q58" s="86" t="s">
        <v>268</v>
      </c>
      <c r="R58" s="90" t="s">
        <v>292</v>
      </c>
      <c r="S58" s="86" t="s">
        <v>309</v>
      </c>
      <c r="T58" s="86" t="s">
        <v>336</v>
      </c>
      <c r="U58" s="86"/>
      <c r="V58" s="90" t="s">
        <v>365</v>
      </c>
      <c r="W58" s="88">
        <v>43588.704988425925</v>
      </c>
      <c r="X58" s="90" t="s">
        <v>400</v>
      </c>
      <c r="Y58" s="86"/>
      <c r="Z58" s="86"/>
      <c r="AA58" s="92" t="s">
        <v>443</v>
      </c>
      <c r="AB58" s="86"/>
      <c r="AC58" s="86" t="b">
        <v>0</v>
      </c>
      <c r="AD58" s="86">
        <v>2</v>
      </c>
      <c r="AE58" s="92" t="s">
        <v>454</v>
      </c>
      <c r="AF58" s="86" t="b">
        <v>0</v>
      </c>
      <c r="AG58" s="86" t="s">
        <v>460</v>
      </c>
      <c r="AH58" s="86"/>
      <c r="AI58" s="92" t="s">
        <v>454</v>
      </c>
      <c r="AJ58" s="86" t="b">
        <v>0</v>
      </c>
      <c r="AK58" s="86">
        <v>0</v>
      </c>
      <c r="AL58" s="92" t="s">
        <v>454</v>
      </c>
      <c r="AM58" s="86" t="s">
        <v>465</v>
      </c>
      <c r="AN58" s="86" t="b">
        <v>0</v>
      </c>
      <c r="AO58" s="92" t="s">
        <v>443</v>
      </c>
      <c r="AP58" s="86" t="s">
        <v>176</v>
      </c>
      <c r="AQ58" s="86">
        <v>0</v>
      </c>
      <c r="AR58" s="86">
        <v>0</v>
      </c>
      <c r="AS58" s="86"/>
      <c r="AT58" s="86"/>
      <c r="AU58" s="86"/>
      <c r="AV58" s="86"/>
      <c r="AW58" s="86"/>
      <c r="AX58" s="86"/>
      <c r="AY58" s="86"/>
      <c r="AZ58" s="86"/>
      <c r="BA58">
        <v>12</v>
      </c>
      <c r="BB58" s="85" t="str">
        <f>REPLACE(INDEX(GroupVertices[Group],MATCH(Edges[[#This Row],[Vertex 1]],GroupVertices[Vertex],0)),1,1,"")</f>
        <v>1</v>
      </c>
      <c r="BC58" s="85" t="str">
        <f>REPLACE(INDEX(GroupVertices[Group],MATCH(Edges[[#This Row],[Vertex 2]],GroupVertices[Vertex],0)),1,1,"")</f>
        <v>1</v>
      </c>
      <c r="BD58" s="51">
        <v>2</v>
      </c>
      <c r="BE58" s="52">
        <v>5.882352941176471</v>
      </c>
      <c r="BF58" s="51">
        <v>0</v>
      </c>
      <c r="BG58" s="52">
        <v>0</v>
      </c>
      <c r="BH58" s="51">
        <v>0</v>
      </c>
      <c r="BI58" s="52">
        <v>0</v>
      </c>
      <c r="BJ58" s="51">
        <v>32</v>
      </c>
      <c r="BK58" s="52">
        <v>94.11764705882354</v>
      </c>
      <c r="BL58" s="51">
        <v>34</v>
      </c>
    </row>
    <row r="59" spans="1:64" ht="30">
      <c r="A59" s="84" t="s">
        <v>221</v>
      </c>
      <c r="B59" s="84" t="s">
        <v>221</v>
      </c>
      <c r="C59" s="53" t="s">
        <v>1093</v>
      </c>
      <c r="D59" s="54">
        <v>10</v>
      </c>
      <c r="E59" s="65" t="s">
        <v>136</v>
      </c>
      <c r="F59" s="55">
        <v>12</v>
      </c>
      <c r="G59" s="53"/>
      <c r="H59" s="57"/>
      <c r="I59" s="56"/>
      <c r="J59" s="56"/>
      <c r="K59" s="36" t="s">
        <v>65</v>
      </c>
      <c r="L59" s="83">
        <v>59</v>
      </c>
      <c r="M59" s="83"/>
      <c r="N59" s="63"/>
      <c r="O59" s="86" t="s">
        <v>176</v>
      </c>
      <c r="P59" s="88">
        <v>43593.70979166667</v>
      </c>
      <c r="Q59" s="86" t="s">
        <v>269</v>
      </c>
      <c r="R59" s="90" t="s">
        <v>293</v>
      </c>
      <c r="S59" s="86" t="s">
        <v>302</v>
      </c>
      <c r="T59" s="86"/>
      <c r="U59" s="86"/>
      <c r="V59" s="90" t="s">
        <v>365</v>
      </c>
      <c r="W59" s="88">
        <v>43593.70979166667</v>
      </c>
      <c r="X59" s="90" t="s">
        <v>401</v>
      </c>
      <c r="Y59" s="86"/>
      <c r="Z59" s="86"/>
      <c r="AA59" s="92" t="s">
        <v>444</v>
      </c>
      <c r="AB59" s="86"/>
      <c r="AC59" s="86" t="b">
        <v>0</v>
      </c>
      <c r="AD59" s="86">
        <v>1</v>
      </c>
      <c r="AE59" s="92" t="s">
        <v>454</v>
      </c>
      <c r="AF59" s="86" t="b">
        <v>0</v>
      </c>
      <c r="AG59" s="86" t="s">
        <v>460</v>
      </c>
      <c r="AH59" s="86"/>
      <c r="AI59" s="92" t="s">
        <v>454</v>
      </c>
      <c r="AJ59" s="86" t="b">
        <v>0</v>
      </c>
      <c r="AK59" s="86">
        <v>0</v>
      </c>
      <c r="AL59" s="92" t="s">
        <v>454</v>
      </c>
      <c r="AM59" s="86" t="s">
        <v>465</v>
      </c>
      <c r="AN59" s="86" t="b">
        <v>0</v>
      </c>
      <c r="AO59" s="92" t="s">
        <v>444</v>
      </c>
      <c r="AP59" s="86" t="s">
        <v>176</v>
      </c>
      <c r="AQ59" s="86">
        <v>0</v>
      </c>
      <c r="AR59" s="86">
        <v>0</v>
      </c>
      <c r="AS59" s="86"/>
      <c r="AT59" s="86"/>
      <c r="AU59" s="86"/>
      <c r="AV59" s="86"/>
      <c r="AW59" s="86"/>
      <c r="AX59" s="86"/>
      <c r="AY59" s="86"/>
      <c r="AZ59" s="86"/>
      <c r="BA59">
        <v>12</v>
      </c>
      <c r="BB59" s="85" t="str">
        <f>REPLACE(INDEX(GroupVertices[Group],MATCH(Edges[[#This Row],[Vertex 1]],GroupVertices[Vertex],0)),1,1,"")</f>
        <v>1</v>
      </c>
      <c r="BC59" s="85" t="str">
        <f>REPLACE(INDEX(GroupVertices[Group],MATCH(Edges[[#This Row],[Vertex 2]],GroupVertices[Vertex],0)),1,1,"")</f>
        <v>1</v>
      </c>
      <c r="BD59" s="51">
        <v>1</v>
      </c>
      <c r="BE59" s="52">
        <v>2.5</v>
      </c>
      <c r="BF59" s="51">
        <v>0</v>
      </c>
      <c r="BG59" s="52">
        <v>0</v>
      </c>
      <c r="BH59" s="51">
        <v>0</v>
      </c>
      <c r="BI59" s="52">
        <v>0</v>
      </c>
      <c r="BJ59" s="51">
        <v>39</v>
      </c>
      <c r="BK59" s="52">
        <v>97.5</v>
      </c>
      <c r="BL59" s="51">
        <v>40</v>
      </c>
    </row>
    <row r="60" spans="1:64" ht="30">
      <c r="A60" s="84" t="s">
        <v>221</v>
      </c>
      <c r="B60" s="84" t="s">
        <v>221</v>
      </c>
      <c r="C60" s="53" t="s">
        <v>1093</v>
      </c>
      <c r="D60" s="54">
        <v>10</v>
      </c>
      <c r="E60" s="65" t="s">
        <v>136</v>
      </c>
      <c r="F60" s="55">
        <v>12</v>
      </c>
      <c r="G60" s="53"/>
      <c r="H60" s="57"/>
      <c r="I60" s="56"/>
      <c r="J60" s="56"/>
      <c r="K60" s="36" t="s">
        <v>65</v>
      </c>
      <c r="L60" s="83">
        <v>60</v>
      </c>
      <c r="M60" s="83"/>
      <c r="N60" s="63"/>
      <c r="O60" s="86" t="s">
        <v>176</v>
      </c>
      <c r="P60" s="88">
        <v>43595.68074074074</v>
      </c>
      <c r="Q60" s="86" t="s">
        <v>270</v>
      </c>
      <c r="R60" s="90" t="s">
        <v>294</v>
      </c>
      <c r="S60" s="86" t="s">
        <v>310</v>
      </c>
      <c r="T60" s="86" t="s">
        <v>337</v>
      </c>
      <c r="U60" s="90" t="s">
        <v>355</v>
      </c>
      <c r="V60" s="90" t="s">
        <v>355</v>
      </c>
      <c r="W60" s="88">
        <v>43595.68074074074</v>
      </c>
      <c r="X60" s="90" t="s">
        <v>402</v>
      </c>
      <c r="Y60" s="86"/>
      <c r="Z60" s="86"/>
      <c r="AA60" s="92" t="s">
        <v>445</v>
      </c>
      <c r="AB60" s="86"/>
      <c r="AC60" s="86" t="b">
        <v>0</v>
      </c>
      <c r="AD60" s="86">
        <v>0</v>
      </c>
      <c r="AE60" s="92" t="s">
        <v>454</v>
      </c>
      <c r="AF60" s="86" t="b">
        <v>0</v>
      </c>
      <c r="AG60" s="86" t="s">
        <v>460</v>
      </c>
      <c r="AH60" s="86"/>
      <c r="AI60" s="92" t="s">
        <v>454</v>
      </c>
      <c r="AJ60" s="86" t="b">
        <v>0</v>
      </c>
      <c r="AK60" s="86">
        <v>0</v>
      </c>
      <c r="AL60" s="92" t="s">
        <v>454</v>
      </c>
      <c r="AM60" s="86" t="s">
        <v>465</v>
      </c>
      <c r="AN60" s="86" t="b">
        <v>0</v>
      </c>
      <c r="AO60" s="92" t="s">
        <v>445</v>
      </c>
      <c r="AP60" s="86" t="s">
        <v>176</v>
      </c>
      <c r="AQ60" s="86">
        <v>0</v>
      </c>
      <c r="AR60" s="86">
        <v>0</v>
      </c>
      <c r="AS60" s="86"/>
      <c r="AT60" s="86"/>
      <c r="AU60" s="86"/>
      <c r="AV60" s="86"/>
      <c r="AW60" s="86"/>
      <c r="AX60" s="86"/>
      <c r="AY60" s="86"/>
      <c r="AZ60" s="86"/>
      <c r="BA60">
        <v>12</v>
      </c>
      <c r="BB60" s="85" t="str">
        <f>REPLACE(INDEX(GroupVertices[Group],MATCH(Edges[[#This Row],[Vertex 1]],GroupVertices[Vertex],0)),1,1,"")</f>
        <v>1</v>
      </c>
      <c r="BC60" s="85" t="str">
        <f>REPLACE(INDEX(GroupVertices[Group],MATCH(Edges[[#This Row],[Vertex 2]],GroupVertices[Vertex],0)),1,1,"")</f>
        <v>1</v>
      </c>
      <c r="BD60" s="51">
        <v>0</v>
      </c>
      <c r="BE60" s="52">
        <v>0</v>
      </c>
      <c r="BF60" s="51">
        <v>1</v>
      </c>
      <c r="BG60" s="52">
        <v>2.3255813953488373</v>
      </c>
      <c r="BH60" s="51">
        <v>0</v>
      </c>
      <c r="BI60" s="52">
        <v>0</v>
      </c>
      <c r="BJ60" s="51">
        <v>42</v>
      </c>
      <c r="BK60" s="52">
        <v>97.67441860465117</v>
      </c>
      <c r="BL60" s="51">
        <v>43</v>
      </c>
    </row>
    <row r="61" spans="1:64" ht="30">
      <c r="A61" s="84" t="s">
        <v>221</v>
      </c>
      <c r="B61" s="84" t="s">
        <v>221</v>
      </c>
      <c r="C61" s="53" t="s">
        <v>1093</v>
      </c>
      <c r="D61" s="54">
        <v>10</v>
      </c>
      <c r="E61" s="65" t="s">
        <v>136</v>
      </c>
      <c r="F61" s="55">
        <v>12</v>
      </c>
      <c r="G61" s="53"/>
      <c r="H61" s="57"/>
      <c r="I61" s="56"/>
      <c r="J61" s="56"/>
      <c r="K61" s="36" t="s">
        <v>65</v>
      </c>
      <c r="L61" s="83">
        <v>61</v>
      </c>
      <c r="M61" s="83"/>
      <c r="N61" s="63"/>
      <c r="O61" s="86" t="s">
        <v>176</v>
      </c>
      <c r="P61" s="88">
        <v>43598.74319444445</v>
      </c>
      <c r="Q61" s="86" t="s">
        <v>271</v>
      </c>
      <c r="R61" s="90" t="s">
        <v>295</v>
      </c>
      <c r="S61" s="86" t="s">
        <v>311</v>
      </c>
      <c r="T61" s="86" t="s">
        <v>338</v>
      </c>
      <c r="U61" s="90" t="s">
        <v>356</v>
      </c>
      <c r="V61" s="90" t="s">
        <v>356</v>
      </c>
      <c r="W61" s="88">
        <v>43598.74319444445</v>
      </c>
      <c r="X61" s="90" t="s">
        <v>403</v>
      </c>
      <c r="Y61" s="86"/>
      <c r="Z61" s="86"/>
      <c r="AA61" s="92" t="s">
        <v>446</v>
      </c>
      <c r="AB61" s="86"/>
      <c r="AC61" s="86" t="b">
        <v>0</v>
      </c>
      <c r="AD61" s="86">
        <v>1</v>
      </c>
      <c r="AE61" s="92" t="s">
        <v>454</v>
      </c>
      <c r="AF61" s="86" t="b">
        <v>0</v>
      </c>
      <c r="AG61" s="86" t="s">
        <v>460</v>
      </c>
      <c r="AH61" s="86"/>
      <c r="AI61" s="92" t="s">
        <v>454</v>
      </c>
      <c r="AJ61" s="86" t="b">
        <v>0</v>
      </c>
      <c r="AK61" s="86">
        <v>0</v>
      </c>
      <c r="AL61" s="92" t="s">
        <v>454</v>
      </c>
      <c r="AM61" s="86" t="s">
        <v>465</v>
      </c>
      <c r="AN61" s="86" t="b">
        <v>0</v>
      </c>
      <c r="AO61" s="92" t="s">
        <v>446</v>
      </c>
      <c r="AP61" s="86" t="s">
        <v>176</v>
      </c>
      <c r="AQ61" s="86">
        <v>0</v>
      </c>
      <c r="AR61" s="86">
        <v>0</v>
      </c>
      <c r="AS61" s="86"/>
      <c r="AT61" s="86"/>
      <c r="AU61" s="86"/>
      <c r="AV61" s="86"/>
      <c r="AW61" s="86"/>
      <c r="AX61" s="86"/>
      <c r="AY61" s="86"/>
      <c r="AZ61" s="86"/>
      <c r="BA61">
        <v>12</v>
      </c>
      <c r="BB61" s="85" t="str">
        <f>REPLACE(INDEX(GroupVertices[Group],MATCH(Edges[[#This Row],[Vertex 1]],GroupVertices[Vertex],0)),1,1,"")</f>
        <v>1</v>
      </c>
      <c r="BC61" s="85" t="str">
        <f>REPLACE(INDEX(GroupVertices[Group],MATCH(Edges[[#This Row],[Vertex 2]],GroupVertices[Vertex],0)),1,1,"")</f>
        <v>1</v>
      </c>
      <c r="BD61" s="51">
        <v>0</v>
      </c>
      <c r="BE61" s="52">
        <v>0</v>
      </c>
      <c r="BF61" s="51">
        <v>0</v>
      </c>
      <c r="BG61" s="52">
        <v>0</v>
      </c>
      <c r="BH61" s="51">
        <v>0</v>
      </c>
      <c r="BI61" s="52">
        <v>0</v>
      </c>
      <c r="BJ61" s="51">
        <v>19</v>
      </c>
      <c r="BK61" s="52">
        <v>100</v>
      </c>
      <c r="BL61" s="51">
        <v>19</v>
      </c>
    </row>
    <row r="62" spans="1:64" ht="30">
      <c r="A62" s="84" t="s">
        <v>221</v>
      </c>
      <c r="B62" s="84" t="s">
        <v>221</v>
      </c>
      <c r="C62" s="53" t="s">
        <v>1093</v>
      </c>
      <c r="D62" s="54">
        <v>10</v>
      </c>
      <c r="E62" s="65" t="s">
        <v>136</v>
      </c>
      <c r="F62" s="55">
        <v>12</v>
      </c>
      <c r="G62" s="53"/>
      <c r="H62" s="57"/>
      <c r="I62" s="56"/>
      <c r="J62" s="56"/>
      <c r="K62" s="36" t="s">
        <v>65</v>
      </c>
      <c r="L62" s="83">
        <v>62</v>
      </c>
      <c r="M62" s="83"/>
      <c r="N62" s="63"/>
      <c r="O62" s="86" t="s">
        <v>176</v>
      </c>
      <c r="P62" s="88">
        <v>43601.715474537035</v>
      </c>
      <c r="Q62" s="86" t="s">
        <v>272</v>
      </c>
      <c r="R62" s="90" t="s">
        <v>296</v>
      </c>
      <c r="S62" s="86" t="s">
        <v>312</v>
      </c>
      <c r="T62" s="86"/>
      <c r="U62" s="86"/>
      <c r="V62" s="90" t="s">
        <v>365</v>
      </c>
      <c r="W62" s="88">
        <v>43601.715474537035</v>
      </c>
      <c r="X62" s="90" t="s">
        <v>404</v>
      </c>
      <c r="Y62" s="86"/>
      <c r="Z62" s="86"/>
      <c r="AA62" s="92" t="s">
        <v>447</v>
      </c>
      <c r="AB62" s="86"/>
      <c r="AC62" s="86" t="b">
        <v>0</v>
      </c>
      <c r="AD62" s="86">
        <v>1</v>
      </c>
      <c r="AE62" s="92" t="s">
        <v>454</v>
      </c>
      <c r="AF62" s="86" t="b">
        <v>0</v>
      </c>
      <c r="AG62" s="86" t="s">
        <v>460</v>
      </c>
      <c r="AH62" s="86"/>
      <c r="AI62" s="92" t="s">
        <v>454</v>
      </c>
      <c r="AJ62" s="86" t="b">
        <v>0</v>
      </c>
      <c r="AK62" s="86">
        <v>0</v>
      </c>
      <c r="AL62" s="92" t="s">
        <v>454</v>
      </c>
      <c r="AM62" s="86" t="s">
        <v>465</v>
      </c>
      <c r="AN62" s="86" t="b">
        <v>0</v>
      </c>
      <c r="AO62" s="92" t="s">
        <v>447</v>
      </c>
      <c r="AP62" s="86" t="s">
        <v>176</v>
      </c>
      <c r="AQ62" s="86">
        <v>0</v>
      </c>
      <c r="AR62" s="86">
        <v>0</v>
      </c>
      <c r="AS62" s="86"/>
      <c r="AT62" s="86"/>
      <c r="AU62" s="86"/>
      <c r="AV62" s="86"/>
      <c r="AW62" s="86"/>
      <c r="AX62" s="86"/>
      <c r="AY62" s="86"/>
      <c r="AZ62" s="86"/>
      <c r="BA62">
        <v>12</v>
      </c>
      <c r="BB62" s="85" t="str">
        <f>REPLACE(INDEX(GroupVertices[Group],MATCH(Edges[[#This Row],[Vertex 1]],GroupVertices[Vertex],0)),1,1,"")</f>
        <v>1</v>
      </c>
      <c r="BC62" s="85" t="str">
        <f>REPLACE(INDEX(GroupVertices[Group],MATCH(Edges[[#This Row],[Vertex 2]],GroupVertices[Vertex],0)),1,1,"")</f>
        <v>1</v>
      </c>
      <c r="BD62" s="51">
        <v>0</v>
      </c>
      <c r="BE62" s="52">
        <v>0</v>
      </c>
      <c r="BF62" s="51">
        <v>0</v>
      </c>
      <c r="BG62" s="52">
        <v>0</v>
      </c>
      <c r="BH62" s="51">
        <v>0</v>
      </c>
      <c r="BI62" s="52">
        <v>0</v>
      </c>
      <c r="BJ62" s="51">
        <v>35</v>
      </c>
      <c r="BK62" s="52">
        <v>100</v>
      </c>
      <c r="BL62" s="51">
        <v>35</v>
      </c>
    </row>
    <row r="63" spans="1:64" ht="30">
      <c r="A63" s="84" t="s">
        <v>221</v>
      </c>
      <c r="B63" s="84" t="s">
        <v>221</v>
      </c>
      <c r="C63" s="53" t="s">
        <v>1093</v>
      </c>
      <c r="D63" s="54">
        <v>10</v>
      </c>
      <c r="E63" s="65" t="s">
        <v>136</v>
      </c>
      <c r="F63" s="55">
        <v>12</v>
      </c>
      <c r="G63" s="53"/>
      <c r="H63" s="57"/>
      <c r="I63" s="56"/>
      <c r="J63" s="56"/>
      <c r="K63" s="36" t="s">
        <v>65</v>
      </c>
      <c r="L63" s="83">
        <v>63</v>
      </c>
      <c r="M63" s="83"/>
      <c r="N63" s="63"/>
      <c r="O63" s="86" t="s">
        <v>176</v>
      </c>
      <c r="P63" s="88">
        <v>43623.694560185184</v>
      </c>
      <c r="Q63" s="86" t="s">
        <v>273</v>
      </c>
      <c r="R63" s="86"/>
      <c r="S63" s="86"/>
      <c r="T63" s="86" t="s">
        <v>339</v>
      </c>
      <c r="U63" s="90" t="s">
        <v>357</v>
      </c>
      <c r="V63" s="90" t="s">
        <v>357</v>
      </c>
      <c r="W63" s="88">
        <v>43623.694560185184</v>
      </c>
      <c r="X63" s="90" t="s">
        <v>405</v>
      </c>
      <c r="Y63" s="86"/>
      <c r="Z63" s="86"/>
      <c r="AA63" s="92" t="s">
        <v>448</v>
      </c>
      <c r="AB63" s="86"/>
      <c r="AC63" s="86" t="b">
        <v>0</v>
      </c>
      <c r="AD63" s="86">
        <v>0</v>
      </c>
      <c r="AE63" s="92" t="s">
        <v>454</v>
      </c>
      <c r="AF63" s="86" t="b">
        <v>0</v>
      </c>
      <c r="AG63" s="86" t="s">
        <v>460</v>
      </c>
      <c r="AH63" s="86"/>
      <c r="AI63" s="92" t="s">
        <v>454</v>
      </c>
      <c r="AJ63" s="86" t="b">
        <v>0</v>
      </c>
      <c r="AK63" s="86">
        <v>0</v>
      </c>
      <c r="AL63" s="92" t="s">
        <v>454</v>
      </c>
      <c r="AM63" s="86" t="s">
        <v>465</v>
      </c>
      <c r="AN63" s="86" t="b">
        <v>0</v>
      </c>
      <c r="AO63" s="92" t="s">
        <v>448</v>
      </c>
      <c r="AP63" s="86" t="s">
        <v>176</v>
      </c>
      <c r="AQ63" s="86">
        <v>0</v>
      </c>
      <c r="AR63" s="86">
        <v>0</v>
      </c>
      <c r="AS63" s="86"/>
      <c r="AT63" s="86"/>
      <c r="AU63" s="86"/>
      <c r="AV63" s="86"/>
      <c r="AW63" s="86"/>
      <c r="AX63" s="86"/>
      <c r="AY63" s="86"/>
      <c r="AZ63" s="86"/>
      <c r="BA63">
        <v>12</v>
      </c>
      <c r="BB63" s="85" t="str">
        <f>REPLACE(INDEX(GroupVertices[Group],MATCH(Edges[[#This Row],[Vertex 1]],GroupVertices[Vertex],0)),1,1,"")</f>
        <v>1</v>
      </c>
      <c r="BC63" s="85" t="str">
        <f>REPLACE(INDEX(GroupVertices[Group],MATCH(Edges[[#This Row],[Vertex 2]],GroupVertices[Vertex],0)),1,1,"")</f>
        <v>1</v>
      </c>
      <c r="BD63" s="51">
        <v>1</v>
      </c>
      <c r="BE63" s="52">
        <v>2.0833333333333335</v>
      </c>
      <c r="BF63" s="51">
        <v>0</v>
      </c>
      <c r="BG63" s="52">
        <v>0</v>
      </c>
      <c r="BH63" s="51">
        <v>0</v>
      </c>
      <c r="BI63" s="52">
        <v>0</v>
      </c>
      <c r="BJ63" s="51">
        <v>47</v>
      </c>
      <c r="BK63" s="52">
        <v>97.91666666666667</v>
      </c>
      <c r="BL63" s="51">
        <v>48</v>
      </c>
    </row>
    <row r="64" spans="1:64" ht="30">
      <c r="A64" s="84" t="s">
        <v>221</v>
      </c>
      <c r="B64" s="84" t="s">
        <v>221</v>
      </c>
      <c r="C64" s="53" t="s">
        <v>1093</v>
      </c>
      <c r="D64" s="54">
        <v>10</v>
      </c>
      <c r="E64" s="65" t="s">
        <v>136</v>
      </c>
      <c r="F64" s="55">
        <v>12</v>
      </c>
      <c r="G64" s="53"/>
      <c r="H64" s="57"/>
      <c r="I64" s="56"/>
      <c r="J64" s="56"/>
      <c r="K64" s="36" t="s">
        <v>65</v>
      </c>
      <c r="L64" s="83">
        <v>64</v>
      </c>
      <c r="M64" s="83"/>
      <c r="N64" s="63"/>
      <c r="O64" s="86" t="s">
        <v>176</v>
      </c>
      <c r="P64" s="88">
        <v>43626.319502314815</v>
      </c>
      <c r="Q64" s="86" t="s">
        <v>274</v>
      </c>
      <c r="R64" s="86"/>
      <c r="S64" s="86"/>
      <c r="T64" s="86" t="s">
        <v>340</v>
      </c>
      <c r="U64" s="86"/>
      <c r="V64" s="90" t="s">
        <v>365</v>
      </c>
      <c r="W64" s="88">
        <v>43626.319502314815</v>
      </c>
      <c r="X64" s="90" t="s">
        <v>406</v>
      </c>
      <c r="Y64" s="86"/>
      <c r="Z64" s="86"/>
      <c r="AA64" s="92" t="s">
        <v>449</v>
      </c>
      <c r="AB64" s="86"/>
      <c r="AC64" s="86" t="b">
        <v>0</v>
      </c>
      <c r="AD64" s="86">
        <v>0</v>
      </c>
      <c r="AE64" s="92" t="s">
        <v>454</v>
      </c>
      <c r="AF64" s="86" t="b">
        <v>0</v>
      </c>
      <c r="AG64" s="86" t="s">
        <v>460</v>
      </c>
      <c r="AH64" s="86"/>
      <c r="AI64" s="92" t="s">
        <v>454</v>
      </c>
      <c r="AJ64" s="86" t="b">
        <v>0</v>
      </c>
      <c r="AK64" s="86">
        <v>1</v>
      </c>
      <c r="AL64" s="92" t="s">
        <v>454</v>
      </c>
      <c r="AM64" s="86" t="s">
        <v>465</v>
      </c>
      <c r="AN64" s="86" t="b">
        <v>0</v>
      </c>
      <c r="AO64" s="92" t="s">
        <v>449</v>
      </c>
      <c r="AP64" s="86" t="s">
        <v>176</v>
      </c>
      <c r="AQ64" s="86">
        <v>0</v>
      </c>
      <c r="AR64" s="86">
        <v>0</v>
      </c>
      <c r="AS64" s="86"/>
      <c r="AT64" s="86"/>
      <c r="AU64" s="86"/>
      <c r="AV64" s="86"/>
      <c r="AW64" s="86"/>
      <c r="AX64" s="86"/>
      <c r="AY64" s="86"/>
      <c r="AZ64" s="86"/>
      <c r="BA64">
        <v>12</v>
      </c>
      <c r="BB64" s="85" t="str">
        <f>REPLACE(INDEX(GroupVertices[Group],MATCH(Edges[[#This Row],[Vertex 1]],GroupVertices[Vertex],0)),1,1,"")</f>
        <v>1</v>
      </c>
      <c r="BC64" s="85" t="str">
        <f>REPLACE(INDEX(GroupVertices[Group],MATCH(Edges[[#This Row],[Vertex 2]],GroupVertices[Vertex],0)),1,1,"")</f>
        <v>1</v>
      </c>
      <c r="BD64" s="51">
        <v>0</v>
      </c>
      <c r="BE64" s="52">
        <v>0</v>
      </c>
      <c r="BF64" s="51">
        <v>0</v>
      </c>
      <c r="BG64" s="52">
        <v>0</v>
      </c>
      <c r="BH64" s="51">
        <v>0</v>
      </c>
      <c r="BI64" s="52">
        <v>0</v>
      </c>
      <c r="BJ64" s="51">
        <v>43</v>
      </c>
      <c r="BK64" s="52">
        <v>100</v>
      </c>
      <c r="BL64" s="51">
        <v>43</v>
      </c>
    </row>
    <row r="65" spans="1:64" ht="30">
      <c r="A65" s="84" t="s">
        <v>221</v>
      </c>
      <c r="B65" s="84" t="s">
        <v>221</v>
      </c>
      <c r="C65" s="53" t="s">
        <v>1093</v>
      </c>
      <c r="D65" s="54">
        <v>10</v>
      </c>
      <c r="E65" s="65" t="s">
        <v>136</v>
      </c>
      <c r="F65" s="55">
        <v>12</v>
      </c>
      <c r="G65" s="53"/>
      <c r="H65" s="57"/>
      <c r="I65" s="56"/>
      <c r="J65" s="56"/>
      <c r="K65" s="36" t="s">
        <v>65</v>
      </c>
      <c r="L65" s="83">
        <v>65</v>
      </c>
      <c r="M65" s="83"/>
      <c r="N65" s="63"/>
      <c r="O65" s="86" t="s">
        <v>176</v>
      </c>
      <c r="P65" s="88">
        <v>43628.77792824074</v>
      </c>
      <c r="Q65" s="86" t="s">
        <v>275</v>
      </c>
      <c r="R65" s="90" t="s">
        <v>297</v>
      </c>
      <c r="S65" s="86" t="s">
        <v>313</v>
      </c>
      <c r="T65" s="86"/>
      <c r="U65" s="86"/>
      <c r="V65" s="90" t="s">
        <v>365</v>
      </c>
      <c r="W65" s="88">
        <v>43628.77792824074</v>
      </c>
      <c r="X65" s="90" t="s">
        <v>407</v>
      </c>
      <c r="Y65" s="86"/>
      <c r="Z65" s="86"/>
      <c r="AA65" s="92" t="s">
        <v>450</v>
      </c>
      <c r="AB65" s="86"/>
      <c r="AC65" s="86" t="b">
        <v>0</v>
      </c>
      <c r="AD65" s="86">
        <v>0</v>
      </c>
      <c r="AE65" s="92" t="s">
        <v>454</v>
      </c>
      <c r="AF65" s="86" t="b">
        <v>0</v>
      </c>
      <c r="AG65" s="86" t="s">
        <v>460</v>
      </c>
      <c r="AH65" s="86"/>
      <c r="AI65" s="92" t="s">
        <v>454</v>
      </c>
      <c r="AJ65" s="86" t="b">
        <v>0</v>
      </c>
      <c r="AK65" s="86">
        <v>0</v>
      </c>
      <c r="AL65" s="92" t="s">
        <v>454</v>
      </c>
      <c r="AM65" s="86" t="s">
        <v>465</v>
      </c>
      <c r="AN65" s="86" t="b">
        <v>0</v>
      </c>
      <c r="AO65" s="92" t="s">
        <v>450</v>
      </c>
      <c r="AP65" s="86" t="s">
        <v>176</v>
      </c>
      <c r="AQ65" s="86">
        <v>0</v>
      </c>
      <c r="AR65" s="86">
        <v>0</v>
      </c>
      <c r="AS65" s="86"/>
      <c r="AT65" s="86"/>
      <c r="AU65" s="86"/>
      <c r="AV65" s="86"/>
      <c r="AW65" s="86"/>
      <c r="AX65" s="86"/>
      <c r="AY65" s="86"/>
      <c r="AZ65" s="86"/>
      <c r="BA65">
        <v>12</v>
      </c>
      <c r="BB65" s="85" t="str">
        <f>REPLACE(INDEX(GroupVertices[Group],MATCH(Edges[[#This Row],[Vertex 1]],GroupVertices[Vertex],0)),1,1,"")</f>
        <v>1</v>
      </c>
      <c r="BC65" s="85" t="str">
        <f>REPLACE(INDEX(GroupVertices[Group],MATCH(Edges[[#This Row],[Vertex 2]],GroupVertices[Vertex],0)),1,1,"")</f>
        <v>1</v>
      </c>
      <c r="BD65" s="51">
        <v>2</v>
      </c>
      <c r="BE65" s="52">
        <v>5.405405405405405</v>
      </c>
      <c r="BF65" s="51">
        <v>0</v>
      </c>
      <c r="BG65" s="52">
        <v>0</v>
      </c>
      <c r="BH65" s="51">
        <v>0</v>
      </c>
      <c r="BI65" s="52">
        <v>0</v>
      </c>
      <c r="BJ65" s="51">
        <v>35</v>
      </c>
      <c r="BK65" s="52">
        <v>94.5945945945946</v>
      </c>
      <c r="BL65" s="51">
        <v>37</v>
      </c>
    </row>
    <row r="66" spans="1:64" ht="30">
      <c r="A66" s="84" t="s">
        <v>221</v>
      </c>
      <c r="B66" s="84" t="s">
        <v>221</v>
      </c>
      <c r="C66" s="53" t="s">
        <v>1093</v>
      </c>
      <c r="D66" s="54">
        <v>10</v>
      </c>
      <c r="E66" s="65" t="s">
        <v>136</v>
      </c>
      <c r="F66" s="55">
        <v>12</v>
      </c>
      <c r="G66" s="53"/>
      <c r="H66" s="57"/>
      <c r="I66" s="56"/>
      <c r="J66" s="56"/>
      <c r="K66" s="36" t="s">
        <v>65</v>
      </c>
      <c r="L66" s="83">
        <v>66</v>
      </c>
      <c r="M66" s="83"/>
      <c r="N66" s="63"/>
      <c r="O66" s="86" t="s">
        <v>176</v>
      </c>
      <c r="P66" s="88">
        <v>43634.73630787037</v>
      </c>
      <c r="Q66" s="86" t="s">
        <v>276</v>
      </c>
      <c r="R66" s="86" t="s">
        <v>298</v>
      </c>
      <c r="S66" s="86" t="s">
        <v>314</v>
      </c>
      <c r="T66" s="86"/>
      <c r="U66" s="90" t="s">
        <v>358</v>
      </c>
      <c r="V66" s="90" t="s">
        <v>358</v>
      </c>
      <c r="W66" s="88">
        <v>43634.73630787037</v>
      </c>
      <c r="X66" s="90" t="s">
        <v>408</v>
      </c>
      <c r="Y66" s="86"/>
      <c r="Z66" s="86"/>
      <c r="AA66" s="92" t="s">
        <v>451</v>
      </c>
      <c r="AB66" s="86"/>
      <c r="AC66" s="86" t="b">
        <v>0</v>
      </c>
      <c r="AD66" s="86">
        <v>0</v>
      </c>
      <c r="AE66" s="92" t="s">
        <v>454</v>
      </c>
      <c r="AF66" s="86" t="b">
        <v>0</v>
      </c>
      <c r="AG66" s="86" t="s">
        <v>460</v>
      </c>
      <c r="AH66" s="86"/>
      <c r="AI66" s="92" t="s">
        <v>454</v>
      </c>
      <c r="AJ66" s="86" t="b">
        <v>0</v>
      </c>
      <c r="AK66" s="86">
        <v>0</v>
      </c>
      <c r="AL66" s="92" t="s">
        <v>454</v>
      </c>
      <c r="AM66" s="86" t="s">
        <v>465</v>
      </c>
      <c r="AN66" s="86" t="b">
        <v>0</v>
      </c>
      <c r="AO66" s="92" t="s">
        <v>451</v>
      </c>
      <c r="AP66" s="86" t="s">
        <v>176</v>
      </c>
      <c r="AQ66" s="86">
        <v>0</v>
      </c>
      <c r="AR66" s="86">
        <v>0</v>
      </c>
      <c r="AS66" s="86"/>
      <c r="AT66" s="86"/>
      <c r="AU66" s="86"/>
      <c r="AV66" s="86"/>
      <c r="AW66" s="86"/>
      <c r="AX66" s="86"/>
      <c r="AY66" s="86"/>
      <c r="AZ66" s="86"/>
      <c r="BA66">
        <v>12</v>
      </c>
      <c r="BB66" s="85" t="str">
        <f>REPLACE(INDEX(GroupVertices[Group],MATCH(Edges[[#This Row],[Vertex 1]],GroupVertices[Vertex],0)),1,1,"")</f>
        <v>1</v>
      </c>
      <c r="BC66" s="85" t="str">
        <f>REPLACE(INDEX(GroupVertices[Group],MATCH(Edges[[#This Row],[Vertex 2]],GroupVertices[Vertex],0)),1,1,"")</f>
        <v>1</v>
      </c>
      <c r="BD66" s="51">
        <v>2</v>
      </c>
      <c r="BE66" s="52">
        <v>5.2631578947368425</v>
      </c>
      <c r="BF66" s="51">
        <v>0</v>
      </c>
      <c r="BG66" s="52">
        <v>0</v>
      </c>
      <c r="BH66" s="51">
        <v>0</v>
      </c>
      <c r="BI66" s="52">
        <v>0</v>
      </c>
      <c r="BJ66" s="51">
        <v>36</v>
      </c>
      <c r="BK66" s="52">
        <v>94.73684210526316</v>
      </c>
      <c r="BL66" s="51">
        <v>38</v>
      </c>
    </row>
    <row r="67" spans="1:64" ht="30">
      <c r="A67" s="84" t="s">
        <v>221</v>
      </c>
      <c r="B67" s="84" t="s">
        <v>221</v>
      </c>
      <c r="C67" s="53" t="s">
        <v>1093</v>
      </c>
      <c r="D67" s="54">
        <v>10</v>
      </c>
      <c r="E67" s="65" t="s">
        <v>136</v>
      </c>
      <c r="F67" s="55">
        <v>12</v>
      </c>
      <c r="G67" s="53"/>
      <c r="H67" s="57"/>
      <c r="I67" s="56"/>
      <c r="J67" s="56"/>
      <c r="K67" s="36" t="s">
        <v>65</v>
      </c>
      <c r="L67" s="83">
        <v>67</v>
      </c>
      <c r="M67" s="83"/>
      <c r="N67" s="63"/>
      <c r="O67" s="86" t="s">
        <v>176</v>
      </c>
      <c r="P67" s="88">
        <v>43636.73630787037</v>
      </c>
      <c r="Q67" s="86" t="s">
        <v>277</v>
      </c>
      <c r="R67" s="90" t="s">
        <v>299</v>
      </c>
      <c r="S67" s="86" t="s">
        <v>315</v>
      </c>
      <c r="T67" s="86"/>
      <c r="U67" s="86"/>
      <c r="V67" s="90" t="s">
        <v>365</v>
      </c>
      <c r="W67" s="88">
        <v>43636.73630787037</v>
      </c>
      <c r="X67" s="90" t="s">
        <v>409</v>
      </c>
      <c r="Y67" s="86"/>
      <c r="Z67" s="86"/>
      <c r="AA67" s="92" t="s">
        <v>452</v>
      </c>
      <c r="AB67" s="86"/>
      <c r="AC67" s="86" t="b">
        <v>0</v>
      </c>
      <c r="AD67" s="86">
        <v>1</v>
      </c>
      <c r="AE67" s="92" t="s">
        <v>454</v>
      </c>
      <c r="AF67" s="86" t="b">
        <v>0</v>
      </c>
      <c r="AG67" s="86" t="s">
        <v>460</v>
      </c>
      <c r="AH67" s="86"/>
      <c r="AI67" s="92" t="s">
        <v>454</v>
      </c>
      <c r="AJ67" s="86" t="b">
        <v>0</v>
      </c>
      <c r="AK67" s="86">
        <v>0</v>
      </c>
      <c r="AL67" s="92" t="s">
        <v>454</v>
      </c>
      <c r="AM67" s="86" t="s">
        <v>465</v>
      </c>
      <c r="AN67" s="86" t="b">
        <v>0</v>
      </c>
      <c r="AO67" s="92" t="s">
        <v>452</v>
      </c>
      <c r="AP67" s="86" t="s">
        <v>176</v>
      </c>
      <c r="AQ67" s="86">
        <v>0</v>
      </c>
      <c r="AR67" s="86">
        <v>0</v>
      </c>
      <c r="AS67" s="86"/>
      <c r="AT67" s="86"/>
      <c r="AU67" s="86"/>
      <c r="AV67" s="86"/>
      <c r="AW67" s="86"/>
      <c r="AX67" s="86"/>
      <c r="AY67" s="86"/>
      <c r="AZ67" s="86"/>
      <c r="BA67">
        <v>12</v>
      </c>
      <c r="BB67" s="85" t="str">
        <f>REPLACE(INDEX(GroupVertices[Group],MATCH(Edges[[#This Row],[Vertex 1]],GroupVertices[Vertex],0)),1,1,"")</f>
        <v>1</v>
      </c>
      <c r="BC67" s="85" t="str">
        <f>REPLACE(INDEX(GroupVertices[Group],MATCH(Edges[[#This Row],[Vertex 2]],GroupVertices[Vertex],0)),1,1,"")</f>
        <v>1</v>
      </c>
      <c r="BD67" s="51">
        <v>3</v>
      </c>
      <c r="BE67" s="52">
        <v>7.142857142857143</v>
      </c>
      <c r="BF67" s="51">
        <v>0</v>
      </c>
      <c r="BG67" s="52">
        <v>0</v>
      </c>
      <c r="BH67" s="51">
        <v>0</v>
      </c>
      <c r="BI67" s="52">
        <v>0</v>
      </c>
      <c r="BJ67" s="51">
        <v>39</v>
      </c>
      <c r="BK67" s="52">
        <v>92.85714285714286</v>
      </c>
      <c r="BL67" s="51">
        <v>42</v>
      </c>
    </row>
    <row r="68" spans="1:64" ht="45">
      <c r="A68" s="84" t="s">
        <v>224</v>
      </c>
      <c r="B68" s="84" t="s">
        <v>221</v>
      </c>
      <c r="C68" s="53" t="s">
        <v>1090</v>
      </c>
      <c r="D68" s="54">
        <v>3</v>
      </c>
      <c r="E68" s="65" t="s">
        <v>132</v>
      </c>
      <c r="F68" s="55">
        <v>35</v>
      </c>
      <c r="G68" s="53"/>
      <c r="H68" s="57"/>
      <c r="I68" s="56"/>
      <c r="J68" s="56"/>
      <c r="K68" s="36" t="s">
        <v>65</v>
      </c>
      <c r="L68" s="83">
        <v>68</v>
      </c>
      <c r="M68" s="83"/>
      <c r="N68" s="63"/>
      <c r="O68" s="86" t="s">
        <v>236</v>
      </c>
      <c r="P68" s="88">
        <v>43637.42091435185</v>
      </c>
      <c r="Q68" s="86" t="s">
        <v>265</v>
      </c>
      <c r="R68" s="90" t="s">
        <v>290</v>
      </c>
      <c r="S68" s="86" t="s">
        <v>308</v>
      </c>
      <c r="T68" s="86" t="s">
        <v>333</v>
      </c>
      <c r="U68" s="86"/>
      <c r="V68" s="90" t="s">
        <v>367</v>
      </c>
      <c r="W68" s="88">
        <v>43637.42091435185</v>
      </c>
      <c r="X68" s="90" t="s">
        <v>397</v>
      </c>
      <c r="Y68" s="86"/>
      <c r="Z68" s="86"/>
      <c r="AA68" s="92" t="s">
        <v>440</v>
      </c>
      <c r="AB68" s="86"/>
      <c r="AC68" s="86" t="b">
        <v>0</v>
      </c>
      <c r="AD68" s="86">
        <v>0</v>
      </c>
      <c r="AE68" s="92" t="s">
        <v>454</v>
      </c>
      <c r="AF68" s="86" t="b">
        <v>0</v>
      </c>
      <c r="AG68" s="86" t="s">
        <v>460</v>
      </c>
      <c r="AH68" s="86"/>
      <c r="AI68" s="92" t="s">
        <v>454</v>
      </c>
      <c r="AJ68" s="86" t="b">
        <v>0</v>
      </c>
      <c r="AK68" s="86">
        <v>0</v>
      </c>
      <c r="AL68" s="92" t="s">
        <v>454</v>
      </c>
      <c r="AM68" s="86" t="s">
        <v>463</v>
      </c>
      <c r="AN68" s="86" t="b">
        <v>0</v>
      </c>
      <c r="AO68" s="92" t="s">
        <v>440</v>
      </c>
      <c r="AP68" s="86" t="s">
        <v>176</v>
      </c>
      <c r="AQ68" s="86">
        <v>0</v>
      </c>
      <c r="AR68" s="86">
        <v>0</v>
      </c>
      <c r="AS68" s="86"/>
      <c r="AT68" s="86"/>
      <c r="AU68" s="86"/>
      <c r="AV68" s="86"/>
      <c r="AW68" s="86"/>
      <c r="AX68" s="86"/>
      <c r="AY68" s="86"/>
      <c r="AZ68" s="86"/>
      <c r="BA68">
        <v>1</v>
      </c>
      <c r="BB68" s="85" t="str">
        <f>REPLACE(INDEX(GroupVertices[Group],MATCH(Edges[[#This Row],[Vertex 1]],GroupVertices[Vertex],0)),1,1,"")</f>
        <v>1</v>
      </c>
      <c r="BC68" s="85" t="str">
        <f>REPLACE(INDEX(GroupVertices[Group],MATCH(Edges[[#This Row],[Vertex 2]],GroupVertices[Vertex],0)),1,1,"")</f>
        <v>1</v>
      </c>
      <c r="BD68" s="51"/>
      <c r="BE68" s="52"/>
      <c r="BF68" s="51"/>
      <c r="BG68" s="52"/>
      <c r="BH68" s="51"/>
      <c r="BI68" s="52"/>
      <c r="BJ68" s="51"/>
      <c r="BK68" s="52"/>
      <c r="BL68" s="51"/>
    </row>
    <row r="69" spans="1:64" ht="45">
      <c r="A69" s="84" t="s">
        <v>224</v>
      </c>
      <c r="B69" s="84" t="s">
        <v>224</v>
      </c>
      <c r="C69" s="53" t="s">
        <v>1090</v>
      </c>
      <c r="D69" s="54">
        <v>3</v>
      </c>
      <c r="E69" s="65" t="s">
        <v>132</v>
      </c>
      <c r="F69" s="55">
        <v>35</v>
      </c>
      <c r="G69" s="53"/>
      <c r="H69" s="57"/>
      <c r="I69" s="56"/>
      <c r="J69" s="56"/>
      <c r="K69" s="36" t="s">
        <v>65</v>
      </c>
      <c r="L69" s="83">
        <v>69</v>
      </c>
      <c r="M69" s="83"/>
      <c r="N69" s="63"/>
      <c r="O69" s="86" t="s">
        <v>176</v>
      </c>
      <c r="P69" s="88">
        <v>43605.585393518515</v>
      </c>
      <c r="Q69" s="86" t="s">
        <v>278</v>
      </c>
      <c r="R69" s="86"/>
      <c r="S69" s="86"/>
      <c r="T69" s="86" t="s">
        <v>341</v>
      </c>
      <c r="U69" s="86"/>
      <c r="V69" s="90" t="s">
        <v>367</v>
      </c>
      <c r="W69" s="88">
        <v>43605.585393518515</v>
      </c>
      <c r="X69" s="90" t="s">
        <v>410</v>
      </c>
      <c r="Y69" s="86"/>
      <c r="Z69" s="86"/>
      <c r="AA69" s="92" t="s">
        <v>453</v>
      </c>
      <c r="AB69" s="86"/>
      <c r="AC69" s="86" t="b">
        <v>0</v>
      </c>
      <c r="AD69" s="86">
        <v>0</v>
      </c>
      <c r="AE69" s="92" t="s">
        <v>454</v>
      </c>
      <c r="AF69" s="86" t="b">
        <v>0</v>
      </c>
      <c r="AG69" s="86" t="s">
        <v>460</v>
      </c>
      <c r="AH69" s="86"/>
      <c r="AI69" s="92" t="s">
        <v>454</v>
      </c>
      <c r="AJ69" s="86" t="b">
        <v>0</v>
      </c>
      <c r="AK69" s="86">
        <v>0</v>
      </c>
      <c r="AL69" s="92" t="s">
        <v>454</v>
      </c>
      <c r="AM69" s="86" t="s">
        <v>463</v>
      </c>
      <c r="AN69" s="86" t="b">
        <v>0</v>
      </c>
      <c r="AO69" s="92" t="s">
        <v>453</v>
      </c>
      <c r="AP69" s="86" t="s">
        <v>176</v>
      </c>
      <c r="AQ69" s="86">
        <v>0</v>
      </c>
      <c r="AR69" s="86">
        <v>0</v>
      </c>
      <c r="AS69" s="86"/>
      <c r="AT69" s="86"/>
      <c r="AU69" s="86"/>
      <c r="AV69" s="86"/>
      <c r="AW69" s="86"/>
      <c r="AX69" s="86"/>
      <c r="AY69" s="86"/>
      <c r="AZ69" s="86"/>
      <c r="BA69">
        <v>1</v>
      </c>
      <c r="BB69" s="85" t="str">
        <f>REPLACE(INDEX(GroupVertices[Group],MATCH(Edges[[#This Row],[Vertex 1]],GroupVertices[Vertex],0)),1,1,"")</f>
        <v>1</v>
      </c>
      <c r="BC69" s="85" t="str">
        <f>REPLACE(INDEX(GroupVertices[Group],MATCH(Edges[[#This Row],[Vertex 2]],GroupVertices[Vertex],0)),1,1,"")</f>
        <v>1</v>
      </c>
      <c r="BD69" s="51">
        <v>1</v>
      </c>
      <c r="BE69" s="52">
        <v>2.857142857142857</v>
      </c>
      <c r="BF69" s="51">
        <v>0</v>
      </c>
      <c r="BG69" s="52">
        <v>0</v>
      </c>
      <c r="BH69" s="51">
        <v>0</v>
      </c>
      <c r="BI69" s="52">
        <v>0</v>
      </c>
      <c r="BJ69" s="51">
        <v>34</v>
      </c>
      <c r="BK69" s="52">
        <v>97.14285714285714</v>
      </c>
      <c r="BL69"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hyperlinks>
    <hyperlink ref="R3" r:id="rId1" display="https://scoutmagazine.ca/2019/03/14/on-prairie-values-following-your-gut-with-the-craftswoman-behind-old-fashioned-standards/"/>
    <hyperlink ref="R4" r:id="rId2" display="https://scoutmagazine.ca/2019/03/14/on-prairie-values-following-your-gut-with-the-craftswoman-behind-old-fashioned-standards/"/>
    <hyperlink ref="R5" r:id="rId3" display="https://scoutmagazine.ca/2019/03/14/on-prairie-values-following-your-gut-with-the-craftswoman-behind-old-fashioned-standards/"/>
    <hyperlink ref="R10" r:id="rId4" display="https://www.vcc.ca/about/college-information/news/article/good-luck-to-vccs-skills-canada-bc-2019-competitors.html"/>
    <hyperlink ref="R11" r:id="rId5" display="https://www.vcc.ca/about/college-information/news/article/good-luck-to-vccs-skills-canada-bc-2019-competitors.html"/>
    <hyperlink ref="R12" r:id="rId6" display="https://www.vcc.ca/about/college-information/news/article/good-luck-to-vccs-skills-canada-bc-2019-competitors.html"/>
    <hyperlink ref="R13" r:id="rId7" display="https://www.vcc.ca/about/college-information/news/article/good-luck-to-vccs-skills-canada-bc-2019-competitors.html"/>
    <hyperlink ref="R14" r:id="rId8" display="https://www.vcc.ca/about/college-information/news/article/good-luck-to-vccs-skills-canada-bc-2019-competitors.html"/>
    <hyperlink ref="R15" r:id="rId9" display="https://www.vcc.ca/about/college-information/news/article/good-luck-to-vccs-skills-canada-bc-2019-competitors.html"/>
    <hyperlink ref="R26" r:id="rId10" display="https://www.vcc.ca/about/college-information/news/article/good-luck-to-vccs-skills-canada-bc-2019-competitors.html"/>
    <hyperlink ref="R27" r:id="rId11" display="https://www.vcc.ca/about/college-information/news/article/good-luck-to-vccs-skills-canada-bc-2019-competitors.html"/>
    <hyperlink ref="R28" r:id="rId12" display="https://www.vcc.ca/about/college-information/news/article/good-luck-to-vccs-skills-canada-bc-2019-competitors.html"/>
    <hyperlink ref="R29" r:id="rId13" display="https://www.vcc.ca/communityreport/fundraising-flair.html"/>
    <hyperlink ref="R30" r:id="rId14" display="https://www.vcc.ca/about/college-information/news/article/good-luck-to-vccs-skills-canada-bc-2019-competitors.html"/>
    <hyperlink ref="R31" r:id="rId15" display="https://www.vcc.ca/communityreport/fundraising-flair.html"/>
    <hyperlink ref="R32" r:id="rId16" display="https://vancouver.ca/parks-recreation-culture/utility-wrap-artist-call.aspx?platform=hootsuite"/>
    <hyperlink ref="R33" r:id="rId17" display="https://www.apparel.ca/cgi/page.cgi?_id=65&amp;evt=509"/>
    <hyperlink ref="R34" r:id="rId18" display="https://scoutmagazine.ca/2019/03/14/on-prairie-values-following-your-gut-with-the-craftswoman-behind-old-fashioned-standards/?platform=hootsuite"/>
    <hyperlink ref="R36" r:id="rId19" display="https://www.businessoffashion.com/articles/education/stressed-and-depressed-a-mental-health-guide-for-fashion-students?utm_campaign=d1dad12610-fashion-s-mental-health-problem&amp;utm_medium=email&amp;utm_source=Subscribers&amp;utm_term=0_d2191372b3-d1dad12610-420857781"/>
    <hyperlink ref="R40" r:id="rId20" display="http://digital.films.com/p_Search.aspx?rd=a&amp;q=%22Levi%20Strauss%22&amp;mp=AnyWord&amp;cTitle=Birthday%3a%20Levi%20Strauss%2c%201829&amp;cDate=2_26"/>
    <hyperlink ref="R43" r:id="rId21" display="https://www.vcc.ca/about/college-information/news/article/good-luck-to-vccs-skills-canada-bc-2019-competitors.html"/>
    <hyperlink ref="R45" r:id="rId22" display="https://twitter.com/VCCfashion/status/1121813890910830592"/>
    <hyperlink ref="R46" r:id="rId23" display="https://www.vcc.ca/programscourses/program-areas/design/fashion-design--production-certificate/"/>
    <hyperlink ref="R47" r:id="rId24" display="https://www.vcc.ca/programscourses/program-areas/design/fashion-design--production-certificate/"/>
    <hyperlink ref="R48" r:id="rId25" display="https://www.vcc.ca/programscourses/program-areas/design/fashion-design--production-certificate/"/>
    <hyperlink ref="R49" r:id="rId26" display="https://www.vcc.ca/communityreport/fundraising-flair.html"/>
    <hyperlink ref="R53" r:id="rId27" display="http://bit.ly/lfw2020"/>
    <hyperlink ref="R55" r:id="rId28" display="https://www.eventbrite.ca/e/mayumis-first-annual-charity-fashion-show-gala-for-the-love-of-local-tickets-63410100317"/>
    <hyperlink ref="R57" r:id="rId29" display="https://www.vcc.ca/about/college-information/news/article/immigrant-women-find-sewmates-in-new-vcc-business-program.html?platform=hootsuite"/>
    <hyperlink ref="R58" r:id="rId30" display="https://www.oliobymarilyn.com/2019/04/vancouver-fashion-week-fw19-vancouver.html?fbclid=IwAR2cc2hBzHSfRZEw0pXkEhRoUNqYddWB1HYX7ep8uKyzWB5mdKdVjV_13t0"/>
    <hyperlink ref="R59" r:id="rId31" display="https://vancouver.ca/parks-recreation-culture/open-call-for-artist-initiated-projects.aspx"/>
    <hyperlink ref="R60" r:id="rId32" display="https://www.smoc.ca/events?platform=hootsuite"/>
    <hyperlink ref="R61" r:id="rId33" display="http://www.clotheslinefinds.com/2019/04/impressions-of-vancouver-fashion-week.html?platform=hootsuite"/>
    <hyperlink ref="R62" r:id="rId34" display="http://alouetteaddictions.org/events/?platform=hootsuite"/>
    <hyperlink ref="R65" r:id="rId35" display="http://www.stillfabulousthrift.com/"/>
    <hyperlink ref="R67" r:id="rId36" display="http://www.bcachievement.com/creative/info.php"/>
    <hyperlink ref="R68" r:id="rId37" display="https://www.eventbrite.ca/e/mayumis-first-annual-charity-fashion-show-gala-for-the-love-of-local-tickets-63410100317"/>
    <hyperlink ref="U3" r:id="rId38" display="https://pbs.twimg.com/media/D2xhO1LUwAIF7Ku.jpg"/>
    <hyperlink ref="U4" r:id="rId39" display="https://pbs.twimg.com/media/D2xhO1LUwAIF7Ku.jpg"/>
    <hyperlink ref="U5" r:id="rId40" display="https://pbs.twimg.com/media/D2xhO1LUwAIF7Ku.jpg"/>
    <hyperlink ref="U26" r:id="rId41" display="https://pbs.twimg.com/media/D4Xev4oXkAAbaE5.png"/>
    <hyperlink ref="U27" r:id="rId42" display="https://pbs.twimg.com/media/D4Xev4oXkAAbaE5.png"/>
    <hyperlink ref="U28" r:id="rId43" display="https://pbs.twimg.com/media/D4Xev4oXkAAbaE5.png"/>
    <hyperlink ref="U29" r:id="rId44" display="https://pbs.twimg.com/media/D7vzjuXXsAAxLSH.jpg"/>
    <hyperlink ref="U30" r:id="rId45" display="https://pbs.twimg.com/media/D4Xev4oXkAAbaE5.png"/>
    <hyperlink ref="U31" r:id="rId46" display="https://pbs.twimg.com/media/D7vzjuXXsAAxLSH.jpg"/>
    <hyperlink ref="U35" r:id="rId47" display="https://pbs.twimg.com/media/D2JSFcYVAAA0-nr.jpg"/>
    <hyperlink ref="U37" r:id="rId48" display="https://pbs.twimg.com/media/D5f6dumXoAE5QYq.jpg"/>
    <hyperlink ref="U38" r:id="rId49" display="https://pbs.twimg.com/media/D5AdnCKX4AAuCXM.jpg"/>
    <hyperlink ref="U39" r:id="rId50" display="https://pbs.twimg.com/media/D5AdnCKX4AAuCXM.jpg"/>
    <hyperlink ref="U40" r:id="rId51" display="https://pbs.twimg.com/media/D0VxsnPUYAM7MBy.jpg"/>
    <hyperlink ref="U42" r:id="rId52" display="https://pbs.twimg.com/media/D5AdnCKX4AAuCXM.jpg"/>
    <hyperlink ref="U43" r:id="rId53" display="https://pbs.twimg.com/media/D4Xev4oXkAAbaE5.png"/>
    <hyperlink ref="U44" r:id="rId54" display="https://pbs.twimg.com/media/D49MCqMU4AA_J2g.jpg"/>
    <hyperlink ref="U46" r:id="rId55" display="https://pbs.twimg.com/media/D7LugjYXkAEC0IR.jpg"/>
    <hyperlink ref="U47" r:id="rId56" display="https://pbs.twimg.com/media/D7WRWaHXoAEzRfl.jpg"/>
    <hyperlink ref="U48" r:id="rId57" display="https://pbs.twimg.com/media/D7mwqzKXkAMoHdo.jpg"/>
    <hyperlink ref="U49" r:id="rId58" display="https://pbs.twimg.com/media/D7vzjuXXsAAxLSH.jpg"/>
    <hyperlink ref="U50" r:id="rId59" display="https://pbs.twimg.com/media/D2JSFcYVAAA0-nr.jpg"/>
    <hyperlink ref="U51" r:id="rId60" display="https://pbs.twimg.com/media/D5AdnCKX4AAuCXM.jpg"/>
    <hyperlink ref="U53" r:id="rId61" display="https://pbs.twimg.com/media/D8aD9-UWwAYNfIt.jpg"/>
    <hyperlink ref="U60" r:id="rId62" display="https://pbs.twimg.com/media/D6N_ooXX4AAvyls.jpg"/>
    <hyperlink ref="U61" r:id="rId63" display="https://pbs.twimg.com/media/D6dw_UHWwAM6IRT.jpg"/>
    <hyperlink ref="U63" r:id="rId64" display="https://pbs.twimg.com/media/D8eQtEdXYAAWVF5.jpg"/>
    <hyperlink ref="U66" r:id="rId65" display="https://pbs.twimg.com/media/D9XH80bWsAAD-JS.jpg"/>
    <hyperlink ref="V3" r:id="rId66" display="https://pbs.twimg.com/media/D2xhO1LUwAIF7Ku.jpg"/>
    <hyperlink ref="V4" r:id="rId67" display="https://pbs.twimg.com/media/D2xhO1LUwAIF7Ku.jpg"/>
    <hyperlink ref="V5" r:id="rId68" display="https://pbs.twimg.com/media/D2xhO1LUwAIF7Ku.jpg"/>
    <hyperlink ref="V6" r:id="rId69" display="http://pbs.twimg.com/profile_images/518979805090299904/fMl_hqS3_normal.jpeg"/>
    <hyperlink ref="V7" r:id="rId70" display="http://pbs.twimg.com/profile_images/518979805090299904/fMl_hqS3_normal.jpeg"/>
    <hyperlink ref="V8" r:id="rId71" display="http://pbs.twimg.com/profile_images/877257429875957760/domozTwZ_normal.jpg"/>
    <hyperlink ref="V9" r:id="rId72" display="http://pbs.twimg.com/profile_images/877257429875957760/domozTwZ_normal.jpg"/>
    <hyperlink ref="V16" r:id="rId73" display="http://pbs.twimg.com/profile_images/665211379700203520/sgnERJUy_normal.png"/>
    <hyperlink ref="V17" r:id="rId74" display="http://pbs.twimg.com/profile_images/609098493395779584/cjPByie-_normal.jpg"/>
    <hyperlink ref="V18" r:id="rId75" display="http://pbs.twimg.com/profile_images/609098493395779584/cjPByie-_normal.jpg"/>
    <hyperlink ref="V19" r:id="rId76" display="http://pbs.twimg.com/profile_images/978691373061718016/-iJicvw6_normal.jpg"/>
    <hyperlink ref="V20" r:id="rId77" display="http://pbs.twimg.com/profile_images/694248789440274432/3TQ_8rR3_normal.jpg"/>
    <hyperlink ref="V21" r:id="rId78" display="http://pbs.twimg.com/profile_images/694248789440274432/3TQ_8rR3_normal.jpg"/>
    <hyperlink ref="V22" r:id="rId79" display="http://pbs.twimg.com/profile_images/665211379700203520/sgnERJUy_normal.png"/>
    <hyperlink ref="V23" r:id="rId80" display="http://pbs.twimg.com/profile_images/665211379700203520/sgnERJUy_normal.png"/>
    <hyperlink ref="V24" r:id="rId81" display="http://pbs.twimg.com/profile_images/665211379700203520/sgnERJUy_normal.png"/>
    <hyperlink ref="V25" r:id="rId82" display="http://pbs.twimg.com/profile_images/665211379700203520/sgnERJUy_normal.png"/>
    <hyperlink ref="V26" r:id="rId83" display="https://pbs.twimg.com/media/D4Xev4oXkAAbaE5.png"/>
    <hyperlink ref="V27" r:id="rId84" display="https://pbs.twimg.com/media/D4Xev4oXkAAbaE5.png"/>
    <hyperlink ref="V28" r:id="rId85" display="https://pbs.twimg.com/media/D4Xev4oXkAAbaE5.png"/>
    <hyperlink ref="V29" r:id="rId86" display="https://pbs.twimg.com/media/D7vzjuXXsAAxLSH.jpg"/>
    <hyperlink ref="V30" r:id="rId87" display="https://pbs.twimg.com/media/D4Xev4oXkAAbaE5.png"/>
    <hyperlink ref="V31" r:id="rId88" display="https://pbs.twimg.com/media/D7vzjuXXsAAxLSH.jpg"/>
    <hyperlink ref="V32" r:id="rId89" display="http://pbs.twimg.com/profile_images/877259185708081158/T-U4o5On_normal.jpg"/>
    <hyperlink ref="V33" r:id="rId90" display="http://pbs.twimg.com/profile_images/877259185708081158/T-U4o5On_normal.jpg"/>
    <hyperlink ref="V34" r:id="rId91" display="http://pbs.twimg.com/profile_images/877259185708081158/T-U4o5On_normal.jpg"/>
    <hyperlink ref="V35" r:id="rId92" display="https://pbs.twimg.com/media/D2JSFcYVAAA0-nr.jpg"/>
    <hyperlink ref="V36" r:id="rId93" display="http://pbs.twimg.com/profile_images/877259185708081158/T-U4o5On_normal.jpg"/>
    <hyperlink ref="V37" r:id="rId94" display="https://pbs.twimg.com/media/D5f6dumXoAE5QYq.jpg"/>
    <hyperlink ref="V38" r:id="rId95" display="https://pbs.twimg.com/media/D5AdnCKX4AAuCXM.jpg"/>
    <hyperlink ref="V39" r:id="rId96" display="https://pbs.twimg.com/media/D5AdnCKX4AAuCXM.jpg"/>
    <hyperlink ref="V40" r:id="rId97" display="https://pbs.twimg.com/media/D0VxsnPUYAM7MBy.jpg"/>
    <hyperlink ref="V41" r:id="rId98" display="http://pbs.twimg.com/profile_images/877259185708081158/T-U4o5On_normal.jpg"/>
    <hyperlink ref="V42" r:id="rId99" display="https://pbs.twimg.com/media/D5AdnCKX4AAuCXM.jpg"/>
    <hyperlink ref="V43" r:id="rId100" display="https://pbs.twimg.com/media/D4Xev4oXkAAbaE5.png"/>
    <hyperlink ref="V44" r:id="rId101" display="https://pbs.twimg.com/media/D49MCqMU4AA_J2g.jpg"/>
    <hyperlink ref="V45" r:id="rId102" display="http://pbs.twimg.com/profile_images/1026881957056008193/R8stfOcm_normal.jpg"/>
    <hyperlink ref="V46" r:id="rId103" display="https://pbs.twimg.com/media/D7LugjYXkAEC0IR.jpg"/>
    <hyperlink ref="V47" r:id="rId104" display="https://pbs.twimg.com/media/D7WRWaHXoAEzRfl.jpg"/>
    <hyperlink ref="V48" r:id="rId105" display="https://pbs.twimg.com/media/D7mwqzKXkAMoHdo.jpg"/>
    <hyperlink ref="V49" r:id="rId106" display="https://pbs.twimg.com/media/D7vzjuXXsAAxLSH.jpg"/>
    <hyperlink ref="V50" r:id="rId107" display="https://pbs.twimg.com/media/D2JSFcYVAAA0-nr.jpg"/>
    <hyperlink ref="V51" r:id="rId108" display="https://pbs.twimg.com/media/D5AdnCKX4AAuCXM.jpg"/>
    <hyperlink ref="V52" r:id="rId109" display="http://pbs.twimg.com/profile_images/877259185708081158/T-U4o5On_normal.jpg"/>
    <hyperlink ref="V53" r:id="rId110" display="https://pbs.twimg.com/media/D8aD9-UWwAYNfIt.jpg"/>
    <hyperlink ref="V54" r:id="rId111" display="http://pbs.twimg.com/profile_images/877259185708081158/T-U4o5On_normal.jpg"/>
    <hyperlink ref="V55" r:id="rId112" display="http://pbs.twimg.com/profile_images/1063079768554237952/U3HrW-1B_normal.jpg"/>
    <hyperlink ref="V56" r:id="rId113" display="http://pbs.twimg.com/profile_images/877259185708081158/T-U4o5On_normal.jpg"/>
    <hyperlink ref="V57" r:id="rId114" display="http://pbs.twimg.com/profile_images/877259185708081158/T-U4o5On_normal.jpg"/>
    <hyperlink ref="V58" r:id="rId115" display="http://pbs.twimg.com/profile_images/877259185708081158/T-U4o5On_normal.jpg"/>
    <hyperlink ref="V59" r:id="rId116" display="http://pbs.twimg.com/profile_images/877259185708081158/T-U4o5On_normal.jpg"/>
    <hyperlink ref="V60" r:id="rId117" display="https://pbs.twimg.com/media/D6N_ooXX4AAvyls.jpg"/>
    <hyperlink ref="V61" r:id="rId118" display="https://pbs.twimg.com/media/D6dw_UHWwAM6IRT.jpg"/>
    <hyperlink ref="V62" r:id="rId119" display="http://pbs.twimg.com/profile_images/877259185708081158/T-U4o5On_normal.jpg"/>
    <hyperlink ref="V63" r:id="rId120" display="https://pbs.twimg.com/media/D8eQtEdXYAAWVF5.jpg"/>
    <hyperlink ref="V64" r:id="rId121" display="http://pbs.twimg.com/profile_images/877259185708081158/T-U4o5On_normal.jpg"/>
    <hyperlink ref="V65" r:id="rId122" display="http://pbs.twimg.com/profile_images/877259185708081158/T-U4o5On_normal.jpg"/>
    <hyperlink ref="V66" r:id="rId123" display="https://pbs.twimg.com/media/D9XH80bWsAAD-JS.jpg"/>
    <hyperlink ref="V67" r:id="rId124" display="http://pbs.twimg.com/profile_images/877259185708081158/T-U4o5On_normal.jpg"/>
    <hyperlink ref="V68" r:id="rId125" display="http://pbs.twimg.com/profile_images/1063079768554237952/U3HrW-1B_normal.jpg"/>
    <hyperlink ref="V69" r:id="rId126" display="http://pbs.twimg.com/profile_images/1063079768554237952/U3HrW-1B_normal.jpg"/>
    <hyperlink ref="X3" r:id="rId127" display="https://twitter.com/#!/bccolleges/status/1111371035377463296"/>
    <hyperlink ref="X4" r:id="rId128" display="https://twitter.com/#!/bccolleges/status/1111371035377463296"/>
    <hyperlink ref="X5" r:id="rId129" display="https://twitter.com/#!/bccolleges/status/1111371035377463296"/>
    <hyperlink ref="X6" r:id="rId130" display="https://twitter.com/#!/pr4good/status/1113515455614861312"/>
    <hyperlink ref="X7" r:id="rId131" display="https://twitter.com/#!/pr4good/status/1113515455614861312"/>
    <hyperlink ref="X8" r:id="rId132" display="https://twitter.com/#!/vccbaking/status/1118561543799443456"/>
    <hyperlink ref="X9" r:id="rId133" display="https://twitter.com/#!/vccbaking/status/1118561543799443456"/>
    <hyperlink ref="X10" r:id="rId134" display="https://twitter.com/#!/bctrades/status/1118561048267825152"/>
    <hyperlink ref="X11" r:id="rId135" display="https://twitter.com/#!/bctrades/status/1118561048267825152"/>
    <hyperlink ref="X12" r:id="rId136" display="https://twitter.com/#!/bctrades/status/1118561048267825152"/>
    <hyperlink ref="X13" r:id="rId137" display="https://twitter.com/#!/bctrades/status/1118561048267825152"/>
    <hyperlink ref="X14" r:id="rId138" display="https://twitter.com/#!/bctrades/status/1118561048267825152"/>
    <hyperlink ref="X15" r:id="rId139" display="https://twitter.com/#!/bctrades/status/1118561048267825152"/>
    <hyperlink ref="X16" r:id="rId140" display="https://twitter.com/#!/skillsbc/status/1118562374246486016"/>
    <hyperlink ref="X17" r:id="rId141" display="https://twitter.com/#!/brettgri/status/1118604788088762369"/>
    <hyperlink ref="X18" r:id="rId142" display="https://twitter.com/#!/brettgri/status/1118604788088762369"/>
    <hyperlink ref="X19" r:id="rId143" display="https://twitter.com/#!/edplanbc/status/1131229671729901568"/>
    <hyperlink ref="X20" r:id="rId144" display="https://twitter.com/#!/hwcareercentre/status/1133145245904859136"/>
    <hyperlink ref="X21" r:id="rId145" display="https://twitter.com/#!/hwcareercentre/status/1133145245904859136"/>
    <hyperlink ref="X22" r:id="rId146" display="https://twitter.com/#!/skillsbc/status/1118546790196760576"/>
    <hyperlink ref="X23" r:id="rId147" display="https://twitter.com/#!/skillsbc/status/1118546790196760576"/>
    <hyperlink ref="X24" r:id="rId148" display="https://twitter.com/#!/skillsbc/status/1118562374246486016"/>
    <hyperlink ref="X25" r:id="rId149" display="https://twitter.com/#!/skillsbc/status/1118562374246486016"/>
    <hyperlink ref="X26" r:id="rId150" display="https://twitter.com/#!/myvcc/status/1118544998591541254"/>
    <hyperlink ref="X27" r:id="rId151" display="https://twitter.com/#!/myvcc/status/1118544998591541254"/>
    <hyperlink ref="X28" r:id="rId152" display="https://twitter.com/#!/myvcc/status/1118544998591541254"/>
    <hyperlink ref="X29" r:id="rId153" display="https://twitter.com/#!/myvcc/status/1133767528809938945"/>
    <hyperlink ref="X30" r:id="rId154" display="https://twitter.com/#!/myvcc/status/1118544998591541254"/>
    <hyperlink ref="X31" r:id="rId155" display="https://twitter.com/#!/myvcc/status/1133767528809938945"/>
    <hyperlink ref="X32" r:id="rId156" display="https://twitter.com/#!/vccfashion/status/1113534161862705155"/>
    <hyperlink ref="X33" r:id="rId157" display="https://twitter.com/#!/vccfashion/status/1115680837218050048"/>
    <hyperlink ref="X34" r:id="rId158" display="https://twitter.com/#!/vccfashion/status/1116736613026025473"/>
    <hyperlink ref="X35" r:id="rId159" display="https://twitter.com/#!/vccfashion/status/1117853913888112640"/>
    <hyperlink ref="X36" r:id="rId160" display="https://twitter.com/#!/vccfashion/status/1119270765612929024"/>
    <hyperlink ref="X37" r:id="rId161" display="https://twitter.com/#!/vccfashion/status/1123642022106152960"/>
    <hyperlink ref="X38" r:id="rId162" display="https://twitter.com/#!/vcclib/status/1121428867175124993"/>
    <hyperlink ref="X39" r:id="rId163" display="https://twitter.com/#!/vcclib/status/1121428867175124993"/>
    <hyperlink ref="X40" r:id="rId164" display="https://twitter.com/#!/vccfashion/status/1115299608534581249"/>
    <hyperlink ref="X41" r:id="rId165" display="https://twitter.com/#!/vccfashion/status/1118228912415354880"/>
    <hyperlink ref="X42" r:id="rId166" display="https://twitter.com/#!/vccfashion/status/1131624675048656896"/>
    <hyperlink ref="X43" r:id="rId167" display="https://twitter.com/#!/myvcc/status/1118544998591541254"/>
    <hyperlink ref="X44" r:id="rId168" display="https://twitter.com/#!/myvcc/status/1121198445073584133"/>
    <hyperlink ref="X45" r:id="rId169" display="https://twitter.com/#!/myvcc/status/1122908596705144836"/>
    <hyperlink ref="X46" r:id="rId170" display="https://twitter.com/#!/myvcc/status/1131228701998428160"/>
    <hyperlink ref="X47" r:id="rId171" display="https://twitter.com/#!/myvcc/status/1131970697264271362"/>
    <hyperlink ref="X48" r:id="rId172" display="https://twitter.com/#!/myvcc/status/1133131032583180288"/>
    <hyperlink ref="X49" r:id="rId173" display="https://twitter.com/#!/myvcc/status/1133767528809938945"/>
    <hyperlink ref="X50" r:id="rId174" display="https://twitter.com/#!/vccfashion/status/1117853913888112640"/>
    <hyperlink ref="X51" r:id="rId175" display="https://twitter.com/#!/vccfashion/status/1131624675048656896"/>
    <hyperlink ref="X52" r:id="rId176" display="https://twitter.com/#!/vccfashion/status/1135690683291963392"/>
    <hyperlink ref="X53" r:id="rId177" display="https://twitter.com/#!/torontofashion/status/1136741063773831168"/>
    <hyperlink ref="X54" r:id="rId178" display="https://twitter.com/#!/vccfashion/status/1136747141546876944"/>
    <hyperlink ref="X55" r:id="rId179" display="https://twitter.com/#!/mayumiizumi1/status/1142010804138459137"/>
    <hyperlink ref="X56" r:id="rId180" display="https://twitter.com/#!/vccfashion/status/1114209887511248896"/>
    <hyperlink ref="X57" r:id="rId181" display="https://twitter.com/#!/vccfashion/status/1121813890910830592"/>
    <hyperlink ref="X58" r:id="rId182" display="https://twitter.com/#!/vccfashion/status/1124356742710689792"/>
    <hyperlink ref="X59" r:id="rId183" display="https://twitter.com/#!/vccfashion/status/1126170422582677505"/>
    <hyperlink ref="X60" r:id="rId184" display="https://twitter.com/#!/vccfashion/status/1126884669109284864"/>
    <hyperlink ref="X61" r:id="rId185" display="https://twitter.com/#!/vccfashion/status/1127994466214637568"/>
    <hyperlink ref="X62" r:id="rId186" display="https://twitter.com/#!/vccfashion/status/1129071583392403459"/>
    <hyperlink ref="X63" r:id="rId187" display="https://twitter.com/#!/vccfashion/status/1137036536816513024"/>
    <hyperlink ref="X64" r:id="rId188" display="https://twitter.com/#!/vccfashion/status/1137987787016351744"/>
    <hyperlink ref="X65" r:id="rId189" display="https://twitter.com/#!/vccfashion/status/1138878691159805968"/>
    <hyperlink ref="X66" r:id="rId190" display="https://twitter.com/#!/vccfashion/status/1141037932851187712"/>
    <hyperlink ref="X67" r:id="rId191" display="https://twitter.com/#!/vccfashion/status/1141762711073841153"/>
    <hyperlink ref="X68" r:id="rId192" display="https://twitter.com/#!/mayumiizumi1/status/1142010804138459137"/>
    <hyperlink ref="X69" r:id="rId193" display="https://twitter.com/#!/mayumiizumi1/status/1130473996695113728"/>
    <hyperlink ref="AZ44" r:id="rId194" display="https://api.twitter.com/1.1/geo/id/1e5cb4d0509db554.json"/>
  </hyperlinks>
  <printOptions/>
  <pageMargins left="0.7" right="0.7" top="0.75" bottom="0.75" header="0.3" footer="0.3"/>
  <pageSetup horizontalDpi="600" verticalDpi="600" orientation="portrait" r:id="rId198"/>
  <legacyDrawing r:id="rId196"/>
  <tableParts>
    <tablePart r:id="rId1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886</v>
      </c>
      <c r="B1" s="13" t="s">
        <v>1009</v>
      </c>
      <c r="C1" s="13" t="s">
        <v>1010</v>
      </c>
      <c r="D1" s="13" t="s">
        <v>144</v>
      </c>
      <c r="E1" s="13" t="s">
        <v>1012</v>
      </c>
      <c r="F1" s="13" t="s">
        <v>1013</v>
      </c>
      <c r="G1" s="13" t="s">
        <v>1014</v>
      </c>
    </row>
    <row r="2" spans="1:7" ht="15">
      <c r="A2" s="85" t="s">
        <v>771</v>
      </c>
      <c r="B2" s="85">
        <v>42</v>
      </c>
      <c r="C2" s="132">
        <v>0.032915360501567396</v>
      </c>
      <c r="D2" s="85" t="s">
        <v>1011</v>
      </c>
      <c r="E2" s="85"/>
      <c r="F2" s="85"/>
      <c r="G2" s="85"/>
    </row>
    <row r="3" spans="1:7" ht="15">
      <c r="A3" s="85" t="s">
        <v>772</v>
      </c>
      <c r="B3" s="85">
        <v>1</v>
      </c>
      <c r="C3" s="132">
        <v>0.0007836990595611286</v>
      </c>
      <c r="D3" s="85" t="s">
        <v>1011</v>
      </c>
      <c r="E3" s="85"/>
      <c r="F3" s="85"/>
      <c r="G3" s="85"/>
    </row>
    <row r="4" spans="1:7" ht="15">
      <c r="A4" s="85" t="s">
        <v>773</v>
      </c>
      <c r="B4" s="85">
        <v>0</v>
      </c>
      <c r="C4" s="132">
        <v>0</v>
      </c>
      <c r="D4" s="85" t="s">
        <v>1011</v>
      </c>
      <c r="E4" s="85"/>
      <c r="F4" s="85"/>
      <c r="G4" s="85"/>
    </row>
    <row r="5" spans="1:7" ht="15">
      <c r="A5" s="85" t="s">
        <v>774</v>
      </c>
      <c r="B5" s="85">
        <v>1233</v>
      </c>
      <c r="C5" s="132">
        <v>0.9663009404388714</v>
      </c>
      <c r="D5" s="85" t="s">
        <v>1011</v>
      </c>
      <c r="E5" s="85"/>
      <c r="F5" s="85"/>
      <c r="G5" s="85"/>
    </row>
    <row r="6" spans="1:7" ht="15">
      <c r="A6" s="85" t="s">
        <v>775</v>
      </c>
      <c r="B6" s="85">
        <v>1276</v>
      </c>
      <c r="C6" s="132">
        <v>1</v>
      </c>
      <c r="D6" s="85" t="s">
        <v>1011</v>
      </c>
      <c r="E6" s="85"/>
      <c r="F6" s="85"/>
      <c r="G6" s="85"/>
    </row>
    <row r="7" spans="1:7" ht="15">
      <c r="A7" s="91" t="s">
        <v>748</v>
      </c>
      <c r="B7" s="91">
        <v>22</v>
      </c>
      <c r="C7" s="133">
        <v>0.010807398631945719</v>
      </c>
      <c r="D7" s="91" t="s">
        <v>1011</v>
      </c>
      <c r="E7" s="91" t="b">
        <v>0</v>
      </c>
      <c r="F7" s="91" t="b">
        <v>0</v>
      </c>
      <c r="G7" s="91" t="b">
        <v>0</v>
      </c>
    </row>
    <row r="8" spans="1:7" ht="15">
      <c r="A8" s="91" t="s">
        <v>776</v>
      </c>
      <c r="B8" s="91">
        <v>14</v>
      </c>
      <c r="C8" s="133">
        <v>0.008321912409403314</v>
      </c>
      <c r="D8" s="91" t="s">
        <v>1011</v>
      </c>
      <c r="E8" s="91" t="b">
        <v>0</v>
      </c>
      <c r="F8" s="91" t="b">
        <v>0</v>
      </c>
      <c r="G8" s="91" t="b">
        <v>0</v>
      </c>
    </row>
    <row r="9" spans="1:7" ht="15">
      <c r="A9" s="91" t="s">
        <v>221</v>
      </c>
      <c r="B9" s="91">
        <v>13</v>
      </c>
      <c r="C9" s="133">
        <v>0.007727490094445934</v>
      </c>
      <c r="D9" s="91" t="s">
        <v>1011</v>
      </c>
      <c r="E9" s="91" t="b">
        <v>0</v>
      </c>
      <c r="F9" s="91" t="b">
        <v>0</v>
      </c>
      <c r="G9" s="91" t="b">
        <v>0</v>
      </c>
    </row>
    <row r="10" spans="1:7" ht="15">
      <c r="A10" s="91" t="s">
        <v>220</v>
      </c>
      <c r="B10" s="91">
        <v>12</v>
      </c>
      <c r="C10" s="133">
        <v>0.0076103507029559965</v>
      </c>
      <c r="D10" s="91" t="s">
        <v>1011</v>
      </c>
      <c r="E10" s="91" t="b">
        <v>0</v>
      </c>
      <c r="F10" s="91" t="b">
        <v>0</v>
      </c>
      <c r="G10" s="91" t="b">
        <v>0</v>
      </c>
    </row>
    <row r="11" spans="1:7" ht="15">
      <c r="A11" s="91" t="s">
        <v>777</v>
      </c>
      <c r="B11" s="91">
        <v>11</v>
      </c>
      <c r="C11" s="133">
        <v>0.007451754547637273</v>
      </c>
      <c r="D11" s="91" t="s">
        <v>1011</v>
      </c>
      <c r="E11" s="91" t="b">
        <v>0</v>
      </c>
      <c r="F11" s="91" t="b">
        <v>0</v>
      </c>
      <c r="G11" s="91" t="b">
        <v>0</v>
      </c>
    </row>
    <row r="12" spans="1:7" ht="15">
      <c r="A12" s="91" t="s">
        <v>887</v>
      </c>
      <c r="B12" s="91">
        <v>7</v>
      </c>
      <c r="C12" s="133">
        <v>0.006314179529699438</v>
      </c>
      <c r="D12" s="91" t="s">
        <v>1011</v>
      </c>
      <c r="E12" s="91" t="b">
        <v>0</v>
      </c>
      <c r="F12" s="91" t="b">
        <v>0</v>
      </c>
      <c r="G12" s="91" t="b">
        <v>0</v>
      </c>
    </row>
    <row r="13" spans="1:7" ht="15">
      <c r="A13" s="91" t="s">
        <v>780</v>
      </c>
      <c r="B13" s="91">
        <v>7</v>
      </c>
      <c r="C13" s="133">
        <v>0.008260708523754427</v>
      </c>
      <c r="D13" s="91" t="s">
        <v>1011</v>
      </c>
      <c r="E13" s="91" t="b">
        <v>0</v>
      </c>
      <c r="F13" s="91" t="b">
        <v>0</v>
      </c>
      <c r="G13" s="91" t="b">
        <v>0</v>
      </c>
    </row>
    <row r="14" spans="1:7" ht="15">
      <c r="A14" s="91" t="s">
        <v>779</v>
      </c>
      <c r="B14" s="91">
        <v>7</v>
      </c>
      <c r="C14" s="133">
        <v>0.006314179529699438</v>
      </c>
      <c r="D14" s="91" t="s">
        <v>1011</v>
      </c>
      <c r="E14" s="91" t="b">
        <v>0</v>
      </c>
      <c r="F14" s="91" t="b">
        <v>0</v>
      </c>
      <c r="G14" s="91" t="b">
        <v>0</v>
      </c>
    </row>
    <row r="15" spans="1:7" ht="15">
      <c r="A15" s="91" t="s">
        <v>781</v>
      </c>
      <c r="B15" s="91">
        <v>6</v>
      </c>
      <c r="C15" s="133">
        <v>0.006415321175585132</v>
      </c>
      <c r="D15" s="91" t="s">
        <v>1011</v>
      </c>
      <c r="E15" s="91" t="b">
        <v>0</v>
      </c>
      <c r="F15" s="91" t="b">
        <v>0</v>
      </c>
      <c r="G15" s="91" t="b">
        <v>0</v>
      </c>
    </row>
    <row r="16" spans="1:7" ht="15">
      <c r="A16" s="91" t="s">
        <v>782</v>
      </c>
      <c r="B16" s="91">
        <v>6</v>
      </c>
      <c r="C16" s="133">
        <v>0.006415321175585132</v>
      </c>
      <c r="D16" s="91" t="s">
        <v>1011</v>
      </c>
      <c r="E16" s="91" t="b">
        <v>0</v>
      </c>
      <c r="F16" s="91" t="b">
        <v>0</v>
      </c>
      <c r="G16" s="91" t="b">
        <v>0</v>
      </c>
    </row>
    <row r="17" spans="1:7" ht="15">
      <c r="A17" s="91" t="s">
        <v>888</v>
      </c>
      <c r="B17" s="91">
        <v>6</v>
      </c>
      <c r="C17" s="133">
        <v>0.005871742827432102</v>
      </c>
      <c r="D17" s="91" t="s">
        <v>1011</v>
      </c>
      <c r="E17" s="91" t="b">
        <v>0</v>
      </c>
      <c r="F17" s="91" t="b">
        <v>0</v>
      </c>
      <c r="G17" s="91" t="b">
        <v>0</v>
      </c>
    </row>
    <row r="18" spans="1:7" ht="15">
      <c r="A18" s="91" t="s">
        <v>889</v>
      </c>
      <c r="B18" s="91">
        <v>6</v>
      </c>
      <c r="C18" s="133">
        <v>0.006415321175585132</v>
      </c>
      <c r="D18" s="91" t="s">
        <v>1011</v>
      </c>
      <c r="E18" s="91" t="b">
        <v>0</v>
      </c>
      <c r="F18" s="91" t="b">
        <v>0</v>
      </c>
      <c r="G18" s="91" t="b">
        <v>0</v>
      </c>
    </row>
    <row r="19" spans="1:7" ht="15">
      <c r="A19" s="91" t="s">
        <v>890</v>
      </c>
      <c r="B19" s="91">
        <v>6</v>
      </c>
      <c r="C19" s="133">
        <v>0.005871742827432102</v>
      </c>
      <c r="D19" s="91" t="s">
        <v>1011</v>
      </c>
      <c r="E19" s="91" t="b">
        <v>0</v>
      </c>
      <c r="F19" s="91" t="b">
        <v>0</v>
      </c>
      <c r="G19" s="91" t="b">
        <v>0</v>
      </c>
    </row>
    <row r="20" spans="1:7" ht="15">
      <c r="A20" s="91" t="s">
        <v>786</v>
      </c>
      <c r="B20" s="91">
        <v>6</v>
      </c>
      <c r="C20" s="133">
        <v>0.005871742827432102</v>
      </c>
      <c r="D20" s="91" t="s">
        <v>1011</v>
      </c>
      <c r="E20" s="91" t="b">
        <v>1</v>
      </c>
      <c r="F20" s="91" t="b">
        <v>0</v>
      </c>
      <c r="G20" s="91" t="b">
        <v>0</v>
      </c>
    </row>
    <row r="21" spans="1:7" ht="15">
      <c r="A21" s="91" t="s">
        <v>787</v>
      </c>
      <c r="B21" s="91">
        <v>6</v>
      </c>
      <c r="C21" s="133">
        <v>0.005871742827432102</v>
      </c>
      <c r="D21" s="91" t="s">
        <v>1011</v>
      </c>
      <c r="E21" s="91" t="b">
        <v>1</v>
      </c>
      <c r="F21" s="91" t="b">
        <v>0</v>
      </c>
      <c r="G21" s="91" t="b">
        <v>0</v>
      </c>
    </row>
    <row r="22" spans="1:7" ht="15">
      <c r="A22" s="91" t="s">
        <v>788</v>
      </c>
      <c r="B22" s="91">
        <v>6</v>
      </c>
      <c r="C22" s="133">
        <v>0.005871742827432102</v>
      </c>
      <c r="D22" s="91" t="s">
        <v>1011</v>
      </c>
      <c r="E22" s="91" t="b">
        <v>0</v>
      </c>
      <c r="F22" s="91" t="b">
        <v>0</v>
      </c>
      <c r="G22" s="91" t="b">
        <v>0</v>
      </c>
    </row>
    <row r="23" spans="1:7" ht="15">
      <c r="A23" s="91" t="s">
        <v>789</v>
      </c>
      <c r="B23" s="91">
        <v>6</v>
      </c>
      <c r="C23" s="133">
        <v>0.005871742827432102</v>
      </c>
      <c r="D23" s="91" t="s">
        <v>1011</v>
      </c>
      <c r="E23" s="91" t="b">
        <v>0</v>
      </c>
      <c r="F23" s="91" t="b">
        <v>0</v>
      </c>
      <c r="G23" s="91" t="b">
        <v>0</v>
      </c>
    </row>
    <row r="24" spans="1:7" ht="15">
      <c r="A24" s="91" t="s">
        <v>790</v>
      </c>
      <c r="B24" s="91">
        <v>6</v>
      </c>
      <c r="C24" s="133">
        <v>0.005871742827432102</v>
      </c>
      <c r="D24" s="91" t="s">
        <v>1011</v>
      </c>
      <c r="E24" s="91" t="b">
        <v>0</v>
      </c>
      <c r="F24" s="91" t="b">
        <v>0</v>
      </c>
      <c r="G24" s="91" t="b">
        <v>0</v>
      </c>
    </row>
    <row r="25" spans="1:7" ht="15">
      <c r="A25" s="91" t="s">
        <v>791</v>
      </c>
      <c r="B25" s="91">
        <v>6</v>
      </c>
      <c r="C25" s="133">
        <v>0.005871742827432102</v>
      </c>
      <c r="D25" s="91" t="s">
        <v>1011</v>
      </c>
      <c r="E25" s="91" t="b">
        <v>0</v>
      </c>
      <c r="F25" s="91" t="b">
        <v>0</v>
      </c>
      <c r="G25" s="91" t="b">
        <v>0</v>
      </c>
    </row>
    <row r="26" spans="1:7" ht="15">
      <c r="A26" s="91" t="s">
        <v>792</v>
      </c>
      <c r="B26" s="91">
        <v>6</v>
      </c>
      <c r="C26" s="133">
        <v>0.005871742827432102</v>
      </c>
      <c r="D26" s="91" t="s">
        <v>1011</v>
      </c>
      <c r="E26" s="91" t="b">
        <v>0</v>
      </c>
      <c r="F26" s="91" t="b">
        <v>0</v>
      </c>
      <c r="G26" s="91" t="b">
        <v>0</v>
      </c>
    </row>
    <row r="27" spans="1:7" ht="15">
      <c r="A27" s="91" t="s">
        <v>226</v>
      </c>
      <c r="B27" s="91">
        <v>6</v>
      </c>
      <c r="C27" s="133">
        <v>0.005871742827432102</v>
      </c>
      <c r="D27" s="91" t="s">
        <v>1011</v>
      </c>
      <c r="E27" s="91" t="b">
        <v>0</v>
      </c>
      <c r="F27" s="91" t="b">
        <v>0</v>
      </c>
      <c r="G27" s="91" t="b">
        <v>0</v>
      </c>
    </row>
    <row r="28" spans="1:7" ht="15">
      <c r="A28" s="91" t="s">
        <v>783</v>
      </c>
      <c r="B28" s="91">
        <v>5</v>
      </c>
      <c r="C28" s="133">
        <v>0.005346100979654277</v>
      </c>
      <c r="D28" s="91" t="s">
        <v>1011</v>
      </c>
      <c r="E28" s="91" t="b">
        <v>0</v>
      </c>
      <c r="F28" s="91" t="b">
        <v>0</v>
      </c>
      <c r="G28" s="91" t="b">
        <v>0</v>
      </c>
    </row>
    <row r="29" spans="1:7" ht="15">
      <c r="A29" s="91" t="s">
        <v>784</v>
      </c>
      <c r="B29" s="91">
        <v>5</v>
      </c>
      <c r="C29" s="133">
        <v>0.005346100979654277</v>
      </c>
      <c r="D29" s="91" t="s">
        <v>1011</v>
      </c>
      <c r="E29" s="91" t="b">
        <v>0</v>
      </c>
      <c r="F29" s="91" t="b">
        <v>0</v>
      </c>
      <c r="G29" s="91" t="b">
        <v>0</v>
      </c>
    </row>
    <row r="30" spans="1:7" ht="15">
      <c r="A30" s="91" t="s">
        <v>891</v>
      </c>
      <c r="B30" s="91">
        <v>5</v>
      </c>
      <c r="C30" s="133">
        <v>0.005900506088396019</v>
      </c>
      <c r="D30" s="91" t="s">
        <v>1011</v>
      </c>
      <c r="E30" s="91" t="b">
        <v>0</v>
      </c>
      <c r="F30" s="91" t="b">
        <v>0</v>
      </c>
      <c r="G30" s="91" t="b">
        <v>0</v>
      </c>
    </row>
    <row r="31" spans="1:7" ht="15">
      <c r="A31" s="91" t="s">
        <v>892</v>
      </c>
      <c r="B31" s="91">
        <v>5</v>
      </c>
      <c r="C31" s="133">
        <v>0.006615258586155172</v>
      </c>
      <c r="D31" s="91" t="s">
        <v>1011</v>
      </c>
      <c r="E31" s="91" t="b">
        <v>0</v>
      </c>
      <c r="F31" s="91" t="b">
        <v>0</v>
      </c>
      <c r="G31" s="91" t="b">
        <v>0</v>
      </c>
    </row>
    <row r="32" spans="1:7" ht="15">
      <c r="A32" s="91" t="s">
        <v>893</v>
      </c>
      <c r="B32" s="91">
        <v>5</v>
      </c>
      <c r="C32" s="133">
        <v>0.005346100979654277</v>
      </c>
      <c r="D32" s="91" t="s">
        <v>1011</v>
      </c>
      <c r="E32" s="91" t="b">
        <v>0</v>
      </c>
      <c r="F32" s="91" t="b">
        <v>0</v>
      </c>
      <c r="G32" s="91" t="b">
        <v>0</v>
      </c>
    </row>
    <row r="33" spans="1:7" ht="15">
      <c r="A33" s="91" t="s">
        <v>894</v>
      </c>
      <c r="B33" s="91">
        <v>5</v>
      </c>
      <c r="C33" s="133">
        <v>0.005346100979654277</v>
      </c>
      <c r="D33" s="91" t="s">
        <v>1011</v>
      </c>
      <c r="E33" s="91" t="b">
        <v>0</v>
      </c>
      <c r="F33" s="91" t="b">
        <v>0</v>
      </c>
      <c r="G33" s="91" t="b">
        <v>0</v>
      </c>
    </row>
    <row r="34" spans="1:7" ht="15">
      <c r="A34" s="91" t="s">
        <v>895</v>
      </c>
      <c r="B34" s="91">
        <v>5</v>
      </c>
      <c r="C34" s="133">
        <v>0.005346100979654277</v>
      </c>
      <c r="D34" s="91" t="s">
        <v>1011</v>
      </c>
      <c r="E34" s="91" t="b">
        <v>0</v>
      </c>
      <c r="F34" s="91" t="b">
        <v>0</v>
      </c>
      <c r="G34" s="91" t="b">
        <v>0</v>
      </c>
    </row>
    <row r="35" spans="1:7" ht="15">
      <c r="A35" s="91" t="s">
        <v>896</v>
      </c>
      <c r="B35" s="91">
        <v>5</v>
      </c>
      <c r="C35" s="133">
        <v>0.005346100979654277</v>
      </c>
      <c r="D35" s="91" t="s">
        <v>1011</v>
      </c>
      <c r="E35" s="91" t="b">
        <v>0</v>
      </c>
      <c r="F35" s="91" t="b">
        <v>0</v>
      </c>
      <c r="G35" s="91" t="b">
        <v>0</v>
      </c>
    </row>
    <row r="36" spans="1:7" ht="15">
      <c r="A36" s="91" t="s">
        <v>897</v>
      </c>
      <c r="B36" s="91">
        <v>5</v>
      </c>
      <c r="C36" s="133">
        <v>0.005346100979654277</v>
      </c>
      <c r="D36" s="91" t="s">
        <v>1011</v>
      </c>
      <c r="E36" s="91" t="b">
        <v>0</v>
      </c>
      <c r="F36" s="91" t="b">
        <v>0</v>
      </c>
      <c r="G36" s="91" t="b">
        <v>0</v>
      </c>
    </row>
    <row r="37" spans="1:7" ht="15">
      <c r="A37" s="91" t="s">
        <v>898</v>
      </c>
      <c r="B37" s="91">
        <v>5</v>
      </c>
      <c r="C37" s="133">
        <v>0.005346100979654277</v>
      </c>
      <c r="D37" s="91" t="s">
        <v>1011</v>
      </c>
      <c r="E37" s="91" t="b">
        <v>0</v>
      </c>
      <c r="F37" s="91" t="b">
        <v>0</v>
      </c>
      <c r="G37" s="91" t="b">
        <v>0</v>
      </c>
    </row>
    <row r="38" spans="1:7" ht="15">
      <c r="A38" s="91" t="s">
        <v>899</v>
      </c>
      <c r="B38" s="91">
        <v>4</v>
      </c>
      <c r="C38" s="133">
        <v>0.005292206868924137</v>
      </c>
      <c r="D38" s="91" t="s">
        <v>1011</v>
      </c>
      <c r="E38" s="91" t="b">
        <v>0</v>
      </c>
      <c r="F38" s="91" t="b">
        <v>0</v>
      </c>
      <c r="G38" s="91" t="b">
        <v>0</v>
      </c>
    </row>
    <row r="39" spans="1:7" ht="15">
      <c r="A39" s="91" t="s">
        <v>900</v>
      </c>
      <c r="B39" s="91">
        <v>4</v>
      </c>
      <c r="C39" s="133">
        <v>0.004720404870716816</v>
      </c>
      <c r="D39" s="91" t="s">
        <v>1011</v>
      </c>
      <c r="E39" s="91" t="b">
        <v>0</v>
      </c>
      <c r="F39" s="91" t="b">
        <v>0</v>
      </c>
      <c r="G39" s="91" t="b">
        <v>0</v>
      </c>
    </row>
    <row r="40" spans="1:7" ht="15">
      <c r="A40" s="91" t="s">
        <v>901</v>
      </c>
      <c r="B40" s="91">
        <v>4</v>
      </c>
      <c r="C40" s="133">
        <v>0.005292206868924137</v>
      </c>
      <c r="D40" s="91" t="s">
        <v>1011</v>
      </c>
      <c r="E40" s="91" t="b">
        <v>0</v>
      </c>
      <c r="F40" s="91" t="b">
        <v>0</v>
      </c>
      <c r="G40" s="91" t="b">
        <v>0</v>
      </c>
    </row>
    <row r="41" spans="1:7" ht="15">
      <c r="A41" s="91" t="s">
        <v>902</v>
      </c>
      <c r="B41" s="91">
        <v>4</v>
      </c>
      <c r="C41" s="133">
        <v>0.004720404870716816</v>
      </c>
      <c r="D41" s="91" t="s">
        <v>1011</v>
      </c>
      <c r="E41" s="91" t="b">
        <v>0</v>
      </c>
      <c r="F41" s="91" t="b">
        <v>0</v>
      </c>
      <c r="G41" s="91" t="b">
        <v>0</v>
      </c>
    </row>
    <row r="42" spans="1:7" ht="15">
      <c r="A42" s="91" t="s">
        <v>903</v>
      </c>
      <c r="B42" s="91">
        <v>4</v>
      </c>
      <c r="C42" s="133">
        <v>0.004720404870716816</v>
      </c>
      <c r="D42" s="91" t="s">
        <v>1011</v>
      </c>
      <c r="E42" s="91" t="b">
        <v>0</v>
      </c>
      <c r="F42" s="91" t="b">
        <v>0</v>
      </c>
      <c r="G42" s="91" t="b">
        <v>0</v>
      </c>
    </row>
    <row r="43" spans="1:7" ht="15">
      <c r="A43" s="91" t="s">
        <v>904</v>
      </c>
      <c r="B43" s="91">
        <v>4</v>
      </c>
      <c r="C43" s="133">
        <v>0.005292206868924137</v>
      </c>
      <c r="D43" s="91" t="s">
        <v>1011</v>
      </c>
      <c r="E43" s="91" t="b">
        <v>0</v>
      </c>
      <c r="F43" s="91" t="b">
        <v>0</v>
      </c>
      <c r="G43" s="91" t="b">
        <v>0</v>
      </c>
    </row>
    <row r="44" spans="1:7" ht="15">
      <c r="A44" s="91" t="s">
        <v>905</v>
      </c>
      <c r="B44" s="91">
        <v>4</v>
      </c>
      <c r="C44" s="133">
        <v>0.004720404870716816</v>
      </c>
      <c r="D44" s="91" t="s">
        <v>1011</v>
      </c>
      <c r="E44" s="91" t="b">
        <v>0</v>
      </c>
      <c r="F44" s="91" t="b">
        <v>0</v>
      </c>
      <c r="G44" s="91" t="b">
        <v>0</v>
      </c>
    </row>
    <row r="45" spans="1:7" ht="15">
      <c r="A45" s="91" t="s">
        <v>906</v>
      </c>
      <c r="B45" s="91">
        <v>4</v>
      </c>
      <c r="C45" s="133">
        <v>0.004720404870716816</v>
      </c>
      <c r="D45" s="91" t="s">
        <v>1011</v>
      </c>
      <c r="E45" s="91" t="b">
        <v>0</v>
      </c>
      <c r="F45" s="91" t="b">
        <v>0</v>
      </c>
      <c r="G45" s="91" t="b">
        <v>0</v>
      </c>
    </row>
    <row r="46" spans="1:7" ht="15">
      <c r="A46" s="91" t="s">
        <v>907</v>
      </c>
      <c r="B46" s="91">
        <v>3</v>
      </c>
      <c r="C46" s="133">
        <v>0.003969155151693103</v>
      </c>
      <c r="D46" s="91" t="s">
        <v>1011</v>
      </c>
      <c r="E46" s="91" t="b">
        <v>0</v>
      </c>
      <c r="F46" s="91" t="b">
        <v>0</v>
      </c>
      <c r="G46" s="91" t="b">
        <v>0</v>
      </c>
    </row>
    <row r="47" spans="1:7" ht="15">
      <c r="A47" s="91" t="s">
        <v>908</v>
      </c>
      <c r="B47" s="91">
        <v>3</v>
      </c>
      <c r="C47" s="133">
        <v>0.003969155151693103</v>
      </c>
      <c r="D47" s="91" t="s">
        <v>1011</v>
      </c>
      <c r="E47" s="91" t="b">
        <v>0</v>
      </c>
      <c r="F47" s="91" t="b">
        <v>0</v>
      </c>
      <c r="G47" s="91" t="b">
        <v>0</v>
      </c>
    </row>
    <row r="48" spans="1:7" ht="15">
      <c r="A48" s="91" t="s">
        <v>909</v>
      </c>
      <c r="B48" s="91">
        <v>3</v>
      </c>
      <c r="C48" s="133">
        <v>0.003969155151693103</v>
      </c>
      <c r="D48" s="91" t="s">
        <v>1011</v>
      </c>
      <c r="E48" s="91" t="b">
        <v>0</v>
      </c>
      <c r="F48" s="91" t="b">
        <v>0</v>
      </c>
      <c r="G48" s="91" t="b">
        <v>0</v>
      </c>
    </row>
    <row r="49" spans="1:7" ht="15">
      <c r="A49" s="91" t="s">
        <v>910</v>
      </c>
      <c r="B49" s="91">
        <v>3</v>
      </c>
      <c r="C49" s="133">
        <v>0.003969155151693103</v>
      </c>
      <c r="D49" s="91" t="s">
        <v>1011</v>
      </c>
      <c r="E49" s="91" t="b">
        <v>0</v>
      </c>
      <c r="F49" s="91" t="b">
        <v>0</v>
      </c>
      <c r="G49" s="91" t="b">
        <v>0</v>
      </c>
    </row>
    <row r="50" spans="1:7" ht="15">
      <c r="A50" s="91" t="s">
        <v>911</v>
      </c>
      <c r="B50" s="91">
        <v>3</v>
      </c>
      <c r="C50" s="133">
        <v>0.004573587391014664</v>
      </c>
      <c r="D50" s="91" t="s">
        <v>1011</v>
      </c>
      <c r="E50" s="91" t="b">
        <v>0</v>
      </c>
      <c r="F50" s="91" t="b">
        <v>0</v>
      </c>
      <c r="G50" s="91" t="b">
        <v>0</v>
      </c>
    </row>
    <row r="51" spans="1:7" ht="15">
      <c r="A51" s="91" t="s">
        <v>912</v>
      </c>
      <c r="B51" s="91">
        <v>3</v>
      </c>
      <c r="C51" s="133">
        <v>0.003969155151693103</v>
      </c>
      <c r="D51" s="91" t="s">
        <v>1011</v>
      </c>
      <c r="E51" s="91" t="b">
        <v>0</v>
      </c>
      <c r="F51" s="91" t="b">
        <v>0</v>
      </c>
      <c r="G51" s="91" t="b">
        <v>0</v>
      </c>
    </row>
    <row r="52" spans="1:7" ht="15">
      <c r="A52" s="91" t="s">
        <v>913</v>
      </c>
      <c r="B52" s="91">
        <v>3</v>
      </c>
      <c r="C52" s="133">
        <v>0.003969155151693103</v>
      </c>
      <c r="D52" s="91" t="s">
        <v>1011</v>
      </c>
      <c r="E52" s="91" t="b">
        <v>0</v>
      </c>
      <c r="F52" s="91" t="b">
        <v>0</v>
      </c>
      <c r="G52" s="91" t="b">
        <v>0</v>
      </c>
    </row>
    <row r="53" spans="1:7" ht="15">
      <c r="A53" s="91" t="s">
        <v>222</v>
      </c>
      <c r="B53" s="91">
        <v>3</v>
      </c>
      <c r="C53" s="133">
        <v>0.003969155151693103</v>
      </c>
      <c r="D53" s="91" t="s">
        <v>1011</v>
      </c>
      <c r="E53" s="91" t="b">
        <v>0</v>
      </c>
      <c r="F53" s="91" t="b">
        <v>0</v>
      </c>
      <c r="G53" s="91" t="b">
        <v>0</v>
      </c>
    </row>
    <row r="54" spans="1:7" ht="15">
      <c r="A54" s="91" t="s">
        <v>914</v>
      </c>
      <c r="B54" s="91">
        <v>3</v>
      </c>
      <c r="C54" s="133">
        <v>0.003969155151693103</v>
      </c>
      <c r="D54" s="91" t="s">
        <v>1011</v>
      </c>
      <c r="E54" s="91" t="b">
        <v>0</v>
      </c>
      <c r="F54" s="91" t="b">
        <v>0</v>
      </c>
      <c r="G54" s="91" t="b">
        <v>0</v>
      </c>
    </row>
    <row r="55" spans="1:7" ht="15">
      <c r="A55" s="91" t="s">
        <v>915</v>
      </c>
      <c r="B55" s="91">
        <v>3</v>
      </c>
      <c r="C55" s="133">
        <v>0.003969155151693103</v>
      </c>
      <c r="D55" s="91" t="s">
        <v>1011</v>
      </c>
      <c r="E55" s="91" t="b">
        <v>0</v>
      </c>
      <c r="F55" s="91" t="b">
        <v>0</v>
      </c>
      <c r="G55" s="91" t="b">
        <v>0</v>
      </c>
    </row>
    <row r="56" spans="1:7" ht="15">
      <c r="A56" s="91" t="s">
        <v>916</v>
      </c>
      <c r="B56" s="91">
        <v>3</v>
      </c>
      <c r="C56" s="133">
        <v>0.003969155151693103</v>
      </c>
      <c r="D56" s="91" t="s">
        <v>1011</v>
      </c>
      <c r="E56" s="91" t="b">
        <v>1</v>
      </c>
      <c r="F56" s="91" t="b">
        <v>0</v>
      </c>
      <c r="G56" s="91" t="b">
        <v>0</v>
      </c>
    </row>
    <row r="57" spans="1:7" ht="15">
      <c r="A57" s="91" t="s">
        <v>917</v>
      </c>
      <c r="B57" s="91">
        <v>3</v>
      </c>
      <c r="C57" s="133">
        <v>0.003969155151693103</v>
      </c>
      <c r="D57" s="91" t="s">
        <v>1011</v>
      </c>
      <c r="E57" s="91" t="b">
        <v>0</v>
      </c>
      <c r="F57" s="91" t="b">
        <v>0</v>
      </c>
      <c r="G57" s="91" t="b">
        <v>0</v>
      </c>
    </row>
    <row r="58" spans="1:7" ht="15">
      <c r="A58" s="91" t="s">
        <v>228</v>
      </c>
      <c r="B58" s="91">
        <v>3</v>
      </c>
      <c r="C58" s="133">
        <v>0.003969155151693103</v>
      </c>
      <c r="D58" s="91" t="s">
        <v>1011</v>
      </c>
      <c r="E58" s="91" t="b">
        <v>0</v>
      </c>
      <c r="F58" s="91" t="b">
        <v>0</v>
      </c>
      <c r="G58" s="91" t="b">
        <v>0</v>
      </c>
    </row>
    <row r="59" spans="1:7" ht="15">
      <c r="A59" s="91" t="s">
        <v>918</v>
      </c>
      <c r="B59" s="91">
        <v>3</v>
      </c>
      <c r="C59" s="133">
        <v>0.003969155151693103</v>
      </c>
      <c r="D59" s="91" t="s">
        <v>1011</v>
      </c>
      <c r="E59" s="91" t="b">
        <v>0</v>
      </c>
      <c r="F59" s="91" t="b">
        <v>0</v>
      </c>
      <c r="G59" s="91" t="b">
        <v>0</v>
      </c>
    </row>
    <row r="60" spans="1:7" ht="15">
      <c r="A60" s="91" t="s">
        <v>919</v>
      </c>
      <c r="B60" s="91">
        <v>3</v>
      </c>
      <c r="C60" s="133">
        <v>0.003969155151693103</v>
      </c>
      <c r="D60" s="91" t="s">
        <v>1011</v>
      </c>
      <c r="E60" s="91" t="b">
        <v>0</v>
      </c>
      <c r="F60" s="91" t="b">
        <v>0</v>
      </c>
      <c r="G60" s="91" t="b">
        <v>0</v>
      </c>
    </row>
    <row r="61" spans="1:7" ht="15">
      <c r="A61" s="91" t="s">
        <v>920</v>
      </c>
      <c r="B61" s="91">
        <v>3</v>
      </c>
      <c r="C61" s="133">
        <v>0.003969155151693103</v>
      </c>
      <c r="D61" s="91" t="s">
        <v>1011</v>
      </c>
      <c r="E61" s="91" t="b">
        <v>0</v>
      </c>
      <c r="F61" s="91" t="b">
        <v>0</v>
      </c>
      <c r="G61" s="91" t="b">
        <v>0</v>
      </c>
    </row>
    <row r="62" spans="1:7" ht="15">
      <c r="A62" s="91" t="s">
        <v>921</v>
      </c>
      <c r="B62" s="91">
        <v>3</v>
      </c>
      <c r="C62" s="133">
        <v>0.003969155151693103</v>
      </c>
      <c r="D62" s="91" t="s">
        <v>1011</v>
      </c>
      <c r="E62" s="91" t="b">
        <v>0</v>
      </c>
      <c r="F62" s="91" t="b">
        <v>0</v>
      </c>
      <c r="G62" s="91" t="b">
        <v>0</v>
      </c>
    </row>
    <row r="63" spans="1:7" ht="15">
      <c r="A63" s="91" t="s">
        <v>922</v>
      </c>
      <c r="B63" s="91">
        <v>3</v>
      </c>
      <c r="C63" s="133">
        <v>0.003969155151693103</v>
      </c>
      <c r="D63" s="91" t="s">
        <v>1011</v>
      </c>
      <c r="E63" s="91" t="b">
        <v>0</v>
      </c>
      <c r="F63" s="91" t="b">
        <v>0</v>
      </c>
      <c r="G63" s="91" t="b">
        <v>0</v>
      </c>
    </row>
    <row r="64" spans="1:7" ht="15">
      <c r="A64" s="91" t="s">
        <v>923</v>
      </c>
      <c r="B64" s="91">
        <v>3</v>
      </c>
      <c r="C64" s="133">
        <v>0.003969155151693103</v>
      </c>
      <c r="D64" s="91" t="s">
        <v>1011</v>
      </c>
      <c r="E64" s="91" t="b">
        <v>0</v>
      </c>
      <c r="F64" s="91" t="b">
        <v>0</v>
      </c>
      <c r="G64" s="91" t="b">
        <v>0</v>
      </c>
    </row>
    <row r="65" spans="1:7" ht="15">
      <c r="A65" s="91" t="s">
        <v>924</v>
      </c>
      <c r="B65" s="91">
        <v>3</v>
      </c>
      <c r="C65" s="133">
        <v>0.003969155151693103</v>
      </c>
      <c r="D65" s="91" t="s">
        <v>1011</v>
      </c>
      <c r="E65" s="91" t="b">
        <v>0</v>
      </c>
      <c r="F65" s="91" t="b">
        <v>0</v>
      </c>
      <c r="G65" s="91" t="b">
        <v>0</v>
      </c>
    </row>
    <row r="66" spans="1:7" ht="15">
      <c r="A66" s="91" t="s">
        <v>925</v>
      </c>
      <c r="B66" s="91">
        <v>3</v>
      </c>
      <c r="C66" s="133">
        <v>0.003969155151693103</v>
      </c>
      <c r="D66" s="91" t="s">
        <v>1011</v>
      </c>
      <c r="E66" s="91" t="b">
        <v>0</v>
      </c>
      <c r="F66" s="91" t="b">
        <v>0</v>
      </c>
      <c r="G66" s="91" t="b">
        <v>0</v>
      </c>
    </row>
    <row r="67" spans="1:7" ht="15">
      <c r="A67" s="91" t="s">
        <v>926</v>
      </c>
      <c r="B67" s="91">
        <v>3</v>
      </c>
      <c r="C67" s="133">
        <v>0.003969155151693103</v>
      </c>
      <c r="D67" s="91" t="s">
        <v>1011</v>
      </c>
      <c r="E67" s="91" t="b">
        <v>0</v>
      </c>
      <c r="F67" s="91" t="b">
        <v>0</v>
      </c>
      <c r="G67" s="91" t="b">
        <v>0</v>
      </c>
    </row>
    <row r="68" spans="1:7" ht="15">
      <c r="A68" s="91" t="s">
        <v>927</v>
      </c>
      <c r="B68" s="91">
        <v>3</v>
      </c>
      <c r="C68" s="133">
        <v>0.003969155151693103</v>
      </c>
      <c r="D68" s="91" t="s">
        <v>1011</v>
      </c>
      <c r="E68" s="91" t="b">
        <v>0</v>
      </c>
      <c r="F68" s="91" t="b">
        <v>0</v>
      </c>
      <c r="G68" s="91" t="b">
        <v>0</v>
      </c>
    </row>
    <row r="69" spans="1:7" ht="15">
      <c r="A69" s="91" t="s">
        <v>928</v>
      </c>
      <c r="B69" s="91">
        <v>2</v>
      </c>
      <c r="C69" s="133">
        <v>0.0030490582606764426</v>
      </c>
      <c r="D69" s="91" t="s">
        <v>1011</v>
      </c>
      <c r="E69" s="91" t="b">
        <v>0</v>
      </c>
      <c r="F69" s="91" t="b">
        <v>0</v>
      </c>
      <c r="G69" s="91" t="b">
        <v>0</v>
      </c>
    </row>
    <row r="70" spans="1:7" ht="15">
      <c r="A70" s="91" t="s">
        <v>929</v>
      </c>
      <c r="B70" s="91">
        <v>2</v>
      </c>
      <c r="C70" s="133">
        <v>0.0030490582606764426</v>
      </c>
      <c r="D70" s="91" t="s">
        <v>1011</v>
      </c>
      <c r="E70" s="91" t="b">
        <v>0</v>
      </c>
      <c r="F70" s="91" t="b">
        <v>0</v>
      </c>
      <c r="G70" s="91" t="b">
        <v>0</v>
      </c>
    </row>
    <row r="71" spans="1:7" ht="15">
      <c r="A71" s="91" t="s">
        <v>930</v>
      </c>
      <c r="B71" s="91">
        <v>2</v>
      </c>
      <c r="C71" s="133">
        <v>0.0030490582606764426</v>
      </c>
      <c r="D71" s="91" t="s">
        <v>1011</v>
      </c>
      <c r="E71" s="91" t="b">
        <v>0</v>
      </c>
      <c r="F71" s="91" t="b">
        <v>0</v>
      </c>
      <c r="G71" s="91" t="b">
        <v>0</v>
      </c>
    </row>
    <row r="72" spans="1:7" ht="15">
      <c r="A72" s="91" t="s">
        <v>931</v>
      </c>
      <c r="B72" s="91">
        <v>2</v>
      </c>
      <c r="C72" s="133">
        <v>0.0030490582606764426</v>
      </c>
      <c r="D72" s="91" t="s">
        <v>1011</v>
      </c>
      <c r="E72" s="91" t="b">
        <v>0</v>
      </c>
      <c r="F72" s="91" t="b">
        <v>0</v>
      </c>
      <c r="G72" s="91" t="b">
        <v>0</v>
      </c>
    </row>
    <row r="73" spans="1:7" ht="15">
      <c r="A73" s="91" t="s">
        <v>932</v>
      </c>
      <c r="B73" s="91">
        <v>2</v>
      </c>
      <c r="C73" s="133">
        <v>0.0030490582606764426</v>
      </c>
      <c r="D73" s="91" t="s">
        <v>1011</v>
      </c>
      <c r="E73" s="91" t="b">
        <v>0</v>
      </c>
      <c r="F73" s="91" t="b">
        <v>0</v>
      </c>
      <c r="G73" s="91" t="b">
        <v>0</v>
      </c>
    </row>
    <row r="74" spans="1:7" ht="15">
      <c r="A74" s="91" t="s">
        <v>933</v>
      </c>
      <c r="B74" s="91">
        <v>2</v>
      </c>
      <c r="C74" s="133">
        <v>0.0030490582606764426</v>
      </c>
      <c r="D74" s="91" t="s">
        <v>1011</v>
      </c>
      <c r="E74" s="91" t="b">
        <v>0</v>
      </c>
      <c r="F74" s="91" t="b">
        <v>0</v>
      </c>
      <c r="G74" s="91" t="b">
        <v>0</v>
      </c>
    </row>
    <row r="75" spans="1:7" ht="15">
      <c r="A75" s="91" t="s">
        <v>934</v>
      </c>
      <c r="B75" s="91">
        <v>2</v>
      </c>
      <c r="C75" s="133">
        <v>0.0030490582606764426</v>
      </c>
      <c r="D75" s="91" t="s">
        <v>1011</v>
      </c>
      <c r="E75" s="91" t="b">
        <v>0</v>
      </c>
      <c r="F75" s="91" t="b">
        <v>0</v>
      </c>
      <c r="G75" s="91" t="b">
        <v>0</v>
      </c>
    </row>
    <row r="76" spans="1:7" ht="15">
      <c r="A76" s="91" t="s">
        <v>935</v>
      </c>
      <c r="B76" s="91">
        <v>2</v>
      </c>
      <c r="C76" s="133">
        <v>0.0030490582606764426</v>
      </c>
      <c r="D76" s="91" t="s">
        <v>1011</v>
      </c>
      <c r="E76" s="91" t="b">
        <v>0</v>
      </c>
      <c r="F76" s="91" t="b">
        <v>0</v>
      </c>
      <c r="G76" s="91" t="b">
        <v>0</v>
      </c>
    </row>
    <row r="77" spans="1:7" ht="15">
      <c r="A77" s="91" t="s">
        <v>936</v>
      </c>
      <c r="B77" s="91">
        <v>2</v>
      </c>
      <c r="C77" s="133">
        <v>0.0030490582606764426</v>
      </c>
      <c r="D77" s="91" t="s">
        <v>1011</v>
      </c>
      <c r="E77" s="91" t="b">
        <v>0</v>
      </c>
      <c r="F77" s="91" t="b">
        <v>0</v>
      </c>
      <c r="G77" s="91" t="b">
        <v>0</v>
      </c>
    </row>
    <row r="78" spans="1:7" ht="15">
      <c r="A78" s="91" t="s">
        <v>937</v>
      </c>
      <c r="B78" s="91">
        <v>2</v>
      </c>
      <c r="C78" s="133">
        <v>0.0030490582606764426</v>
      </c>
      <c r="D78" s="91" t="s">
        <v>1011</v>
      </c>
      <c r="E78" s="91" t="b">
        <v>0</v>
      </c>
      <c r="F78" s="91" t="b">
        <v>0</v>
      </c>
      <c r="G78" s="91" t="b">
        <v>0</v>
      </c>
    </row>
    <row r="79" spans="1:7" ht="15">
      <c r="A79" s="91" t="s">
        <v>938</v>
      </c>
      <c r="B79" s="91">
        <v>2</v>
      </c>
      <c r="C79" s="133">
        <v>0.0030490582606764426</v>
      </c>
      <c r="D79" s="91" t="s">
        <v>1011</v>
      </c>
      <c r="E79" s="91" t="b">
        <v>0</v>
      </c>
      <c r="F79" s="91" t="b">
        <v>0</v>
      </c>
      <c r="G79" s="91" t="b">
        <v>0</v>
      </c>
    </row>
    <row r="80" spans="1:7" ht="15">
      <c r="A80" s="91" t="s">
        <v>939</v>
      </c>
      <c r="B80" s="91">
        <v>2</v>
      </c>
      <c r="C80" s="133">
        <v>0.0030490582606764426</v>
      </c>
      <c r="D80" s="91" t="s">
        <v>1011</v>
      </c>
      <c r="E80" s="91" t="b">
        <v>0</v>
      </c>
      <c r="F80" s="91" t="b">
        <v>0</v>
      </c>
      <c r="G80" s="91" t="b">
        <v>0</v>
      </c>
    </row>
    <row r="81" spans="1:7" ht="15">
      <c r="A81" s="91" t="s">
        <v>940</v>
      </c>
      <c r="B81" s="91">
        <v>2</v>
      </c>
      <c r="C81" s="133">
        <v>0.0030490582606764426</v>
      </c>
      <c r="D81" s="91" t="s">
        <v>1011</v>
      </c>
      <c r="E81" s="91" t="b">
        <v>0</v>
      </c>
      <c r="F81" s="91" t="b">
        <v>0</v>
      </c>
      <c r="G81" s="91" t="b">
        <v>0</v>
      </c>
    </row>
    <row r="82" spans="1:7" ht="15">
      <c r="A82" s="91" t="s">
        <v>941</v>
      </c>
      <c r="B82" s="91">
        <v>2</v>
      </c>
      <c r="C82" s="133">
        <v>0.0030490582606764426</v>
      </c>
      <c r="D82" s="91" t="s">
        <v>1011</v>
      </c>
      <c r="E82" s="91" t="b">
        <v>0</v>
      </c>
      <c r="F82" s="91" t="b">
        <v>0</v>
      </c>
      <c r="G82" s="91" t="b">
        <v>0</v>
      </c>
    </row>
    <row r="83" spans="1:7" ht="15">
      <c r="A83" s="91" t="s">
        <v>942</v>
      </c>
      <c r="B83" s="91">
        <v>2</v>
      </c>
      <c r="C83" s="133">
        <v>0.0030490582606764426</v>
      </c>
      <c r="D83" s="91" t="s">
        <v>1011</v>
      </c>
      <c r="E83" s="91" t="b">
        <v>0</v>
      </c>
      <c r="F83" s="91" t="b">
        <v>0</v>
      </c>
      <c r="G83" s="91" t="b">
        <v>0</v>
      </c>
    </row>
    <row r="84" spans="1:7" ht="15">
      <c r="A84" s="91" t="s">
        <v>943</v>
      </c>
      <c r="B84" s="91">
        <v>2</v>
      </c>
      <c r="C84" s="133">
        <v>0.0030490582606764426</v>
      </c>
      <c r="D84" s="91" t="s">
        <v>1011</v>
      </c>
      <c r="E84" s="91" t="b">
        <v>0</v>
      </c>
      <c r="F84" s="91" t="b">
        <v>0</v>
      </c>
      <c r="G84" s="91" t="b">
        <v>0</v>
      </c>
    </row>
    <row r="85" spans="1:7" ht="15">
      <c r="A85" s="91" t="s">
        <v>944</v>
      </c>
      <c r="B85" s="91">
        <v>2</v>
      </c>
      <c r="C85" s="133">
        <v>0.0030490582606764426</v>
      </c>
      <c r="D85" s="91" t="s">
        <v>1011</v>
      </c>
      <c r="E85" s="91" t="b">
        <v>0</v>
      </c>
      <c r="F85" s="91" t="b">
        <v>0</v>
      </c>
      <c r="G85" s="91" t="b">
        <v>0</v>
      </c>
    </row>
    <row r="86" spans="1:7" ht="15">
      <c r="A86" s="91" t="s">
        <v>945</v>
      </c>
      <c r="B86" s="91">
        <v>2</v>
      </c>
      <c r="C86" s="133">
        <v>0.0030490582606764426</v>
      </c>
      <c r="D86" s="91" t="s">
        <v>1011</v>
      </c>
      <c r="E86" s="91" t="b">
        <v>0</v>
      </c>
      <c r="F86" s="91" t="b">
        <v>0</v>
      </c>
      <c r="G86" s="91" t="b">
        <v>0</v>
      </c>
    </row>
    <row r="87" spans="1:7" ht="15">
      <c r="A87" s="91" t="s">
        <v>946</v>
      </c>
      <c r="B87" s="91">
        <v>2</v>
      </c>
      <c r="C87" s="133">
        <v>0.0030490582606764426</v>
      </c>
      <c r="D87" s="91" t="s">
        <v>1011</v>
      </c>
      <c r="E87" s="91" t="b">
        <v>0</v>
      </c>
      <c r="F87" s="91" t="b">
        <v>0</v>
      </c>
      <c r="G87" s="91" t="b">
        <v>0</v>
      </c>
    </row>
    <row r="88" spans="1:7" ht="15">
      <c r="A88" s="91" t="s">
        <v>947</v>
      </c>
      <c r="B88" s="91">
        <v>2</v>
      </c>
      <c r="C88" s="133">
        <v>0.0030490582606764426</v>
      </c>
      <c r="D88" s="91" t="s">
        <v>1011</v>
      </c>
      <c r="E88" s="91" t="b">
        <v>0</v>
      </c>
      <c r="F88" s="91" t="b">
        <v>0</v>
      </c>
      <c r="G88" s="91" t="b">
        <v>0</v>
      </c>
    </row>
    <row r="89" spans="1:7" ht="15">
      <c r="A89" s="91" t="s">
        <v>948</v>
      </c>
      <c r="B89" s="91">
        <v>2</v>
      </c>
      <c r="C89" s="133">
        <v>0.0030490582606764426</v>
      </c>
      <c r="D89" s="91" t="s">
        <v>1011</v>
      </c>
      <c r="E89" s="91" t="b">
        <v>0</v>
      </c>
      <c r="F89" s="91" t="b">
        <v>0</v>
      </c>
      <c r="G89" s="91" t="b">
        <v>0</v>
      </c>
    </row>
    <row r="90" spans="1:7" ht="15">
      <c r="A90" s="91" t="s">
        <v>949</v>
      </c>
      <c r="B90" s="91">
        <v>2</v>
      </c>
      <c r="C90" s="133">
        <v>0.0030490582606764426</v>
      </c>
      <c r="D90" s="91" t="s">
        <v>1011</v>
      </c>
      <c r="E90" s="91" t="b">
        <v>0</v>
      </c>
      <c r="F90" s="91" t="b">
        <v>0</v>
      </c>
      <c r="G90" s="91" t="b">
        <v>0</v>
      </c>
    </row>
    <row r="91" spans="1:7" ht="15">
      <c r="A91" s="91" t="s">
        <v>950</v>
      </c>
      <c r="B91" s="91">
        <v>2</v>
      </c>
      <c r="C91" s="133">
        <v>0.0030490582606764426</v>
      </c>
      <c r="D91" s="91" t="s">
        <v>1011</v>
      </c>
      <c r="E91" s="91" t="b">
        <v>0</v>
      </c>
      <c r="F91" s="91" t="b">
        <v>0</v>
      </c>
      <c r="G91" s="91" t="b">
        <v>0</v>
      </c>
    </row>
    <row r="92" spans="1:7" ht="15">
      <c r="A92" s="91" t="s">
        <v>951</v>
      </c>
      <c r="B92" s="91">
        <v>2</v>
      </c>
      <c r="C92" s="133">
        <v>0.0030490582606764426</v>
      </c>
      <c r="D92" s="91" t="s">
        <v>1011</v>
      </c>
      <c r="E92" s="91" t="b">
        <v>0</v>
      </c>
      <c r="F92" s="91" t="b">
        <v>0</v>
      </c>
      <c r="G92" s="91" t="b">
        <v>0</v>
      </c>
    </row>
    <row r="93" spans="1:7" ht="15">
      <c r="A93" s="91" t="s">
        <v>952</v>
      </c>
      <c r="B93" s="91">
        <v>2</v>
      </c>
      <c r="C93" s="133">
        <v>0.0030490582606764426</v>
      </c>
      <c r="D93" s="91" t="s">
        <v>1011</v>
      </c>
      <c r="E93" s="91" t="b">
        <v>0</v>
      </c>
      <c r="F93" s="91" t="b">
        <v>0</v>
      </c>
      <c r="G93" s="91" t="b">
        <v>0</v>
      </c>
    </row>
    <row r="94" spans="1:7" ht="15">
      <c r="A94" s="91" t="s">
        <v>953</v>
      </c>
      <c r="B94" s="91">
        <v>2</v>
      </c>
      <c r="C94" s="133">
        <v>0.0030490582606764426</v>
      </c>
      <c r="D94" s="91" t="s">
        <v>1011</v>
      </c>
      <c r="E94" s="91" t="b">
        <v>0</v>
      </c>
      <c r="F94" s="91" t="b">
        <v>0</v>
      </c>
      <c r="G94" s="91" t="b">
        <v>0</v>
      </c>
    </row>
    <row r="95" spans="1:7" ht="15">
      <c r="A95" s="91" t="s">
        <v>954</v>
      </c>
      <c r="B95" s="91">
        <v>2</v>
      </c>
      <c r="C95" s="133">
        <v>0.0030490582606764426</v>
      </c>
      <c r="D95" s="91" t="s">
        <v>1011</v>
      </c>
      <c r="E95" s="91" t="b">
        <v>0</v>
      </c>
      <c r="F95" s="91" t="b">
        <v>0</v>
      </c>
      <c r="G95" s="91" t="b">
        <v>0</v>
      </c>
    </row>
    <row r="96" spans="1:7" ht="15">
      <c r="A96" s="91" t="s">
        <v>955</v>
      </c>
      <c r="B96" s="91">
        <v>2</v>
      </c>
      <c r="C96" s="133">
        <v>0.0030490582606764426</v>
      </c>
      <c r="D96" s="91" t="s">
        <v>1011</v>
      </c>
      <c r="E96" s="91" t="b">
        <v>0</v>
      </c>
      <c r="F96" s="91" t="b">
        <v>0</v>
      </c>
      <c r="G96" s="91" t="b">
        <v>0</v>
      </c>
    </row>
    <row r="97" spans="1:7" ht="15">
      <c r="A97" s="91" t="s">
        <v>956</v>
      </c>
      <c r="B97" s="91">
        <v>2</v>
      </c>
      <c r="C97" s="133">
        <v>0.0030490582606764426</v>
      </c>
      <c r="D97" s="91" t="s">
        <v>1011</v>
      </c>
      <c r="E97" s="91" t="b">
        <v>0</v>
      </c>
      <c r="F97" s="91" t="b">
        <v>0</v>
      </c>
      <c r="G97" s="91" t="b">
        <v>0</v>
      </c>
    </row>
    <row r="98" spans="1:7" ht="15">
      <c r="A98" s="91" t="s">
        <v>957</v>
      </c>
      <c r="B98" s="91">
        <v>2</v>
      </c>
      <c r="C98" s="133">
        <v>0.0030490582606764426</v>
      </c>
      <c r="D98" s="91" t="s">
        <v>1011</v>
      </c>
      <c r="E98" s="91" t="b">
        <v>0</v>
      </c>
      <c r="F98" s="91" t="b">
        <v>0</v>
      </c>
      <c r="G98" s="91" t="b">
        <v>0</v>
      </c>
    </row>
    <row r="99" spans="1:7" ht="15">
      <c r="A99" s="91" t="s">
        <v>232</v>
      </c>
      <c r="B99" s="91">
        <v>2</v>
      </c>
      <c r="C99" s="133">
        <v>0.0030490582606764426</v>
      </c>
      <c r="D99" s="91" t="s">
        <v>1011</v>
      </c>
      <c r="E99" s="91" t="b">
        <v>0</v>
      </c>
      <c r="F99" s="91" t="b">
        <v>0</v>
      </c>
      <c r="G99" s="91" t="b">
        <v>0</v>
      </c>
    </row>
    <row r="100" spans="1:7" ht="15">
      <c r="A100" s="91" t="s">
        <v>958</v>
      </c>
      <c r="B100" s="91">
        <v>2</v>
      </c>
      <c r="C100" s="133">
        <v>0.003737914085994477</v>
      </c>
      <c r="D100" s="91" t="s">
        <v>1011</v>
      </c>
      <c r="E100" s="91" t="b">
        <v>0</v>
      </c>
      <c r="F100" s="91" t="b">
        <v>0</v>
      </c>
      <c r="G100" s="91" t="b">
        <v>0</v>
      </c>
    </row>
    <row r="101" spans="1:7" ht="15">
      <c r="A101" s="91" t="s">
        <v>959</v>
      </c>
      <c r="B101" s="91">
        <v>2</v>
      </c>
      <c r="C101" s="133">
        <v>0.003737914085994477</v>
      </c>
      <c r="D101" s="91" t="s">
        <v>1011</v>
      </c>
      <c r="E101" s="91" t="b">
        <v>0</v>
      </c>
      <c r="F101" s="91" t="b">
        <v>0</v>
      </c>
      <c r="G101" s="91" t="b">
        <v>0</v>
      </c>
    </row>
    <row r="102" spans="1:7" ht="15">
      <c r="A102" s="91" t="s">
        <v>960</v>
      </c>
      <c r="B102" s="91">
        <v>2</v>
      </c>
      <c r="C102" s="133">
        <v>0.0030490582606764426</v>
      </c>
      <c r="D102" s="91" t="s">
        <v>1011</v>
      </c>
      <c r="E102" s="91" t="b">
        <v>0</v>
      </c>
      <c r="F102" s="91" t="b">
        <v>0</v>
      </c>
      <c r="G102" s="91" t="b">
        <v>0</v>
      </c>
    </row>
    <row r="103" spans="1:7" ht="15">
      <c r="A103" s="91" t="s">
        <v>961</v>
      </c>
      <c r="B103" s="91">
        <v>2</v>
      </c>
      <c r="C103" s="133">
        <v>0.003737914085994477</v>
      </c>
      <c r="D103" s="91" t="s">
        <v>1011</v>
      </c>
      <c r="E103" s="91" t="b">
        <v>0</v>
      </c>
      <c r="F103" s="91" t="b">
        <v>0</v>
      </c>
      <c r="G103" s="91" t="b">
        <v>0</v>
      </c>
    </row>
    <row r="104" spans="1:7" ht="15">
      <c r="A104" s="91" t="s">
        <v>962</v>
      </c>
      <c r="B104" s="91">
        <v>2</v>
      </c>
      <c r="C104" s="133">
        <v>0.0030490582606764426</v>
      </c>
      <c r="D104" s="91" t="s">
        <v>1011</v>
      </c>
      <c r="E104" s="91" t="b">
        <v>0</v>
      </c>
      <c r="F104" s="91" t="b">
        <v>0</v>
      </c>
      <c r="G104" s="91" t="b">
        <v>0</v>
      </c>
    </row>
    <row r="105" spans="1:7" ht="15">
      <c r="A105" s="91" t="s">
        <v>963</v>
      </c>
      <c r="B105" s="91">
        <v>2</v>
      </c>
      <c r="C105" s="133">
        <v>0.0030490582606764426</v>
      </c>
      <c r="D105" s="91" t="s">
        <v>1011</v>
      </c>
      <c r="E105" s="91" t="b">
        <v>0</v>
      </c>
      <c r="F105" s="91" t="b">
        <v>0</v>
      </c>
      <c r="G105" s="91" t="b">
        <v>0</v>
      </c>
    </row>
    <row r="106" spans="1:7" ht="15">
      <c r="A106" s="91" t="s">
        <v>964</v>
      </c>
      <c r="B106" s="91">
        <v>2</v>
      </c>
      <c r="C106" s="133">
        <v>0.003737914085994477</v>
      </c>
      <c r="D106" s="91" t="s">
        <v>1011</v>
      </c>
      <c r="E106" s="91" t="b">
        <v>0</v>
      </c>
      <c r="F106" s="91" t="b">
        <v>0</v>
      </c>
      <c r="G106" s="91" t="b">
        <v>0</v>
      </c>
    </row>
    <row r="107" spans="1:7" ht="15">
      <c r="A107" s="91" t="s">
        <v>965</v>
      </c>
      <c r="B107" s="91">
        <v>2</v>
      </c>
      <c r="C107" s="133">
        <v>0.0030490582606764426</v>
      </c>
      <c r="D107" s="91" t="s">
        <v>1011</v>
      </c>
      <c r="E107" s="91" t="b">
        <v>0</v>
      </c>
      <c r="F107" s="91" t="b">
        <v>0</v>
      </c>
      <c r="G107" s="91" t="b">
        <v>0</v>
      </c>
    </row>
    <row r="108" spans="1:7" ht="15">
      <c r="A108" s="91" t="s">
        <v>966</v>
      </c>
      <c r="B108" s="91">
        <v>2</v>
      </c>
      <c r="C108" s="133">
        <v>0.0030490582606764426</v>
      </c>
      <c r="D108" s="91" t="s">
        <v>1011</v>
      </c>
      <c r="E108" s="91" t="b">
        <v>0</v>
      </c>
      <c r="F108" s="91" t="b">
        <v>0</v>
      </c>
      <c r="G108" s="91" t="b">
        <v>0</v>
      </c>
    </row>
    <row r="109" spans="1:7" ht="15">
      <c r="A109" s="91" t="s">
        <v>967</v>
      </c>
      <c r="B109" s="91">
        <v>2</v>
      </c>
      <c r="C109" s="133">
        <v>0.0030490582606764426</v>
      </c>
      <c r="D109" s="91" t="s">
        <v>1011</v>
      </c>
      <c r="E109" s="91" t="b">
        <v>0</v>
      </c>
      <c r="F109" s="91" t="b">
        <v>0</v>
      </c>
      <c r="G109" s="91" t="b">
        <v>0</v>
      </c>
    </row>
    <row r="110" spans="1:7" ht="15">
      <c r="A110" s="91" t="s">
        <v>968</v>
      </c>
      <c r="B110" s="91">
        <v>2</v>
      </c>
      <c r="C110" s="133">
        <v>0.0030490582606764426</v>
      </c>
      <c r="D110" s="91" t="s">
        <v>1011</v>
      </c>
      <c r="E110" s="91" t="b">
        <v>0</v>
      </c>
      <c r="F110" s="91" t="b">
        <v>0</v>
      </c>
      <c r="G110" s="91" t="b">
        <v>0</v>
      </c>
    </row>
    <row r="111" spans="1:7" ht="15">
      <c r="A111" s="91" t="s">
        <v>969</v>
      </c>
      <c r="B111" s="91">
        <v>2</v>
      </c>
      <c r="C111" s="133">
        <v>0.0030490582606764426</v>
      </c>
      <c r="D111" s="91" t="s">
        <v>1011</v>
      </c>
      <c r="E111" s="91" t="b">
        <v>0</v>
      </c>
      <c r="F111" s="91" t="b">
        <v>0</v>
      </c>
      <c r="G111" s="91" t="b">
        <v>0</v>
      </c>
    </row>
    <row r="112" spans="1:7" ht="15">
      <c r="A112" s="91" t="s">
        <v>970</v>
      </c>
      <c r="B112" s="91">
        <v>2</v>
      </c>
      <c r="C112" s="133">
        <v>0.0030490582606764426</v>
      </c>
      <c r="D112" s="91" t="s">
        <v>1011</v>
      </c>
      <c r="E112" s="91" t="b">
        <v>0</v>
      </c>
      <c r="F112" s="91" t="b">
        <v>0</v>
      </c>
      <c r="G112" s="91" t="b">
        <v>0</v>
      </c>
    </row>
    <row r="113" spans="1:7" ht="15">
      <c r="A113" s="91" t="s">
        <v>971</v>
      </c>
      <c r="B113" s="91">
        <v>2</v>
      </c>
      <c r="C113" s="133">
        <v>0.0030490582606764426</v>
      </c>
      <c r="D113" s="91" t="s">
        <v>1011</v>
      </c>
      <c r="E113" s="91" t="b">
        <v>0</v>
      </c>
      <c r="F113" s="91" t="b">
        <v>0</v>
      </c>
      <c r="G113" s="91" t="b">
        <v>0</v>
      </c>
    </row>
    <row r="114" spans="1:7" ht="15">
      <c r="A114" s="91" t="s">
        <v>227</v>
      </c>
      <c r="B114" s="91">
        <v>2</v>
      </c>
      <c r="C114" s="133">
        <v>0.0030490582606764426</v>
      </c>
      <c r="D114" s="91" t="s">
        <v>1011</v>
      </c>
      <c r="E114" s="91" t="b">
        <v>0</v>
      </c>
      <c r="F114" s="91" t="b">
        <v>0</v>
      </c>
      <c r="G114" s="91" t="b">
        <v>0</v>
      </c>
    </row>
    <row r="115" spans="1:7" ht="15">
      <c r="A115" s="91" t="s">
        <v>216</v>
      </c>
      <c r="B115" s="91">
        <v>2</v>
      </c>
      <c r="C115" s="133">
        <v>0.0030490582606764426</v>
      </c>
      <c r="D115" s="91" t="s">
        <v>1011</v>
      </c>
      <c r="E115" s="91" t="b">
        <v>0</v>
      </c>
      <c r="F115" s="91" t="b">
        <v>0</v>
      </c>
      <c r="G115" s="91" t="b">
        <v>0</v>
      </c>
    </row>
    <row r="116" spans="1:7" ht="15">
      <c r="A116" s="91" t="s">
        <v>972</v>
      </c>
      <c r="B116" s="91">
        <v>2</v>
      </c>
      <c r="C116" s="133">
        <v>0.0030490582606764426</v>
      </c>
      <c r="D116" s="91" t="s">
        <v>1011</v>
      </c>
      <c r="E116" s="91" t="b">
        <v>0</v>
      </c>
      <c r="F116" s="91" t="b">
        <v>0</v>
      </c>
      <c r="G116" s="91" t="b">
        <v>0</v>
      </c>
    </row>
    <row r="117" spans="1:7" ht="15">
      <c r="A117" s="91" t="s">
        <v>973</v>
      </c>
      <c r="B117" s="91">
        <v>2</v>
      </c>
      <c r="C117" s="133">
        <v>0.0030490582606764426</v>
      </c>
      <c r="D117" s="91" t="s">
        <v>1011</v>
      </c>
      <c r="E117" s="91" t="b">
        <v>0</v>
      </c>
      <c r="F117" s="91" t="b">
        <v>0</v>
      </c>
      <c r="G117" s="91" t="b">
        <v>0</v>
      </c>
    </row>
    <row r="118" spans="1:7" ht="15">
      <c r="A118" s="91" t="s">
        <v>974</v>
      </c>
      <c r="B118" s="91">
        <v>2</v>
      </c>
      <c r="C118" s="133">
        <v>0.0030490582606764426</v>
      </c>
      <c r="D118" s="91" t="s">
        <v>1011</v>
      </c>
      <c r="E118" s="91" t="b">
        <v>0</v>
      </c>
      <c r="F118" s="91" t="b">
        <v>0</v>
      </c>
      <c r="G118" s="91" t="b">
        <v>0</v>
      </c>
    </row>
    <row r="119" spans="1:7" ht="15">
      <c r="A119" s="91" t="s">
        <v>975</v>
      </c>
      <c r="B119" s="91">
        <v>2</v>
      </c>
      <c r="C119" s="133">
        <v>0.0030490582606764426</v>
      </c>
      <c r="D119" s="91" t="s">
        <v>1011</v>
      </c>
      <c r="E119" s="91" t="b">
        <v>0</v>
      </c>
      <c r="F119" s="91" t="b">
        <v>0</v>
      </c>
      <c r="G119" s="91" t="b">
        <v>0</v>
      </c>
    </row>
    <row r="120" spans="1:7" ht="15">
      <c r="A120" s="91" t="s">
        <v>976</v>
      </c>
      <c r="B120" s="91">
        <v>2</v>
      </c>
      <c r="C120" s="133">
        <v>0.0030490582606764426</v>
      </c>
      <c r="D120" s="91" t="s">
        <v>1011</v>
      </c>
      <c r="E120" s="91" t="b">
        <v>0</v>
      </c>
      <c r="F120" s="91" t="b">
        <v>0</v>
      </c>
      <c r="G120" s="91" t="b">
        <v>0</v>
      </c>
    </row>
    <row r="121" spans="1:7" ht="15">
      <c r="A121" s="91" t="s">
        <v>977</v>
      </c>
      <c r="B121" s="91">
        <v>2</v>
      </c>
      <c r="C121" s="133">
        <v>0.0030490582606764426</v>
      </c>
      <c r="D121" s="91" t="s">
        <v>1011</v>
      </c>
      <c r="E121" s="91" t="b">
        <v>1</v>
      </c>
      <c r="F121" s="91" t="b">
        <v>0</v>
      </c>
      <c r="G121" s="91" t="b">
        <v>0</v>
      </c>
    </row>
    <row r="122" spans="1:7" ht="15">
      <c r="A122" s="91" t="s">
        <v>978</v>
      </c>
      <c r="B122" s="91">
        <v>2</v>
      </c>
      <c r="C122" s="133">
        <v>0.0030490582606764426</v>
      </c>
      <c r="D122" s="91" t="s">
        <v>1011</v>
      </c>
      <c r="E122" s="91" t="b">
        <v>0</v>
      </c>
      <c r="F122" s="91" t="b">
        <v>0</v>
      </c>
      <c r="G122" s="91" t="b">
        <v>0</v>
      </c>
    </row>
    <row r="123" spans="1:7" ht="15">
      <c r="A123" s="91" t="s">
        <v>979</v>
      </c>
      <c r="B123" s="91">
        <v>2</v>
      </c>
      <c r="C123" s="133">
        <v>0.0030490582606764426</v>
      </c>
      <c r="D123" s="91" t="s">
        <v>1011</v>
      </c>
      <c r="E123" s="91" t="b">
        <v>0</v>
      </c>
      <c r="F123" s="91" t="b">
        <v>0</v>
      </c>
      <c r="G123" s="91" t="b">
        <v>0</v>
      </c>
    </row>
    <row r="124" spans="1:7" ht="15">
      <c r="A124" s="91" t="s">
        <v>980</v>
      </c>
      <c r="B124" s="91">
        <v>2</v>
      </c>
      <c r="C124" s="133">
        <v>0.0030490582606764426</v>
      </c>
      <c r="D124" s="91" t="s">
        <v>1011</v>
      </c>
      <c r="E124" s="91" t="b">
        <v>0</v>
      </c>
      <c r="F124" s="91" t="b">
        <v>0</v>
      </c>
      <c r="G124" s="91" t="b">
        <v>0</v>
      </c>
    </row>
    <row r="125" spans="1:7" ht="15">
      <c r="A125" s="91" t="s">
        <v>981</v>
      </c>
      <c r="B125" s="91">
        <v>2</v>
      </c>
      <c r="C125" s="133">
        <v>0.0030490582606764426</v>
      </c>
      <c r="D125" s="91" t="s">
        <v>1011</v>
      </c>
      <c r="E125" s="91" t="b">
        <v>0</v>
      </c>
      <c r="F125" s="91" t="b">
        <v>0</v>
      </c>
      <c r="G125" s="91" t="b">
        <v>0</v>
      </c>
    </row>
    <row r="126" spans="1:7" ht="15">
      <c r="A126" s="91" t="s">
        <v>982</v>
      </c>
      <c r="B126" s="91">
        <v>2</v>
      </c>
      <c r="C126" s="133">
        <v>0.0030490582606764426</v>
      </c>
      <c r="D126" s="91" t="s">
        <v>1011</v>
      </c>
      <c r="E126" s="91" t="b">
        <v>0</v>
      </c>
      <c r="F126" s="91" t="b">
        <v>0</v>
      </c>
      <c r="G126" s="91" t="b">
        <v>0</v>
      </c>
    </row>
    <row r="127" spans="1:7" ht="15">
      <c r="A127" s="91" t="s">
        <v>983</v>
      </c>
      <c r="B127" s="91">
        <v>2</v>
      </c>
      <c r="C127" s="133">
        <v>0.0030490582606764426</v>
      </c>
      <c r="D127" s="91" t="s">
        <v>1011</v>
      </c>
      <c r="E127" s="91" t="b">
        <v>0</v>
      </c>
      <c r="F127" s="91" t="b">
        <v>0</v>
      </c>
      <c r="G127" s="91" t="b">
        <v>0</v>
      </c>
    </row>
    <row r="128" spans="1:7" ht="15">
      <c r="A128" s="91" t="s">
        <v>984</v>
      </c>
      <c r="B128" s="91">
        <v>2</v>
      </c>
      <c r="C128" s="133">
        <v>0.003737914085994477</v>
      </c>
      <c r="D128" s="91" t="s">
        <v>1011</v>
      </c>
      <c r="E128" s="91" t="b">
        <v>0</v>
      </c>
      <c r="F128" s="91" t="b">
        <v>0</v>
      </c>
      <c r="G128" s="91" t="b">
        <v>0</v>
      </c>
    </row>
    <row r="129" spans="1:7" ht="15">
      <c r="A129" s="91" t="s">
        <v>985</v>
      </c>
      <c r="B129" s="91">
        <v>2</v>
      </c>
      <c r="C129" s="133">
        <v>0.0030490582606764426</v>
      </c>
      <c r="D129" s="91" t="s">
        <v>1011</v>
      </c>
      <c r="E129" s="91" t="b">
        <v>0</v>
      </c>
      <c r="F129" s="91" t="b">
        <v>0</v>
      </c>
      <c r="G129" s="91" t="b">
        <v>0</v>
      </c>
    </row>
    <row r="130" spans="1:7" ht="15">
      <c r="A130" s="91" t="s">
        <v>986</v>
      </c>
      <c r="B130" s="91">
        <v>2</v>
      </c>
      <c r="C130" s="133">
        <v>0.0030490582606764426</v>
      </c>
      <c r="D130" s="91" t="s">
        <v>1011</v>
      </c>
      <c r="E130" s="91" t="b">
        <v>0</v>
      </c>
      <c r="F130" s="91" t="b">
        <v>0</v>
      </c>
      <c r="G130" s="91" t="b">
        <v>0</v>
      </c>
    </row>
    <row r="131" spans="1:7" ht="15">
      <c r="A131" s="91" t="s">
        <v>987</v>
      </c>
      <c r="B131" s="91">
        <v>2</v>
      </c>
      <c r="C131" s="133">
        <v>0.003737914085994477</v>
      </c>
      <c r="D131" s="91" t="s">
        <v>1011</v>
      </c>
      <c r="E131" s="91" t="b">
        <v>0</v>
      </c>
      <c r="F131" s="91" t="b">
        <v>0</v>
      </c>
      <c r="G131" s="91" t="b">
        <v>0</v>
      </c>
    </row>
    <row r="132" spans="1:7" ht="15">
      <c r="A132" s="91" t="s">
        <v>988</v>
      </c>
      <c r="B132" s="91">
        <v>2</v>
      </c>
      <c r="C132" s="133">
        <v>0.003737914085994477</v>
      </c>
      <c r="D132" s="91" t="s">
        <v>1011</v>
      </c>
      <c r="E132" s="91" t="b">
        <v>0</v>
      </c>
      <c r="F132" s="91" t="b">
        <v>0</v>
      </c>
      <c r="G132" s="91" t="b">
        <v>0</v>
      </c>
    </row>
    <row r="133" spans="1:7" ht="15">
      <c r="A133" s="91" t="s">
        <v>989</v>
      </c>
      <c r="B133" s="91">
        <v>2</v>
      </c>
      <c r="C133" s="133">
        <v>0.003737914085994477</v>
      </c>
      <c r="D133" s="91" t="s">
        <v>1011</v>
      </c>
      <c r="E133" s="91" t="b">
        <v>0</v>
      </c>
      <c r="F133" s="91" t="b">
        <v>0</v>
      </c>
      <c r="G133" s="91" t="b">
        <v>0</v>
      </c>
    </row>
    <row r="134" spans="1:7" ht="15">
      <c r="A134" s="91" t="s">
        <v>990</v>
      </c>
      <c r="B134" s="91">
        <v>2</v>
      </c>
      <c r="C134" s="133">
        <v>0.0030490582606764426</v>
      </c>
      <c r="D134" s="91" t="s">
        <v>1011</v>
      </c>
      <c r="E134" s="91" t="b">
        <v>0</v>
      </c>
      <c r="F134" s="91" t="b">
        <v>0</v>
      </c>
      <c r="G134" s="91" t="b">
        <v>0</v>
      </c>
    </row>
    <row r="135" spans="1:7" ht="15">
      <c r="A135" s="91" t="s">
        <v>991</v>
      </c>
      <c r="B135" s="91">
        <v>2</v>
      </c>
      <c r="C135" s="133">
        <v>0.003737914085994477</v>
      </c>
      <c r="D135" s="91" t="s">
        <v>1011</v>
      </c>
      <c r="E135" s="91" t="b">
        <v>0</v>
      </c>
      <c r="F135" s="91" t="b">
        <v>0</v>
      </c>
      <c r="G135" s="91" t="b">
        <v>0</v>
      </c>
    </row>
    <row r="136" spans="1:7" ht="15">
      <c r="A136" s="91" t="s">
        <v>992</v>
      </c>
      <c r="B136" s="91">
        <v>2</v>
      </c>
      <c r="C136" s="133">
        <v>0.0030490582606764426</v>
      </c>
      <c r="D136" s="91" t="s">
        <v>1011</v>
      </c>
      <c r="E136" s="91" t="b">
        <v>0</v>
      </c>
      <c r="F136" s="91" t="b">
        <v>0</v>
      </c>
      <c r="G136" s="91" t="b">
        <v>0</v>
      </c>
    </row>
    <row r="137" spans="1:7" ht="15">
      <c r="A137" s="91" t="s">
        <v>993</v>
      </c>
      <c r="B137" s="91">
        <v>2</v>
      </c>
      <c r="C137" s="133">
        <v>0.0030490582606764426</v>
      </c>
      <c r="D137" s="91" t="s">
        <v>1011</v>
      </c>
      <c r="E137" s="91" t="b">
        <v>0</v>
      </c>
      <c r="F137" s="91" t="b">
        <v>0</v>
      </c>
      <c r="G137" s="91" t="b">
        <v>0</v>
      </c>
    </row>
    <row r="138" spans="1:7" ht="15">
      <c r="A138" s="91" t="s">
        <v>994</v>
      </c>
      <c r="B138" s="91">
        <v>2</v>
      </c>
      <c r="C138" s="133">
        <v>0.0030490582606764426</v>
      </c>
      <c r="D138" s="91" t="s">
        <v>1011</v>
      </c>
      <c r="E138" s="91" t="b">
        <v>0</v>
      </c>
      <c r="F138" s="91" t="b">
        <v>0</v>
      </c>
      <c r="G138" s="91" t="b">
        <v>0</v>
      </c>
    </row>
    <row r="139" spans="1:7" ht="15">
      <c r="A139" s="91" t="s">
        <v>995</v>
      </c>
      <c r="B139" s="91">
        <v>2</v>
      </c>
      <c r="C139" s="133">
        <v>0.0030490582606764426</v>
      </c>
      <c r="D139" s="91" t="s">
        <v>1011</v>
      </c>
      <c r="E139" s="91" t="b">
        <v>0</v>
      </c>
      <c r="F139" s="91" t="b">
        <v>0</v>
      </c>
      <c r="G139" s="91" t="b">
        <v>0</v>
      </c>
    </row>
    <row r="140" spans="1:7" ht="15">
      <c r="A140" s="91" t="s">
        <v>996</v>
      </c>
      <c r="B140" s="91">
        <v>2</v>
      </c>
      <c r="C140" s="133">
        <v>0.003737914085994477</v>
      </c>
      <c r="D140" s="91" t="s">
        <v>1011</v>
      </c>
      <c r="E140" s="91" t="b">
        <v>0</v>
      </c>
      <c r="F140" s="91" t="b">
        <v>0</v>
      </c>
      <c r="G140" s="91" t="b">
        <v>0</v>
      </c>
    </row>
    <row r="141" spans="1:7" ht="15">
      <c r="A141" s="91" t="s">
        <v>997</v>
      </c>
      <c r="B141" s="91">
        <v>2</v>
      </c>
      <c r="C141" s="133">
        <v>0.0030490582606764426</v>
      </c>
      <c r="D141" s="91" t="s">
        <v>1011</v>
      </c>
      <c r="E141" s="91" t="b">
        <v>0</v>
      </c>
      <c r="F141" s="91" t="b">
        <v>0</v>
      </c>
      <c r="G141" s="91" t="b">
        <v>0</v>
      </c>
    </row>
    <row r="142" spans="1:7" ht="15">
      <c r="A142" s="91" t="s">
        <v>998</v>
      </c>
      <c r="B142" s="91">
        <v>2</v>
      </c>
      <c r="C142" s="133">
        <v>0.0030490582606764426</v>
      </c>
      <c r="D142" s="91" t="s">
        <v>1011</v>
      </c>
      <c r="E142" s="91" t="b">
        <v>0</v>
      </c>
      <c r="F142" s="91" t="b">
        <v>0</v>
      </c>
      <c r="G142" s="91" t="b">
        <v>0</v>
      </c>
    </row>
    <row r="143" spans="1:7" ht="15">
      <c r="A143" s="91" t="s">
        <v>999</v>
      </c>
      <c r="B143" s="91">
        <v>2</v>
      </c>
      <c r="C143" s="133">
        <v>0.003737914085994477</v>
      </c>
      <c r="D143" s="91" t="s">
        <v>1011</v>
      </c>
      <c r="E143" s="91" t="b">
        <v>0</v>
      </c>
      <c r="F143" s="91" t="b">
        <v>0</v>
      </c>
      <c r="G143" s="91" t="b">
        <v>0</v>
      </c>
    </row>
    <row r="144" spans="1:7" ht="15">
      <c r="A144" s="91" t="s">
        <v>1000</v>
      </c>
      <c r="B144" s="91">
        <v>2</v>
      </c>
      <c r="C144" s="133">
        <v>0.003737914085994477</v>
      </c>
      <c r="D144" s="91" t="s">
        <v>1011</v>
      </c>
      <c r="E144" s="91" t="b">
        <v>0</v>
      </c>
      <c r="F144" s="91" t="b">
        <v>0</v>
      </c>
      <c r="G144" s="91" t="b">
        <v>0</v>
      </c>
    </row>
    <row r="145" spans="1:7" ht="15">
      <c r="A145" s="91" t="s">
        <v>1001</v>
      </c>
      <c r="B145" s="91">
        <v>2</v>
      </c>
      <c r="C145" s="133">
        <v>0.0030490582606764426</v>
      </c>
      <c r="D145" s="91" t="s">
        <v>1011</v>
      </c>
      <c r="E145" s="91" t="b">
        <v>0</v>
      </c>
      <c r="F145" s="91" t="b">
        <v>0</v>
      </c>
      <c r="G145" s="91" t="b">
        <v>0</v>
      </c>
    </row>
    <row r="146" spans="1:7" ht="15">
      <c r="A146" s="91" t="s">
        <v>1002</v>
      </c>
      <c r="B146" s="91">
        <v>2</v>
      </c>
      <c r="C146" s="133">
        <v>0.0030490582606764426</v>
      </c>
      <c r="D146" s="91" t="s">
        <v>1011</v>
      </c>
      <c r="E146" s="91" t="b">
        <v>0</v>
      </c>
      <c r="F146" s="91" t="b">
        <v>0</v>
      </c>
      <c r="G146" s="91" t="b">
        <v>0</v>
      </c>
    </row>
    <row r="147" spans="1:7" ht="15">
      <c r="A147" s="91" t="s">
        <v>1003</v>
      </c>
      <c r="B147" s="91">
        <v>2</v>
      </c>
      <c r="C147" s="133">
        <v>0.003737914085994477</v>
      </c>
      <c r="D147" s="91" t="s">
        <v>1011</v>
      </c>
      <c r="E147" s="91" t="b">
        <v>0</v>
      </c>
      <c r="F147" s="91" t="b">
        <v>0</v>
      </c>
      <c r="G147" s="91" t="b">
        <v>0</v>
      </c>
    </row>
    <row r="148" spans="1:7" ht="15">
      <c r="A148" s="91" t="s">
        <v>1004</v>
      </c>
      <c r="B148" s="91">
        <v>2</v>
      </c>
      <c r="C148" s="133">
        <v>0.0030490582606764426</v>
      </c>
      <c r="D148" s="91" t="s">
        <v>1011</v>
      </c>
      <c r="E148" s="91" t="b">
        <v>0</v>
      </c>
      <c r="F148" s="91" t="b">
        <v>0</v>
      </c>
      <c r="G148" s="91" t="b">
        <v>0</v>
      </c>
    </row>
    <row r="149" spans="1:7" ht="15">
      <c r="A149" s="91" t="s">
        <v>1005</v>
      </c>
      <c r="B149" s="91">
        <v>2</v>
      </c>
      <c r="C149" s="133">
        <v>0.0030490582606764426</v>
      </c>
      <c r="D149" s="91" t="s">
        <v>1011</v>
      </c>
      <c r="E149" s="91" t="b">
        <v>1</v>
      </c>
      <c r="F149" s="91" t="b">
        <v>0</v>
      </c>
      <c r="G149" s="91" t="b">
        <v>0</v>
      </c>
    </row>
    <row r="150" spans="1:7" ht="15">
      <c r="A150" s="91" t="s">
        <v>1006</v>
      </c>
      <c r="B150" s="91">
        <v>2</v>
      </c>
      <c r="C150" s="133">
        <v>0.003737914085994477</v>
      </c>
      <c r="D150" s="91" t="s">
        <v>1011</v>
      </c>
      <c r="E150" s="91" t="b">
        <v>0</v>
      </c>
      <c r="F150" s="91" t="b">
        <v>0</v>
      </c>
      <c r="G150" s="91" t="b">
        <v>0</v>
      </c>
    </row>
    <row r="151" spans="1:7" ht="15">
      <c r="A151" s="91" t="s">
        <v>1007</v>
      </c>
      <c r="B151" s="91">
        <v>2</v>
      </c>
      <c r="C151" s="133">
        <v>0.0030490582606764426</v>
      </c>
      <c r="D151" s="91" t="s">
        <v>1011</v>
      </c>
      <c r="E151" s="91" t="b">
        <v>0</v>
      </c>
      <c r="F151" s="91" t="b">
        <v>0</v>
      </c>
      <c r="G151" s="91" t="b">
        <v>0</v>
      </c>
    </row>
    <row r="152" spans="1:7" ht="15">
      <c r="A152" s="91" t="s">
        <v>1008</v>
      </c>
      <c r="B152" s="91">
        <v>2</v>
      </c>
      <c r="C152" s="133">
        <v>0.0030490582606764426</v>
      </c>
      <c r="D152" s="91" t="s">
        <v>1011</v>
      </c>
      <c r="E152" s="91" t="b">
        <v>0</v>
      </c>
      <c r="F152" s="91" t="b">
        <v>0</v>
      </c>
      <c r="G152" s="91" t="b">
        <v>0</v>
      </c>
    </row>
    <row r="153" spans="1:7" ht="15">
      <c r="A153" s="91" t="s">
        <v>225</v>
      </c>
      <c r="B153" s="91">
        <v>2</v>
      </c>
      <c r="C153" s="133">
        <v>0.0030490582606764426</v>
      </c>
      <c r="D153" s="91" t="s">
        <v>1011</v>
      </c>
      <c r="E153" s="91" t="b">
        <v>0</v>
      </c>
      <c r="F153" s="91" t="b">
        <v>0</v>
      </c>
      <c r="G153" s="91" t="b">
        <v>0</v>
      </c>
    </row>
    <row r="154" spans="1:7" ht="15">
      <c r="A154" s="91" t="s">
        <v>748</v>
      </c>
      <c r="B154" s="91">
        <v>22</v>
      </c>
      <c r="C154" s="133">
        <v>0.008845402040356743</v>
      </c>
      <c r="D154" s="91" t="s">
        <v>715</v>
      </c>
      <c r="E154" s="91" t="b">
        <v>0</v>
      </c>
      <c r="F154" s="91" t="b">
        <v>0</v>
      </c>
      <c r="G154" s="91" t="b">
        <v>0</v>
      </c>
    </row>
    <row r="155" spans="1:7" ht="15">
      <c r="A155" s="91" t="s">
        <v>776</v>
      </c>
      <c r="B155" s="91">
        <v>7</v>
      </c>
      <c r="C155" s="133">
        <v>0.007205876333361019</v>
      </c>
      <c r="D155" s="91" t="s">
        <v>715</v>
      </c>
      <c r="E155" s="91" t="b">
        <v>0</v>
      </c>
      <c r="F155" s="91" t="b">
        <v>0</v>
      </c>
      <c r="G155" s="91" t="b">
        <v>0</v>
      </c>
    </row>
    <row r="156" spans="1:7" ht="15">
      <c r="A156" s="91" t="s">
        <v>779</v>
      </c>
      <c r="B156" s="91">
        <v>7</v>
      </c>
      <c r="C156" s="133">
        <v>0.006515703244385624</v>
      </c>
      <c r="D156" s="91" t="s">
        <v>715</v>
      </c>
      <c r="E156" s="91" t="b">
        <v>0</v>
      </c>
      <c r="F156" s="91" t="b">
        <v>0</v>
      </c>
      <c r="G156" s="91" t="b">
        <v>0</v>
      </c>
    </row>
    <row r="157" spans="1:7" ht="15">
      <c r="A157" s="91" t="s">
        <v>780</v>
      </c>
      <c r="B157" s="91">
        <v>7</v>
      </c>
      <c r="C157" s="133">
        <v>0.009021250138058764</v>
      </c>
      <c r="D157" s="91" t="s">
        <v>715</v>
      </c>
      <c r="E157" s="91" t="b">
        <v>0</v>
      </c>
      <c r="F157" s="91" t="b">
        <v>0</v>
      </c>
      <c r="G157" s="91" t="b">
        <v>0</v>
      </c>
    </row>
    <row r="158" spans="1:7" ht="15">
      <c r="A158" s="91" t="s">
        <v>221</v>
      </c>
      <c r="B158" s="91">
        <v>6</v>
      </c>
      <c r="C158" s="133">
        <v>0.006176465428595159</v>
      </c>
      <c r="D158" s="91" t="s">
        <v>715</v>
      </c>
      <c r="E158" s="91" t="b">
        <v>0</v>
      </c>
      <c r="F158" s="91" t="b">
        <v>0</v>
      </c>
      <c r="G158" s="91" t="b">
        <v>0</v>
      </c>
    </row>
    <row r="159" spans="1:7" ht="15">
      <c r="A159" s="91" t="s">
        <v>781</v>
      </c>
      <c r="B159" s="91">
        <v>6</v>
      </c>
      <c r="C159" s="133">
        <v>0.006876152433434259</v>
      </c>
      <c r="D159" s="91" t="s">
        <v>715</v>
      </c>
      <c r="E159" s="91" t="b">
        <v>0</v>
      </c>
      <c r="F159" s="91" t="b">
        <v>0</v>
      </c>
      <c r="G159" s="91" t="b">
        <v>0</v>
      </c>
    </row>
    <row r="160" spans="1:7" ht="15">
      <c r="A160" s="91" t="s">
        <v>782</v>
      </c>
      <c r="B160" s="91">
        <v>6</v>
      </c>
      <c r="C160" s="133">
        <v>0.006876152433434259</v>
      </c>
      <c r="D160" s="91" t="s">
        <v>715</v>
      </c>
      <c r="E160" s="91" t="b">
        <v>0</v>
      </c>
      <c r="F160" s="91" t="b">
        <v>0</v>
      </c>
      <c r="G160" s="91" t="b">
        <v>0</v>
      </c>
    </row>
    <row r="161" spans="1:7" ht="15">
      <c r="A161" s="91" t="s">
        <v>220</v>
      </c>
      <c r="B161" s="91">
        <v>6</v>
      </c>
      <c r="C161" s="133">
        <v>0.006176465428595159</v>
      </c>
      <c r="D161" s="91" t="s">
        <v>715</v>
      </c>
      <c r="E161" s="91" t="b">
        <v>0</v>
      </c>
      <c r="F161" s="91" t="b">
        <v>0</v>
      </c>
      <c r="G161" s="91" t="b">
        <v>0</v>
      </c>
    </row>
    <row r="162" spans="1:7" ht="15">
      <c r="A162" s="91" t="s">
        <v>783</v>
      </c>
      <c r="B162" s="91">
        <v>5</v>
      </c>
      <c r="C162" s="133">
        <v>0.005730127027861883</v>
      </c>
      <c r="D162" s="91" t="s">
        <v>715</v>
      </c>
      <c r="E162" s="91" t="b">
        <v>0</v>
      </c>
      <c r="F162" s="91" t="b">
        <v>0</v>
      </c>
      <c r="G162" s="91" t="b">
        <v>0</v>
      </c>
    </row>
    <row r="163" spans="1:7" ht="15">
      <c r="A163" s="91" t="s">
        <v>784</v>
      </c>
      <c r="B163" s="91">
        <v>5</v>
      </c>
      <c r="C163" s="133">
        <v>0.005730127027861883</v>
      </c>
      <c r="D163" s="91" t="s">
        <v>715</v>
      </c>
      <c r="E163" s="91" t="b">
        <v>0</v>
      </c>
      <c r="F163" s="91" t="b">
        <v>0</v>
      </c>
      <c r="G163" s="91" t="b">
        <v>0</v>
      </c>
    </row>
    <row r="164" spans="1:7" ht="15">
      <c r="A164" s="91" t="s">
        <v>887</v>
      </c>
      <c r="B164" s="91">
        <v>5</v>
      </c>
      <c r="C164" s="133">
        <v>0.005730127027861883</v>
      </c>
      <c r="D164" s="91" t="s">
        <v>715</v>
      </c>
      <c r="E164" s="91" t="b">
        <v>0</v>
      </c>
      <c r="F164" s="91" t="b">
        <v>0</v>
      </c>
      <c r="G164" s="91" t="b">
        <v>0</v>
      </c>
    </row>
    <row r="165" spans="1:7" ht="15">
      <c r="A165" s="91" t="s">
        <v>898</v>
      </c>
      <c r="B165" s="91">
        <v>5</v>
      </c>
      <c r="C165" s="133">
        <v>0.005730127027861883</v>
      </c>
      <c r="D165" s="91" t="s">
        <v>715</v>
      </c>
      <c r="E165" s="91" t="b">
        <v>0</v>
      </c>
      <c r="F165" s="91" t="b">
        <v>0</v>
      </c>
      <c r="G165" s="91" t="b">
        <v>0</v>
      </c>
    </row>
    <row r="166" spans="1:7" ht="15">
      <c r="A166" s="91" t="s">
        <v>888</v>
      </c>
      <c r="B166" s="91">
        <v>5</v>
      </c>
      <c r="C166" s="133">
        <v>0.005730127027861883</v>
      </c>
      <c r="D166" s="91" t="s">
        <v>715</v>
      </c>
      <c r="E166" s="91" t="b">
        <v>0</v>
      </c>
      <c r="F166" s="91" t="b">
        <v>0</v>
      </c>
      <c r="G166" s="91" t="b">
        <v>0</v>
      </c>
    </row>
    <row r="167" spans="1:7" ht="15">
      <c r="A167" s="91" t="s">
        <v>892</v>
      </c>
      <c r="B167" s="91">
        <v>5</v>
      </c>
      <c r="C167" s="133">
        <v>0.007363770250368188</v>
      </c>
      <c r="D167" s="91" t="s">
        <v>715</v>
      </c>
      <c r="E167" s="91" t="b">
        <v>0</v>
      </c>
      <c r="F167" s="91" t="b">
        <v>0</v>
      </c>
      <c r="G167" s="91" t="b">
        <v>0</v>
      </c>
    </row>
    <row r="168" spans="1:7" ht="15">
      <c r="A168" s="91" t="s">
        <v>899</v>
      </c>
      <c r="B168" s="91">
        <v>4</v>
      </c>
      <c r="C168" s="133">
        <v>0.005891016200294551</v>
      </c>
      <c r="D168" s="91" t="s">
        <v>715</v>
      </c>
      <c r="E168" s="91" t="b">
        <v>0</v>
      </c>
      <c r="F168" s="91" t="b">
        <v>0</v>
      </c>
      <c r="G168" s="91" t="b">
        <v>0</v>
      </c>
    </row>
    <row r="169" spans="1:7" ht="15">
      <c r="A169" s="91" t="s">
        <v>901</v>
      </c>
      <c r="B169" s="91">
        <v>4</v>
      </c>
      <c r="C169" s="133">
        <v>0.005891016200294551</v>
      </c>
      <c r="D169" s="91" t="s">
        <v>715</v>
      </c>
      <c r="E169" s="91" t="b">
        <v>0</v>
      </c>
      <c r="F169" s="91" t="b">
        <v>0</v>
      </c>
      <c r="G169" s="91" t="b">
        <v>0</v>
      </c>
    </row>
    <row r="170" spans="1:7" ht="15">
      <c r="A170" s="91" t="s">
        <v>891</v>
      </c>
      <c r="B170" s="91">
        <v>4</v>
      </c>
      <c r="C170" s="133">
        <v>0.005891016200294551</v>
      </c>
      <c r="D170" s="91" t="s">
        <v>715</v>
      </c>
      <c r="E170" s="91" t="b">
        <v>0</v>
      </c>
      <c r="F170" s="91" t="b">
        <v>0</v>
      </c>
      <c r="G170" s="91" t="b">
        <v>0</v>
      </c>
    </row>
    <row r="171" spans="1:7" ht="15">
      <c r="A171" s="91" t="s">
        <v>904</v>
      </c>
      <c r="B171" s="91">
        <v>4</v>
      </c>
      <c r="C171" s="133">
        <v>0.005891016200294551</v>
      </c>
      <c r="D171" s="91" t="s">
        <v>715</v>
      </c>
      <c r="E171" s="91" t="b">
        <v>0</v>
      </c>
      <c r="F171" s="91" t="b">
        <v>0</v>
      </c>
      <c r="G171" s="91" t="b">
        <v>0</v>
      </c>
    </row>
    <row r="172" spans="1:7" ht="15">
      <c r="A172" s="91" t="s">
        <v>903</v>
      </c>
      <c r="B172" s="91">
        <v>4</v>
      </c>
      <c r="C172" s="133">
        <v>0.005155000078890722</v>
      </c>
      <c r="D172" s="91" t="s">
        <v>715</v>
      </c>
      <c r="E172" s="91" t="b">
        <v>0</v>
      </c>
      <c r="F172" s="91" t="b">
        <v>0</v>
      </c>
      <c r="G172" s="91" t="b">
        <v>0</v>
      </c>
    </row>
    <row r="173" spans="1:7" ht="15">
      <c r="A173" s="91" t="s">
        <v>908</v>
      </c>
      <c r="B173" s="91">
        <v>3</v>
      </c>
      <c r="C173" s="133">
        <v>0.004418262150220913</v>
      </c>
      <c r="D173" s="91" t="s">
        <v>715</v>
      </c>
      <c r="E173" s="91" t="b">
        <v>0</v>
      </c>
      <c r="F173" s="91" t="b">
        <v>0</v>
      </c>
      <c r="G173" s="91" t="b">
        <v>0</v>
      </c>
    </row>
    <row r="174" spans="1:7" ht="15">
      <c r="A174" s="91" t="s">
        <v>909</v>
      </c>
      <c r="B174" s="91">
        <v>3</v>
      </c>
      <c r="C174" s="133">
        <v>0.004418262150220913</v>
      </c>
      <c r="D174" s="91" t="s">
        <v>715</v>
      </c>
      <c r="E174" s="91" t="b">
        <v>0</v>
      </c>
      <c r="F174" s="91" t="b">
        <v>0</v>
      </c>
      <c r="G174" s="91" t="b">
        <v>0</v>
      </c>
    </row>
    <row r="175" spans="1:7" ht="15">
      <c r="A175" s="91" t="s">
        <v>910</v>
      </c>
      <c r="B175" s="91">
        <v>3</v>
      </c>
      <c r="C175" s="133">
        <v>0.004418262150220913</v>
      </c>
      <c r="D175" s="91" t="s">
        <v>715</v>
      </c>
      <c r="E175" s="91" t="b">
        <v>0</v>
      </c>
      <c r="F175" s="91" t="b">
        <v>0</v>
      </c>
      <c r="G175" s="91" t="b">
        <v>0</v>
      </c>
    </row>
    <row r="176" spans="1:7" ht="15">
      <c r="A176" s="91" t="s">
        <v>911</v>
      </c>
      <c r="B176" s="91">
        <v>3</v>
      </c>
      <c r="C176" s="133">
        <v>0.005196279495091376</v>
      </c>
      <c r="D176" s="91" t="s">
        <v>715</v>
      </c>
      <c r="E176" s="91" t="b">
        <v>0</v>
      </c>
      <c r="F176" s="91" t="b">
        <v>0</v>
      </c>
      <c r="G176" s="91" t="b">
        <v>0</v>
      </c>
    </row>
    <row r="177" spans="1:7" ht="15">
      <c r="A177" s="91" t="s">
        <v>912</v>
      </c>
      <c r="B177" s="91">
        <v>3</v>
      </c>
      <c r="C177" s="133">
        <v>0.004418262150220913</v>
      </c>
      <c r="D177" s="91" t="s">
        <v>715</v>
      </c>
      <c r="E177" s="91" t="b">
        <v>0</v>
      </c>
      <c r="F177" s="91" t="b">
        <v>0</v>
      </c>
      <c r="G177" s="91" t="b">
        <v>0</v>
      </c>
    </row>
    <row r="178" spans="1:7" ht="15">
      <c r="A178" s="91" t="s">
        <v>890</v>
      </c>
      <c r="B178" s="91">
        <v>3</v>
      </c>
      <c r="C178" s="133">
        <v>0.004418262150220913</v>
      </c>
      <c r="D178" s="91" t="s">
        <v>715</v>
      </c>
      <c r="E178" s="91" t="b">
        <v>0</v>
      </c>
      <c r="F178" s="91" t="b">
        <v>0</v>
      </c>
      <c r="G178" s="91" t="b">
        <v>0</v>
      </c>
    </row>
    <row r="179" spans="1:7" ht="15">
      <c r="A179" s="91" t="s">
        <v>894</v>
      </c>
      <c r="B179" s="91">
        <v>3</v>
      </c>
      <c r="C179" s="133">
        <v>0.004418262150220913</v>
      </c>
      <c r="D179" s="91" t="s">
        <v>715</v>
      </c>
      <c r="E179" s="91" t="b">
        <v>0</v>
      </c>
      <c r="F179" s="91" t="b">
        <v>0</v>
      </c>
      <c r="G179" s="91" t="b">
        <v>0</v>
      </c>
    </row>
    <row r="180" spans="1:7" ht="15">
      <c r="A180" s="91" t="s">
        <v>913</v>
      </c>
      <c r="B180" s="91">
        <v>3</v>
      </c>
      <c r="C180" s="133">
        <v>0.004418262150220913</v>
      </c>
      <c r="D180" s="91" t="s">
        <v>715</v>
      </c>
      <c r="E180" s="91" t="b">
        <v>0</v>
      </c>
      <c r="F180" s="91" t="b">
        <v>0</v>
      </c>
      <c r="G180" s="91" t="b">
        <v>0</v>
      </c>
    </row>
    <row r="181" spans="1:7" ht="15">
      <c r="A181" s="91" t="s">
        <v>917</v>
      </c>
      <c r="B181" s="91">
        <v>3</v>
      </c>
      <c r="C181" s="133">
        <v>0.004418262150220913</v>
      </c>
      <c r="D181" s="91" t="s">
        <v>715</v>
      </c>
      <c r="E181" s="91" t="b">
        <v>0</v>
      </c>
      <c r="F181" s="91" t="b">
        <v>0</v>
      </c>
      <c r="G181" s="91" t="b">
        <v>0</v>
      </c>
    </row>
    <row r="182" spans="1:7" ht="15">
      <c r="A182" s="91" t="s">
        <v>905</v>
      </c>
      <c r="B182" s="91">
        <v>3</v>
      </c>
      <c r="C182" s="133">
        <v>0.004418262150220913</v>
      </c>
      <c r="D182" s="91" t="s">
        <v>715</v>
      </c>
      <c r="E182" s="91" t="b">
        <v>0</v>
      </c>
      <c r="F182" s="91" t="b">
        <v>0</v>
      </c>
      <c r="G182" s="91" t="b">
        <v>0</v>
      </c>
    </row>
    <row r="183" spans="1:7" ht="15">
      <c r="A183" s="91" t="s">
        <v>915</v>
      </c>
      <c r="B183" s="91">
        <v>3</v>
      </c>
      <c r="C183" s="133">
        <v>0.004418262150220913</v>
      </c>
      <c r="D183" s="91" t="s">
        <v>715</v>
      </c>
      <c r="E183" s="91" t="b">
        <v>0</v>
      </c>
      <c r="F183" s="91" t="b">
        <v>0</v>
      </c>
      <c r="G183" s="91" t="b">
        <v>0</v>
      </c>
    </row>
    <row r="184" spans="1:7" ht="15">
      <c r="A184" s="91" t="s">
        <v>916</v>
      </c>
      <c r="B184" s="91">
        <v>3</v>
      </c>
      <c r="C184" s="133">
        <v>0.004418262150220913</v>
      </c>
      <c r="D184" s="91" t="s">
        <v>715</v>
      </c>
      <c r="E184" s="91" t="b">
        <v>1</v>
      </c>
      <c r="F184" s="91" t="b">
        <v>0</v>
      </c>
      <c r="G184" s="91" t="b">
        <v>0</v>
      </c>
    </row>
    <row r="185" spans="1:7" ht="15">
      <c r="A185" s="91" t="s">
        <v>222</v>
      </c>
      <c r="B185" s="91">
        <v>3</v>
      </c>
      <c r="C185" s="133">
        <v>0.004418262150220913</v>
      </c>
      <c r="D185" s="91" t="s">
        <v>715</v>
      </c>
      <c r="E185" s="91" t="b">
        <v>0</v>
      </c>
      <c r="F185" s="91" t="b">
        <v>0</v>
      </c>
      <c r="G185" s="91" t="b">
        <v>0</v>
      </c>
    </row>
    <row r="186" spans="1:7" ht="15">
      <c r="A186" s="91" t="s">
        <v>902</v>
      </c>
      <c r="B186" s="91">
        <v>3</v>
      </c>
      <c r="C186" s="133">
        <v>0.004418262150220913</v>
      </c>
      <c r="D186" s="91" t="s">
        <v>715</v>
      </c>
      <c r="E186" s="91" t="b">
        <v>0</v>
      </c>
      <c r="F186" s="91" t="b">
        <v>0</v>
      </c>
      <c r="G186" s="91" t="b">
        <v>0</v>
      </c>
    </row>
    <row r="187" spans="1:7" ht="15">
      <c r="A187" s="91" t="s">
        <v>914</v>
      </c>
      <c r="B187" s="91">
        <v>3</v>
      </c>
      <c r="C187" s="133">
        <v>0.004418262150220913</v>
      </c>
      <c r="D187" s="91" t="s">
        <v>715</v>
      </c>
      <c r="E187" s="91" t="b">
        <v>0</v>
      </c>
      <c r="F187" s="91" t="b">
        <v>0</v>
      </c>
      <c r="G187" s="91" t="b">
        <v>0</v>
      </c>
    </row>
    <row r="188" spans="1:7" ht="15">
      <c r="A188" s="91" t="s">
        <v>907</v>
      </c>
      <c r="B188" s="91">
        <v>2</v>
      </c>
      <c r="C188" s="133">
        <v>0.003464186330060917</v>
      </c>
      <c r="D188" s="91" t="s">
        <v>715</v>
      </c>
      <c r="E188" s="91" t="b">
        <v>0</v>
      </c>
      <c r="F188" s="91" t="b">
        <v>0</v>
      </c>
      <c r="G188" s="91" t="b">
        <v>0</v>
      </c>
    </row>
    <row r="189" spans="1:7" ht="15">
      <c r="A189" s="91" t="s">
        <v>928</v>
      </c>
      <c r="B189" s="91">
        <v>2</v>
      </c>
      <c r="C189" s="133">
        <v>0.003464186330060917</v>
      </c>
      <c r="D189" s="91" t="s">
        <v>715</v>
      </c>
      <c r="E189" s="91" t="b">
        <v>0</v>
      </c>
      <c r="F189" s="91" t="b">
        <v>0</v>
      </c>
      <c r="G189" s="91" t="b">
        <v>0</v>
      </c>
    </row>
    <row r="190" spans="1:7" ht="15">
      <c r="A190" s="91" t="s">
        <v>929</v>
      </c>
      <c r="B190" s="91">
        <v>2</v>
      </c>
      <c r="C190" s="133">
        <v>0.003464186330060917</v>
      </c>
      <c r="D190" s="91" t="s">
        <v>715</v>
      </c>
      <c r="E190" s="91" t="b">
        <v>0</v>
      </c>
      <c r="F190" s="91" t="b">
        <v>0</v>
      </c>
      <c r="G190" s="91" t="b">
        <v>0</v>
      </c>
    </row>
    <row r="191" spans="1:7" ht="15">
      <c r="A191" s="91" t="s">
        <v>930</v>
      </c>
      <c r="B191" s="91">
        <v>2</v>
      </c>
      <c r="C191" s="133">
        <v>0.003464186330060917</v>
      </c>
      <c r="D191" s="91" t="s">
        <v>715</v>
      </c>
      <c r="E191" s="91" t="b">
        <v>0</v>
      </c>
      <c r="F191" s="91" t="b">
        <v>0</v>
      </c>
      <c r="G191" s="91" t="b">
        <v>0</v>
      </c>
    </row>
    <row r="192" spans="1:7" ht="15">
      <c r="A192" s="91" t="s">
        <v>931</v>
      </c>
      <c r="B192" s="91">
        <v>2</v>
      </c>
      <c r="C192" s="133">
        <v>0.003464186330060917</v>
      </c>
      <c r="D192" s="91" t="s">
        <v>715</v>
      </c>
      <c r="E192" s="91" t="b">
        <v>0</v>
      </c>
      <c r="F192" s="91" t="b">
        <v>0</v>
      </c>
      <c r="G192" s="91" t="b">
        <v>0</v>
      </c>
    </row>
    <row r="193" spans="1:7" ht="15">
      <c r="A193" s="91" t="s">
        <v>932</v>
      </c>
      <c r="B193" s="91">
        <v>2</v>
      </c>
      <c r="C193" s="133">
        <v>0.003464186330060917</v>
      </c>
      <c r="D193" s="91" t="s">
        <v>715</v>
      </c>
      <c r="E193" s="91" t="b">
        <v>0</v>
      </c>
      <c r="F193" s="91" t="b">
        <v>0</v>
      </c>
      <c r="G193" s="91" t="b">
        <v>0</v>
      </c>
    </row>
    <row r="194" spans="1:7" ht="15">
      <c r="A194" s="91" t="s">
        <v>900</v>
      </c>
      <c r="B194" s="91">
        <v>2</v>
      </c>
      <c r="C194" s="133">
        <v>0.003464186330060917</v>
      </c>
      <c r="D194" s="91" t="s">
        <v>715</v>
      </c>
      <c r="E194" s="91" t="b">
        <v>0</v>
      </c>
      <c r="F194" s="91" t="b">
        <v>0</v>
      </c>
      <c r="G194" s="91" t="b">
        <v>0</v>
      </c>
    </row>
    <row r="195" spans="1:7" ht="15">
      <c r="A195" s="91" t="s">
        <v>933</v>
      </c>
      <c r="B195" s="91">
        <v>2</v>
      </c>
      <c r="C195" s="133">
        <v>0.003464186330060917</v>
      </c>
      <c r="D195" s="91" t="s">
        <v>715</v>
      </c>
      <c r="E195" s="91" t="b">
        <v>0</v>
      </c>
      <c r="F195" s="91" t="b">
        <v>0</v>
      </c>
      <c r="G195" s="91" t="b">
        <v>0</v>
      </c>
    </row>
    <row r="196" spans="1:7" ht="15">
      <c r="A196" s="91" t="s">
        <v>934</v>
      </c>
      <c r="B196" s="91">
        <v>2</v>
      </c>
      <c r="C196" s="133">
        <v>0.003464186330060917</v>
      </c>
      <c r="D196" s="91" t="s">
        <v>715</v>
      </c>
      <c r="E196" s="91" t="b">
        <v>0</v>
      </c>
      <c r="F196" s="91" t="b">
        <v>0</v>
      </c>
      <c r="G196" s="91" t="b">
        <v>0</v>
      </c>
    </row>
    <row r="197" spans="1:7" ht="15">
      <c r="A197" s="91" t="s">
        <v>935</v>
      </c>
      <c r="B197" s="91">
        <v>2</v>
      </c>
      <c r="C197" s="133">
        <v>0.003464186330060917</v>
      </c>
      <c r="D197" s="91" t="s">
        <v>715</v>
      </c>
      <c r="E197" s="91" t="b">
        <v>0</v>
      </c>
      <c r="F197" s="91" t="b">
        <v>0</v>
      </c>
      <c r="G197" s="91" t="b">
        <v>0</v>
      </c>
    </row>
    <row r="198" spans="1:7" ht="15">
      <c r="A198" s="91" t="s">
        <v>936</v>
      </c>
      <c r="B198" s="91">
        <v>2</v>
      </c>
      <c r="C198" s="133">
        <v>0.003464186330060917</v>
      </c>
      <c r="D198" s="91" t="s">
        <v>715</v>
      </c>
      <c r="E198" s="91" t="b">
        <v>0</v>
      </c>
      <c r="F198" s="91" t="b">
        <v>0</v>
      </c>
      <c r="G198" s="91" t="b">
        <v>0</v>
      </c>
    </row>
    <row r="199" spans="1:7" ht="15">
      <c r="A199" s="91" t="s">
        <v>937</v>
      </c>
      <c r="B199" s="91">
        <v>2</v>
      </c>
      <c r="C199" s="133">
        <v>0.003464186330060917</v>
      </c>
      <c r="D199" s="91" t="s">
        <v>715</v>
      </c>
      <c r="E199" s="91" t="b">
        <v>0</v>
      </c>
      <c r="F199" s="91" t="b">
        <v>0</v>
      </c>
      <c r="G199" s="91" t="b">
        <v>0</v>
      </c>
    </row>
    <row r="200" spans="1:7" ht="15">
      <c r="A200" s="91" t="s">
        <v>938</v>
      </c>
      <c r="B200" s="91">
        <v>2</v>
      </c>
      <c r="C200" s="133">
        <v>0.003464186330060917</v>
      </c>
      <c r="D200" s="91" t="s">
        <v>715</v>
      </c>
      <c r="E200" s="91" t="b">
        <v>0</v>
      </c>
      <c r="F200" s="91" t="b">
        <v>0</v>
      </c>
      <c r="G200" s="91" t="b">
        <v>0</v>
      </c>
    </row>
    <row r="201" spans="1:7" ht="15">
      <c r="A201" s="91" t="s">
        <v>939</v>
      </c>
      <c r="B201" s="91">
        <v>2</v>
      </c>
      <c r="C201" s="133">
        <v>0.003464186330060917</v>
      </c>
      <c r="D201" s="91" t="s">
        <v>715</v>
      </c>
      <c r="E201" s="91" t="b">
        <v>0</v>
      </c>
      <c r="F201" s="91" t="b">
        <v>0</v>
      </c>
      <c r="G201" s="91" t="b">
        <v>0</v>
      </c>
    </row>
    <row r="202" spans="1:7" ht="15">
      <c r="A202" s="91" t="s">
        <v>940</v>
      </c>
      <c r="B202" s="91">
        <v>2</v>
      </c>
      <c r="C202" s="133">
        <v>0.003464186330060917</v>
      </c>
      <c r="D202" s="91" t="s">
        <v>715</v>
      </c>
      <c r="E202" s="91" t="b">
        <v>0</v>
      </c>
      <c r="F202" s="91" t="b">
        <v>0</v>
      </c>
      <c r="G202" s="91" t="b">
        <v>0</v>
      </c>
    </row>
    <row r="203" spans="1:7" ht="15">
      <c r="A203" s="91" t="s">
        <v>941</v>
      </c>
      <c r="B203" s="91">
        <v>2</v>
      </c>
      <c r="C203" s="133">
        <v>0.003464186330060917</v>
      </c>
      <c r="D203" s="91" t="s">
        <v>715</v>
      </c>
      <c r="E203" s="91" t="b">
        <v>0</v>
      </c>
      <c r="F203" s="91" t="b">
        <v>0</v>
      </c>
      <c r="G203" s="91" t="b">
        <v>0</v>
      </c>
    </row>
    <row r="204" spans="1:7" ht="15">
      <c r="A204" s="91" t="s">
        <v>942</v>
      </c>
      <c r="B204" s="91">
        <v>2</v>
      </c>
      <c r="C204" s="133">
        <v>0.003464186330060917</v>
      </c>
      <c r="D204" s="91" t="s">
        <v>715</v>
      </c>
      <c r="E204" s="91" t="b">
        <v>0</v>
      </c>
      <c r="F204" s="91" t="b">
        <v>0</v>
      </c>
      <c r="G204" s="91" t="b">
        <v>0</v>
      </c>
    </row>
    <row r="205" spans="1:7" ht="15">
      <c r="A205" s="91" t="s">
        <v>225</v>
      </c>
      <c r="B205" s="91">
        <v>2</v>
      </c>
      <c r="C205" s="133">
        <v>0.003464186330060917</v>
      </c>
      <c r="D205" s="91" t="s">
        <v>715</v>
      </c>
      <c r="E205" s="91" t="b">
        <v>0</v>
      </c>
      <c r="F205" s="91" t="b">
        <v>0</v>
      </c>
      <c r="G205" s="91" t="b">
        <v>0</v>
      </c>
    </row>
    <row r="206" spans="1:7" ht="15">
      <c r="A206" s="91" t="s">
        <v>893</v>
      </c>
      <c r="B206" s="91">
        <v>2</v>
      </c>
      <c r="C206" s="133">
        <v>0.003464186330060917</v>
      </c>
      <c r="D206" s="91" t="s">
        <v>715</v>
      </c>
      <c r="E206" s="91" t="b">
        <v>0</v>
      </c>
      <c r="F206" s="91" t="b">
        <v>0</v>
      </c>
      <c r="G206" s="91" t="b">
        <v>0</v>
      </c>
    </row>
    <row r="207" spans="1:7" ht="15">
      <c r="A207" s="91" t="s">
        <v>889</v>
      </c>
      <c r="B207" s="91">
        <v>2</v>
      </c>
      <c r="C207" s="133">
        <v>0.003464186330060917</v>
      </c>
      <c r="D207" s="91" t="s">
        <v>715</v>
      </c>
      <c r="E207" s="91" t="b">
        <v>0</v>
      </c>
      <c r="F207" s="91" t="b">
        <v>0</v>
      </c>
      <c r="G207" s="91" t="b">
        <v>0</v>
      </c>
    </row>
    <row r="208" spans="1:7" ht="15">
      <c r="A208" s="91" t="s">
        <v>895</v>
      </c>
      <c r="B208" s="91">
        <v>2</v>
      </c>
      <c r="C208" s="133">
        <v>0.003464186330060917</v>
      </c>
      <c r="D208" s="91" t="s">
        <v>715</v>
      </c>
      <c r="E208" s="91" t="b">
        <v>0</v>
      </c>
      <c r="F208" s="91" t="b">
        <v>0</v>
      </c>
      <c r="G208" s="91" t="b">
        <v>0</v>
      </c>
    </row>
    <row r="209" spans="1:7" ht="15">
      <c r="A209" s="91" t="s">
        <v>1005</v>
      </c>
      <c r="B209" s="91">
        <v>2</v>
      </c>
      <c r="C209" s="133">
        <v>0.003464186330060917</v>
      </c>
      <c r="D209" s="91" t="s">
        <v>715</v>
      </c>
      <c r="E209" s="91" t="b">
        <v>1</v>
      </c>
      <c r="F209" s="91" t="b">
        <v>0</v>
      </c>
      <c r="G209" s="91" t="b">
        <v>0</v>
      </c>
    </row>
    <row r="210" spans="1:7" ht="15">
      <c r="A210" s="91" t="s">
        <v>1007</v>
      </c>
      <c r="B210" s="91">
        <v>2</v>
      </c>
      <c r="C210" s="133">
        <v>0.003464186330060917</v>
      </c>
      <c r="D210" s="91" t="s">
        <v>715</v>
      </c>
      <c r="E210" s="91" t="b">
        <v>0</v>
      </c>
      <c r="F210" s="91" t="b">
        <v>0</v>
      </c>
      <c r="G210" s="91" t="b">
        <v>0</v>
      </c>
    </row>
    <row r="211" spans="1:7" ht="15">
      <c r="A211" s="91" t="s">
        <v>927</v>
      </c>
      <c r="B211" s="91">
        <v>2</v>
      </c>
      <c r="C211" s="133">
        <v>0.003464186330060917</v>
      </c>
      <c r="D211" s="91" t="s">
        <v>715</v>
      </c>
      <c r="E211" s="91" t="b">
        <v>0</v>
      </c>
      <c r="F211" s="91" t="b">
        <v>0</v>
      </c>
      <c r="G211" s="91" t="b">
        <v>0</v>
      </c>
    </row>
    <row r="212" spans="1:7" ht="15">
      <c r="A212" s="91" t="s">
        <v>953</v>
      </c>
      <c r="B212" s="91">
        <v>2</v>
      </c>
      <c r="C212" s="133">
        <v>0.003464186330060917</v>
      </c>
      <c r="D212" s="91" t="s">
        <v>715</v>
      </c>
      <c r="E212" s="91" t="b">
        <v>0</v>
      </c>
      <c r="F212" s="91" t="b">
        <v>0</v>
      </c>
      <c r="G212" s="91" t="b">
        <v>0</v>
      </c>
    </row>
    <row r="213" spans="1:7" ht="15">
      <c r="A213" s="91" t="s">
        <v>998</v>
      </c>
      <c r="B213" s="91">
        <v>2</v>
      </c>
      <c r="C213" s="133">
        <v>0.003464186330060917</v>
      </c>
      <c r="D213" s="91" t="s">
        <v>715</v>
      </c>
      <c r="E213" s="91" t="b">
        <v>0</v>
      </c>
      <c r="F213" s="91" t="b">
        <v>0</v>
      </c>
      <c r="G213" s="91" t="b">
        <v>0</v>
      </c>
    </row>
    <row r="214" spans="1:7" ht="15">
      <c r="A214" s="91" t="s">
        <v>1001</v>
      </c>
      <c r="B214" s="91">
        <v>2</v>
      </c>
      <c r="C214" s="133">
        <v>0.003464186330060917</v>
      </c>
      <c r="D214" s="91" t="s">
        <v>715</v>
      </c>
      <c r="E214" s="91" t="b">
        <v>0</v>
      </c>
      <c r="F214" s="91" t="b">
        <v>0</v>
      </c>
      <c r="G214" s="91" t="b">
        <v>0</v>
      </c>
    </row>
    <row r="215" spans="1:7" ht="15">
      <c r="A215" s="91" t="s">
        <v>993</v>
      </c>
      <c r="B215" s="91">
        <v>2</v>
      </c>
      <c r="C215" s="133">
        <v>0.003464186330060917</v>
      </c>
      <c r="D215" s="91" t="s">
        <v>715</v>
      </c>
      <c r="E215" s="91" t="b">
        <v>0</v>
      </c>
      <c r="F215" s="91" t="b">
        <v>0</v>
      </c>
      <c r="G215" s="91" t="b">
        <v>0</v>
      </c>
    </row>
    <row r="216" spans="1:7" ht="15">
      <c r="A216" s="91" t="s">
        <v>995</v>
      </c>
      <c r="B216" s="91">
        <v>2</v>
      </c>
      <c r="C216" s="133">
        <v>0.003464186330060917</v>
      </c>
      <c r="D216" s="91" t="s">
        <v>715</v>
      </c>
      <c r="E216" s="91" t="b">
        <v>0</v>
      </c>
      <c r="F216" s="91" t="b">
        <v>0</v>
      </c>
      <c r="G216" s="91" t="b">
        <v>0</v>
      </c>
    </row>
    <row r="217" spans="1:7" ht="15">
      <c r="A217" s="91" t="s">
        <v>1002</v>
      </c>
      <c r="B217" s="91">
        <v>2</v>
      </c>
      <c r="C217" s="133">
        <v>0.003464186330060917</v>
      </c>
      <c r="D217" s="91" t="s">
        <v>715</v>
      </c>
      <c r="E217" s="91" t="b">
        <v>0</v>
      </c>
      <c r="F217" s="91" t="b">
        <v>0</v>
      </c>
      <c r="G217" s="91" t="b">
        <v>0</v>
      </c>
    </row>
    <row r="218" spans="1:7" ht="15">
      <c r="A218" s="91" t="s">
        <v>952</v>
      </c>
      <c r="B218" s="91">
        <v>2</v>
      </c>
      <c r="C218" s="133">
        <v>0.003464186330060917</v>
      </c>
      <c r="D218" s="91" t="s">
        <v>715</v>
      </c>
      <c r="E218" s="91" t="b">
        <v>0</v>
      </c>
      <c r="F218" s="91" t="b">
        <v>0</v>
      </c>
      <c r="G218" s="91" t="b">
        <v>0</v>
      </c>
    </row>
    <row r="219" spans="1:7" ht="15">
      <c r="A219" s="91" t="s">
        <v>1006</v>
      </c>
      <c r="B219" s="91">
        <v>2</v>
      </c>
      <c r="C219" s="133">
        <v>0.0043508726206764724</v>
      </c>
      <c r="D219" s="91" t="s">
        <v>715</v>
      </c>
      <c r="E219" s="91" t="b">
        <v>0</v>
      </c>
      <c r="F219" s="91" t="b">
        <v>0</v>
      </c>
      <c r="G219" s="91" t="b">
        <v>0</v>
      </c>
    </row>
    <row r="220" spans="1:7" ht="15">
      <c r="A220" s="91" t="s">
        <v>997</v>
      </c>
      <c r="B220" s="91">
        <v>2</v>
      </c>
      <c r="C220" s="133">
        <v>0.003464186330060917</v>
      </c>
      <c r="D220" s="91" t="s">
        <v>715</v>
      </c>
      <c r="E220" s="91" t="b">
        <v>0</v>
      </c>
      <c r="F220" s="91" t="b">
        <v>0</v>
      </c>
      <c r="G220" s="91" t="b">
        <v>0</v>
      </c>
    </row>
    <row r="221" spans="1:7" ht="15">
      <c r="A221" s="91" t="s">
        <v>1004</v>
      </c>
      <c r="B221" s="91">
        <v>2</v>
      </c>
      <c r="C221" s="133">
        <v>0.003464186330060917</v>
      </c>
      <c r="D221" s="91" t="s">
        <v>715</v>
      </c>
      <c r="E221" s="91" t="b">
        <v>0</v>
      </c>
      <c r="F221" s="91" t="b">
        <v>0</v>
      </c>
      <c r="G221" s="91" t="b">
        <v>0</v>
      </c>
    </row>
    <row r="222" spans="1:7" ht="15">
      <c r="A222" s="91" t="s">
        <v>1003</v>
      </c>
      <c r="B222" s="91">
        <v>2</v>
      </c>
      <c r="C222" s="133">
        <v>0.0043508726206764724</v>
      </c>
      <c r="D222" s="91" t="s">
        <v>715</v>
      </c>
      <c r="E222" s="91" t="b">
        <v>0</v>
      </c>
      <c r="F222" s="91" t="b">
        <v>0</v>
      </c>
      <c r="G222" s="91" t="b">
        <v>0</v>
      </c>
    </row>
    <row r="223" spans="1:7" ht="15">
      <c r="A223" s="91" t="s">
        <v>990</v>
      </c>
      <c r="B223" s="91">
        <v>2</v>
      </c>
      <c r="C223" s="133">
        <v>0.003464186330060917</v>
      </c>
      <c r="D223" s="91" t="s">
        <v>715</v>
      </c>
      <c r="E223" s="91" t="b">
        <v>0</v>
      </c>
      <c r="F223" s="91" t="b">
        <v>0</v>
      </c>
      <c r="G223" s="91" t="b">
        <v>0</v>
      </c>
    </row>
    <row r="224" spans="1:7" ht="15">
      <c r="A224" s="91" t="s">
        <v>962</v>
      </c>
      <c r="B224" s="91">
        <v>2</v>
      </c>
      <c r="C224" s="133">
        <v>0.003464186330060917</v>
      </c>
      <c r="D224" s="91" t="s">
        <v>715</v>
      </c>
      <c r="E224" s="91" t="b">
        <v>0</v>
      </c>
      <c r="F224" s="91" t="b">
        <v>0</v>
      </c>
      <c r="G224" s="91" t="b">
        <v>0</v>
      </c>
    </row>
    <row r="225" spans="1:7" ht="15">
      <c r="A225" s="91" t="s">
        <v>992</v>
      </c>
      <c r="B225" s="91">
        <v>2</v>
      </c>
      <c r="C225" s="133">
        <v>0.003464186330060917</v>
      </c>
      <c r="D225" s="91" t="s">
        <v>715</v>
      </c>
      <c r="E225" s="91" t="b">
        <v>0</v>
      </c>
      <c r="F225" s="91" t="b">
        <v>0</v>
      </c>
      <c r="G225" s="91" t="b">
        <v>0</v>
      </c>
    </row>
    <row r="226" spans="1:7" ht="15">
      <c r="A226" s="91" t="s">
        <v>994</v>
      </c>
      <c r="B226" s="91">
        <v>2</v>
      </c>
      <c r="C226" s="133">
        <v>0.003464186330060917</v>
      </c>
      <c r="D226" s="91" t="s">
        <v>715</v>
      </c>
      <c r="E226" s="91" t="b">
        <v>0</v>
      </c>
      <c r="F226" s="91" t="b">
        <v>0</v>
      </c>
      <c r="G226" s="91" t="b">
        <v>0</v>
      </c>
    </row>
    <row r="227" spans="1:7" ht="15">
      <c r="A227" s="91" t="s">
        <v>999</v>
      </c>
      <c r="B227" s="91">
        <v>2</v>
      </c>
      <c r="C227" s="133">
        <v>0.0043508726206764724</v>
      </c>
      <c r="D227" s="91" t="s">
        <v>715</v>
      </c>
      <c r="E227" s="91" t="b">
        <v>0</v>
      </c>
      <c r="F227" s="91" t="b">
        <v>0</v>
      </c>
      <c r="G227" s="91" t="b">
        <v>0</v>
      </c>
    </row>
    <row r="228" spans="1:7" ht="15">
      <c r="A228" s="91" t="s">
        <v>965</v>
      </c>
      <c r="B228" s="91">
        <v>2</v>
      </c>
      <c r="C228" s="133">
        <v>0.003464186330060917</v>
      </c>
      <c r="D228" s="91" t="s">
        <v>715</v>
      </c>
      <c r="E228" s="91" t="b">
        <v>0</v>
      </c>
      <c r="F228" s="91" t="b">
        <v>0</v>
      </c>
      <c r="G228" s="91" t="b">
        <v>0</v>
      </c>
    </row>
    <row r="229" spans="1:7" ht="15">
      <c r="A229" s="91" t="s">
        <v>1000</v>
      </c>
      <c r="B229" s="91">
        <v>2</v>
      </c>
      <c r="C229" s="133">
        <v>0.0043508726206764724</v>
      </c>
      <c r="D229" s="91" t="s">
        <v>715</v>
      </c>
      <c r="E229" s="91" t="b">
        <v>0</v>
      </c>
      <c r="F229" s="91" t="b">
        <v>0</v>
      </c>
      <c r="G229" s="91" t="b">
        <v>0</v>
      </c>
    </row>
    <row r="230" spans="1:7" ht="15">
      <c r="A230" s="91" t="s">
        <v>954</v>
      </c>
      <c r="B230" s="91">
        <v>2</v>
      </c>
      <c r="C230" s="133">
        <v>0.003464186330060917</v>
      </c>
      <c r="D230" s="91" t="s">
        <v>715</v>
      </c>
      <c r="E230" s="91" t="b">
        <v>0</v>
      </c>
      <c r="F230" s="91" t="b">
        <v>0</v>
      </c>
      <c r="G230" s="91" t="b">
        <v>0</v>
      </c>
    </row>
    <row r="231" spans="1:7" ht="15">
      <c r="A231" s="91" t="s">
        <v>918</v>
      </c>
      <c r="B231" s="91">
        <v>2</v>
      </c>
      <c r="C231" s="133">
        <v>0.003464186330060917</v>
      </c>
      <c r="D231" s="91" t="s">
        <v>715</v>
      </c>
      <c r="E231" s="91" t="b">
        <v>0</v>
      </c>
      <c r="F231" s="91" t="b">
        <v>0</v>
      </c>
      <c r="G231" s="91" t="b">
        <v>0</v>
      </c>
    </row>
    <row r="232" spans="1:7" ht="15">
      <c r="A232" s="91" t="s">
        <v>985</v>
      </c>
      <c r="B232" s="91">
        <v>2</v>
      </c>
      <c r="C232" s="133">
        <v>0.003464186330060917</v>
      </c>
      <c r="D232" s="91" t="s">
        <v>715</v>
      </c>
      <c r="E232" s="91" t="b">
        <v>0</v>
      </c>
      <c r="F232" s="91" t="b">
        <v>0</v>
      </c>
      <c r="G232" s="91" t="b">
        <v>0</v>
      </c>
    </row>
    <row r="233" spans="1:7" ht="15">
      <c r="A233" s="91" t="s">
        <v>986</v>
      </c>
      <c r="B233" s="91">
        <v>2</v>
      </c>
      <c r="C233" s="133">
        <v>0.003464186330060917</v>
      </c>
      <c r="D233" s="91" t="s">
        <v>715</v>
      </c>
      <c r="E233" s="91" t="b">
        <v>0</v>
      </c>
      <c r="F233" s="91" t="b">
        <v>0</v>
      </c>
      <c r="G233" s="91" t="b">
        <v>0</v>
      </c>
    </row>
    <row r="234" spans="1:7" ht="15">
      <c r="A234" s="91" t="s">
        <v>996</v>
      </c>
      <c r="B234" s="91">
        <v>2</v>
      </c>
      <c r="C234" s="133">
        <v>0.0043508726206764724</v>
      </c>
      <c r="D234" s="91" t="s">
        <v>715</v>
      </c>
      <c r="E234" s="91" t="b">
        <v>0</v>
      </c>
      <c r="F234" s="91" t="b">
        <v>0</v>
      </c>
      <c r="G234" s="91" t="b">
        <v>0</v>
      </c>
    </row>
    <row r="235" spans="1:7" ht="15">
      <c r="A235" s="91" t="s">
        <v>991</v>
      </c>
      <c r="B235" s="91">
        <v>2</v>
      </c>
      <c r="C235" s="133">
        <v>0.0043508726206764724</v>
      </c>
      <c r="D235" s="91" t="s">
        <v>715</v>
      </c>
      <c r="E235" s="91" t="b">
        <v>0</v>
      </c>
      <c r="F235" s="91" t="b">
        <v>0</v>
      </c>
      <c r="G235" s="91" t="b">
        <v>0</v>
      </c>
    </row>
    <row r="236" spans="1:7" ht="15">
      <c r="A236" s="91" t="s">
        <v>980</v>
      </c>
      <c r="B236" s="91">
        <v>2</v>
      </c>
      <c r="C236" s="133">
        <v>0.003464186330060917</v>
      </c>
      <c r="D236" s="91" t="s">
        <v>715</v>
      </c>
      <c r="E236" s="91" t="b">
        <v>0</v>
      </c>
      <c r="F236" s="91" t="b">
        <v>0</v>
      </c>
      <c r="G236" s="91" t="b">
        <v>0</v>
      </c>
    </row>
    <row r="237" spans="1:7" ht="15">
      <c r="A237" s="91" t="s">
        <v>232</v>
      </c>
      <c r="B237" s="91">
        <v>2</v>
      </c>
      <c r="C237" s="133">
        <v>0.003464186330060917</v>
      </c>
      <c r="D237" s="91" t="s">
        <v>715</v>
      </c>
      <c r="E237" s="91" t="b">
        <v>0</v>
      </c>
      <c r="F237" s="91" t="b">
        <v>0</v>
      </c>
      <c r="G237" s="91" t="b">
        <v>0</v>
      </c>
    </row>
    <row r="238" spans="1:7" ht="15">
      <c r="A238" s="91" t="s">
        <v>987</v>
      </c>
      <c r="B238" s="91">
        <v>2</v>
      </c>
      <c r="C238" s="133">
        <v>0.0043508726206764724</v>
      </c>
      <c r="D238" s="91" t="s">
        <v>715</v>
      </c>
      <c r="E238" s="91" t="b">
        <v>0</v>
      </c>
      <c r="F238" s="91" t="b">
        <v>0</v>
      </c>
      <c r="G238" s="91" t="b">
        <v>0</v>
      </c>
    </row>
    <row r="239" spans="1:7" ht="15">
      <c r="A239" s="91" t="s">
        <v>988</v>
      </c>
      <c r="B239" s="91">
        <v>2</v>
      </c>
      <c r="C239" s="133">
        <v>0.0043508726206764724</v>
      </c>
      <c r="D239" s="91" t="s">
        <v>715</v>
      </c>
      <c r="E239" s="91" t="b">
        <v>0</v>
      </c>
      <c r="F239" s="91" t="b">
        <v>0</v>
      </c>
      <c r="G239" s="91" t="b">
        <v>0</v>
      </c>
    </row>
    <row r="240" spans="1:7" ht="15">
      <c r="A240" s="91" t="s">
        <v>989</v>
      </c>
      <c r="B240" s="91">
        <v>2</v>
      </c>
      <c r="C240" s="133">
        <v>0.0043508726206764724</v>
      </c>
      <c r="D240" s="91" t="s">
        <v>715</v>
      </c>
      <c r="E240" s="91" t="b">
        <v>0</v>
      </c>
      <c r="F240" s="91" t="b">
        <v>0</v>
      </c>
      <c r="G240" s="91" t="b">
        <v>0</v>
      </c>
    </row>
    <row r="241" spans="1:7" ht="15">
      <c r="A241" s="91" t="s">
        <v>963</v>
      </c>
      <c r="B241" s="91">
        <v>2</v>
      </c>
      <c r="C241" s="133">
        <v>0.003464186330060917</v>
      </c>
      <c r="D241" s="91" t="s">
        <v>715</v>
      </c>
      <c r="E241" s="91" t="b">
        <v>0</v>
      </c>
      <c r="F241" s="91" t="b">
        <v>0</v>
      </c>
      <c r="G241" s="91" t="b">
        <v>0</v>
      </c>
    </row>
    <row r="242" spans="1:7" ht="15">
      <c r="A242" s="91" t="s">
        <v>983</v>
      </c>
      <c r="B242" s="91">
        <v>2</v>
      </c>
      <c r="C242" s="133">
        <v>0.003464186330060917</v>
      </c>
      <c r="D242" s="91" t="s">
        <v>715</v>
      </c>
      <c r="E242" s="91" t="b">
        <v>0</v>
      </c>
      <c r="F242" s="91" t="b">
        <v>0</v>
      </c>
      <c r="G242" s="91" t="b">
        <v>0</v>
      </c>
    </row>
    <row r="243" spans="1:7" ht="15">
      <c r="A243" s="91" t="s">
        <v>984</v>
      </c>
      <c r="B243" s="91">
        <v>2</v>
      </c>
      <c r="C243" s="133">
        <v>0.0043508726206764724</v>
      </c>
      <c r="D243" s="91" t="s">
        <v>715</v>
      </c>
      <c r="E243" s="91" t="b">
        <v>0</v>
      </c>
      <c r="F243" s="91" t="b">
        <v>0</v>
      </c>
      <c r="G243" s="91" t="b">
        <v>0</v>
      </c>
    </row>
    <row r="244" spans="1:7" ht="15">
      <c r="A244" s="91" t="s">
        <v>919</v>
      </c>
      <c r="B244" s="91">
        <v>2</v>
      </c>
      <c r="C244" s="133">
        <v>0.003464186330060917</v>
      </c>
      <c r="D244" s="91" t="s">
        <v>715</v>
      </c>
      <c r="E244" s="91" t="b">
        <v>0</v>
      </c>
      <c r="F244" s="91" t="b">
        <v>0</v>
      </c>
      <c r="G244" s="91" t="b">
        <v>0</v>
      </c>
    </row>
    <row r="245" spans="1:7" ht="15">
      <c r="A245" s="91" t="s">
        <v>956</v>
      </c>
      <c r="B245" s="91">
        <v>2</v>
      </c>
      <c r="C245" s="133">
        <v>0.003464186330060917</v>
      </c>
      <c r="D245" s="91" t="s">
        <v>715</v>
      </c>
      <c r="E245" s="91" t="b">
        <v>0</v>
      </c>
      <c r="F245" s="91" t="b">
        <v>0</v>
      </c>
      <c r="G245" s="91" t="b">
        <v>0</v>
      </c>
    </row>
    <row r="246" spans="1:7" ht="15">
      <c r="A246" s="91" t="s">
        <v>943</v>
      </c>
      <c r="B246" s="91">
        <v>2</v>
      </c>
      <c r="C246" s="133">
        <v>0.003464186330060917</v>
      </c>
      <c r="D246" s="91" t="s">
        <v>715</v>
      </c>
      <c r="E246" s="91" t="b">
        <v>0</v>
      </c>
      <c r="F246" s="91" t="b">
        <v>0</v>
      </c>
      <c r="G246" s="91" t="b">
        <v>0</v>
      </c>
    </row>
    <row r="247" spans="1:7" ht="15">
      <c r="A247" s="91" t="s">
        <v>957</v>
      </c>
      <c r="B247" s="91">
        <v>2</v>
      </c>
      <c r="C247" s="133">
        <v>0.003464186330060917</v>
      </c>
      <c r="D247" s="91" t="s">
        <v>715</v>
      </c>
      <c r="E247" s="91" t="b">
        <v>0</v>
      </c>
      <c r="F247" s="91" t="b">
        <v>0</v>
      </c>
      <c r="G247" s="91" t="b">
        <v>0</v>
      </c>
    </row>
    <row r="248" spans="1:7" ht="15">
      <c r="A248" s="91" t="s">
        <v>964</v>
      </c>
      <c r="B248" s="91">
        <v>2</v>
      </c>
      <c r="C248" s="133">
        <v>0.0043508726206764724</v>
      </c>
      <c r="D248" s="91" t="s">
        <v>715</v>
      </c>
      <c r="E248" s="91" t="b">
        <v>0</v>
      </c>
      <c r="F248" s="91" t="b">
        <v>0</v>
      </c>
      <c r="G248" s="91" t="b">
        <v>0</v>
      </c>
    </row>
    <row r="249" spans="1:7" ht="15">
      <c r="A249" s="91" t="s">
        <v>960</v>
      </c>
      <c r="B249" s="91">
        <v>2</v>
      </c>
      <c r="C249" s="133">
        <v>0.003464186330060917</v>
      </c>
      <c r="D249" s="91" t="s">
        <v>715</v>
      </c>
      <c r="E249" s="91" t="b">
        <v>0</v>
      </c>
      <c r="F249" s="91" t="b">
        <v>0</v>
      </c>
      <c r="G249" s="91" t="b">
        <v>0</v>
      </c>
    </row>
    <row r="250" spans="1:7" ht="15">
      <c r="A250" s="91" t="s">
        <v>958</v>
      </c>
      <c r="B250" s="91">
        <v>2</v>
      </c>
      <c r="C250" s="133">
        <v>0.0043508726206764724</v>
      </c>
      <c r="D250" s="91" t="s">
        <v>715</v>
      </c>
      <c r="E250" s="91" t="b">
        <v>0</v>
      </c>
      <c r="F250" s="91" t="b">
        <v>0</v>
      </c>
      <c r="G250" s="91" t="b">
        <v>0</v>
      </c>
    </row>
    <row r="251" spans="1:7" ht="15">
      <c r="A251" s="91" t="s">
        <v>959</v>
      </c>
      <c r="B251" s="91">
        <v>2</v>
      </c>
      <c r="C251" s="133">
        <v>0.0043508726206764724</v>
      </c>
      <c r="D251" s="91" t="s">
        <v>715</v>
      </c>
      <c r="E251" s="91" t="b">
        <v>0</v>
      </c>
      <c r="F251" s="91" t="b">
        <v>0</v>
      </c>
      <c r="G251" s="91" t="b">
        <v>0</v>
      </c>
    </row>
    <row r="252" spans="1:7" ht="15">
      <c r="A252" s="91" t="s">
        <v>961</v>
      </c>
      <c r="B252" s="91">
        <v>2</v>
      </c>
      <c r="C252" s="133">
        <v>0.0043508726206764724</v>
      </c>
      <c r="D252" s="91" t="s">
        <v>715</v>
      </c>
      <c r="E252" s="91" t="b">
        <v>0</v>
      </c>
      <c r="F252" s="91" t="b">
        <v>0</v>
      </c>
      <c r="G252" s="91" t="b">
        <v>0</v>
      </c>
    </row>
    <row r="253" spans="1:7" ht="15">
      <c r="A253" s="91" t="s">
        <v>951</v>
      </c>
      <c r="B253" s="91">
        <v>2</v>
      </c>
      <c r="C253" s="133">
        <v>0.003464186330060917</v>
      </c>
      <c r="D253" s="91" t="s">
        <v>715</v>
      </c>
      <c r="E253" s="91" t="b">
        <v>0</v>
      </c>
      <c r="F253" s="91" t="b">
        <v>0</v>
      </c>
      <c r="G253" s="91" t="b">
        <v>0</v>
      </c>
    </row>
    <row r="254" spans="1:7" ht="15">
      <c r="A254" s="91" t="s">
        <v>944</v>
      </c>
      <c r="B254" s="91">
        <v>2</v>
      </c>
      <c r="C254" s="133">
        <v>0.003464186330060917</v>
      </c>
      <c r="D254" s="91" t="s">
        <v>715</v>
      </c>
      <c r="E254" s="91" t="b">
        <v>0</v>
      </c>
      <c r="F254" s="91" t="b">
        <v>0</v>
      </c>
      <c r="G254" s="91" t="b">
        <v>0</v>
      </c>
    </row>
    <row r="255" spans="1:7" ht="15">
      <c r="A255" s="91" t="s">
        <v>945</v>
      </c>
      <c r="B255" s="91">
        <v>2</v>
      </c>
      <c r="C255" s="133">
        <v>0.003464186330060917</v>
      </c>
      <c r="D255" s="91" t="s">
        <v>715</v>
      </c>
      <c r="E255" s="91" t="b">
        <v>0</v>
      </c>
      <c r="F255" s="91" t="b">
        <v>0</v>
      </c>
      <c r="G255" s="91" t="b">
        <v>0</v>
      </c>
    </row>
    <row r="256" spans="1:7" ht="15">
      <c r="A256" s="91" t="s">
        <v>946</v>
      </c>
      <c r="B256" s="91">
        <v>2</v>
      </c>
      <c r="C256" s="133">
        <v>0.003464186330060917</v>
      </c>
      <c r="D256" s="91" t="s">
        <v>715</v>
      </c>
      <c r="E256" s="91" t="b">
        <v>0</v>
      </c>
      <c r="F256" s="91" t="b">
        <v>0</v>
      </c>
      <c r="G256" s="91" t="b">
        <v>0</v>
      </c>
    </row>
    <row r="257" spans="1:7" ht="15">
      <c r="A257" s="91" t="s">
        <v>947</v>
      </c>
      <c r="B257" s="91">
        <v>2</v>
      </c>
      <c r="C257" s="133">
        <v>0.003464186330060917</v>
      </c>
      <c r="D257" s="91" t="s">
        <v>715</v>
      </c>
      <c r="E257" s="91" t="b">
        <v>0</v>
      </c>
      <c r="F257" s="91" t="b">
        <v>0</v>
      </c>
      <c r="G257" s="91" t="b">
        <v>0</v>
      </c>
    </row>
    <row r="258" spans="1:7" ht="15">
      <c r="A258" s="91" t="s">
        <v>948</v>
      </c>
      <c r="B258" s="91">
        <v>2</v>
      </c>
      <c r="C258" s="133">
        <v>0.003464186330060917</v>
      </c>
      <c r="D258" s="91" t="s">
        <v>715</v>
      </c>
      <c r="E258" s="91" t="b">
        <v>0</v>
      </c>
      <c r="F258" s="91" t="b">
        <v>0</v>
      </c>
      <c r="G258" s="91" t="b">
        <v>0</v>
      </c>
    </row>
    <row r="259" spans="1:7" ht="15">
      <c r="A259" s="91" t="s">
        <v>949</v>
      </c>
      <c r="B259" s="91">
        <v>2</v>
      </c>
      <c r="C259" s="133">
        <v>0.003464186330060917</v>
      </c>
      <c r="D259" s="91" t="s">
        <v>715</v>
      </c>
      <c r="E259" s="91" t="b">
        <v>0</v>
      </c>
      <c r="F259" s="91" t="b">
        <v>0</v>
      </c>
      <c r="G259" s="91" t="b">
        <v>0</v>
      </c>
    </row>
    <row r="260" spans="1:7" ht="15">
      <c r="A260" s="91" t="s">
        <v>950</v>
      </c>
      <c r="B260" s="91">
        <v>2</v>
      </c>
      <c r="C260" s="133">
        <v>0.003464186330060917</v>
      </c>
      <c r="D260" s="91" t="s">
        <v>715</v>
      </c>
      <c r="E260" s="91" t="b">
        <v>0</v>
      </c>
      <c r="F260" s="91" t="b">
        <v>0</v>
      </c>
      <c r="G260" s="91" t="b">
        <v>0</v>
      </c>
    </row>
    <row r="261" spans="1:7" ht="15">
      <c r="A261" s="91" t="s">
        <v>972</v>
      </c>
      <c r="B261" s="91">
        <v>2</v>
      </c>
      <c r="C261" s="133">
        <v>0.003464186330060917</v>
      </c>
      <c r="D261" s="91" t="s">
        <v>715</v>
      </c>
      <c r="E261" s="91" t="b">
        <v>0</v>
      </c>
      <c r="F261" s="91" t="b">
        <v>0</v>
      </c>
      <c r="G261" s="91" t="b">
        <v>0</v>
      </c>
    </row>
    <row r="262" spans="1:7" ht="15">
      <c r="A262" s="91" t="s">
        <v>973</v>
      </c>
      <c r="B262" s="91">
        <v>2</v>
      </c>
      <c r="C262" s="133">
        <v>0.003464186330060917</v>
      </c>
      <c r="D262" s="91" t="s">
        <v>715</v>
      </c>
      <c r="E262" s="91" t="b">
        <v>0</v>
      </c>
      <c r="F262" s="91" t="b">
        <v>0</v>
      </c>
      <c r="G262" s="91" t="b">
        <v>0</v>
      </c>
    </row>
    <row r="263" spans="1:7" ht="15">
      <c r="A263" s="91" t="s">
        <v>974</v>
      </c>
      <c r="B263" s="91">
        <v>2</v>
      </c>
      <c r="C263" s="133">
        <v>0.003464186330060917</v>
      </c>
      <c r="D263" s="91" t="s">
        <v>715</v>
      </c>
      <c r="E263" s="91" t="b">
        <v>0</v>
      </c>
      <c r="F263" s="91" t="b">
        <v>0</v>
      </c>
      <c r="G263" s="91" t="b">
        <v>0</v>
      </c>
    </row>
    <row r="264" spans="1:7" ht="15">
      <c r="A264" s="91" t="s">
        <v>975</v>
      </c>
      <c r="B264" s="91">
        <v>2</v>
      </c>
      <c r="C264" s="133">
        <v>0.003464186330060917</v>
      </c>
      <c r="D264" s="91" t="s">
        <v>715</v>
      </c>
      <c r="E264" s="91" t="b">
        <v>0</v>
      </c>
      <c r="F264" s="91" t="b">
        <v>0</v>
      </c>
      <c r="G264" s="91" t="b">
        <v>0</v>
      </c>
    </row>
    <row r="265" spans="1:7" ht="15">
      <c r="A265" s="91" t="s">
        <v>976</v>
      </c>
      <c r="B265" s="91">
        <v>2</v>
      </c>
      <c r="C265" s="133">
        <v>0.003464186330060917</v>
      </c>
      <c r="D265" s="91" t="s">
        <v>715</v>
      </c>
      <c r="E265" s="91" t="b">
        <v>0</v>
      </c>
      <c r="F265" s="91" t="b">
        <v>0</v>
      </c>
      <c r="G265" s="91" t="b">
        <v>0</v>
      </c>
    </row>
    <row r="266" spans="1:7" ht="15">
      <c r="A266" s="91" t="s">
        <v>977</v>
      </c>
      <c r="B266" s="91">
        <v>2</v>
      </c>
      <c r="C266" s="133">
        <v>0.003464186330060917</v>
      </c>
      <c r="D266" s="91" t="s">
        <v>715</v>
      </c>
      <c r="E266" s="91" t="b">
        <v>1</v>
      </c>
      <c r="F266" s="91" t="b">
        <v>0</v>
      </c>
      <c r="G266" s="91" t="b">
        <v>0</v>
      </c>
    </row>
    <row r="267" spans="1:7" ht="15">
      <c r="A267" s="91" t="s">
        <v>978</v>
      </c>
      <c r="B267" s="91">
        <v>2</v>
      </c>
      <c r="C267" s="133">
        <v>0.003464186330060917</v>
      </c>
      <c r="D267" s="91" t="s">
        <v>715</v>
      </c>
      <c r="E267" s="91" t="b">
        <v>0</v>
      </c>
      <c r="F267" s="91" t="b">
        <v>0</v>
      </c>
      <c r="G267" s="91" t="b">
        <v>0</v>
      </c>
    </row>
    <row r="268" spans="1:7" ht="15">
      <c r="A268" s="91" t="s">
        <v>979</v>
      </c>
      <c r="B268" s="91">
        <v>2</v>
      </c>
      <c r="C268" s="133">
        <v>0.003464186330060917</v>
      </c>
      <c r="D268" s="91" t="s">
        <v>715</v>
      </c>
      <c r="E268" s="91" t="b">
        <v>0</v>
      </c>
      <c r="F268" s="91" t="b">
        <v>0</v>
      </c>
      <c r="G268" s="91" t="b">
        <v>0</v>
      </c>
    </row>
    <row r="269" spans="1:7" ht="15">
      <c r="A269" s="91" t="s">
        <v>777</v>
      </c>
      <c r="B269" s="91">
        <v>10</v>
      </c>
      <c r="C269" s="133">
        <v>0.00584324883624804</v>
      </c>
      <c r="D269" s="91" t="s">
        <v>716</v>
      </c>
      <c r="E269" s="91" t="b">
        <v>0</v>
      </c>
      <c r="F269" s="91" t="b">
        <v>0</v>
      </c>
      <c r="G269" s="91" t="b">
        <v>0</v>
      </c>
    </row>
    <row r="270" spans="1:7" ht="15">
      <c r="A270" s="91" t="s">
        <v>221</v>
      </c>
      <c r="B270" s="91">
        <v>7</v>
      </c>
      <c r="C270" s="133">
        <v>0.009650857364349024</v>
      </c>
      <c r="D270" s="91" t="s">
        <v>716</v>
      </c>
      <c r="E270" s="91" t="b">
        <v>0</v>
      </c>
      <c r="F270" s="91" t="b">
        <v>0</v>
      </c>
      <c r="G270" s="91" t="b">
        <v>0</v>
      </c>
    </row>
    <row r="271" spans="1:7" ht="15">
      <c r="A271" s="91" t="s">
        <v>776</v>
      </c>
      <c r="B271" s="91">
        <v>7</v>
      </c>
      <c r="C271" s="133">
        <v>0.009650857364349024</v>
      </c>
      <c r="D271" s="91" t="s">
        <v>716</v>
      </c>
      <c r="E271" s="91" t="b">
        <v>0</v>
      </c>
      <c r="F271" s="91" t="b">
        <v>0</v>
      </c>
      <c r="G271" s="91" t="b">
        <v>0</v>
      </c>
    </row>
    <row r="272" spans="1:7" ht="15">
      <c r="A272" s="91" t="s">
        <v>786</v>
      </c>
      <c r="B272" s="91">
        <v>6</v>
      </c>
      <c r="C272" s="133">
        <v>0.010332064674559788</v>
      </c>
      <c r="D272" s="91" t="s">
        <v>716</v>
      </c>
      <c r="E272" s="91" t="b">
        <v>1</v>
      </c>
      <c r="F272" s="91" t="b">
        <v>0</v>
      </c>
      <c r="G272" s="91" t="b">
        <v>0</v>
      </c>
    </row>
    <row r="273" spans="1:7" ht="15">
      <c r="A273" s="91" t="s">
        <v>787</v>
      </c>
      <c r="B273" s="91">
        <v>6</v>
      </c>
      <c r="C273" s="133">
        <v>0.010332064674559788</v>
      </c>
      <c r="D273" s="91" t="s">
        <v>716</v>
      </c>
      <c r="E273" s="91" t="b">
        <v>1</v>
      </c>
      <c r="F273" s="91" t="b">
        <v>0</v>
      </c>
      <c r="G273" s="91" t="b">
        <v>0</v>
      </c>
    </row>
    <row r="274" spans="1:7" ht="15">
      <c r="A274" s="91" t="s">
        <v>788</v>
      </c>
      <c r="B274" s="91">
        <v>6</v>
      </c>
      <c r="C274" s="133">
        <v>0.010332064674559788</v>
      </c>
      <c r="D274" s="91" t="s">
        <v>716</v>
      </c>
      <c r="E274" s="91" t="b">
        <v>0</v>
      </c>
      <c r="F274" s="91" t="b">
        <v>0</v>
      </c>
      <c r="G274" s="91" t="b">
        <v>0</v>
      </c>
    </row>
    <row r="275" spans="1:7" ht="15">
      <c r="A275" s="91" t="s">
        <v>789</v>
      </c>
      <c r="B275" s="91">
        <v>6</v>
      </c>
      <c r="C275" s="133">
        <v>0.010332064674559788</v>
      </c>
      <c r="D275" s="91" t="s">
        <v>716</v>
      </c>
      <c r="E275" s="91" t="b">
        <v>0</v>
      </c>
      <c r="F275" s="91" t="b">
        <v>0</v>
      </c>
      <c r="G275" s="91" t="b">
        <v>0</v>
      </c>
    </row>
    <row r="276" spans="1:7" ht="15">
      <c r="A276" s="91" t="s">
        <v>790</v>
      </c>
      <c r="B276" s="91">
        <v>6</v>
      </c>
      <c r="C276" s="133">
        <v>0.010332064674559788</v>
      </c>
      <c r="D276" s="91" t="s">
        <v>716</v>
      </c>
      <c r="E276" s="91" t="b">
        <v>0</v>
      </c>
      <c r="F276" s="91" t="b">
        <v>0</v>
      </c>
      <c r="G276" s="91" t="b">
        <v>0</v>
      </c>
    </row>
    <row r="277" spans="1:7" ht="15">
      <c r="A277" s="91" t="s">
        <v>791</v>
      </c>
      <c r="B277" s="91">
        <v>6</v>
      </c>
      <c r="C277" s="133">
        <v>0.010332064674559788</v>
      </c>
      <c r="D277" s="91" t="s">
        <v>716</v>
      </c>
      <c r="E277" s="91" t="b">
        <v>0</v>
      </c>
      <c r="F277" s="91" t="b">
        <v>0</v>
      </c>
      <c r="G277" s="91" t="b">
        <v>0</v>
      </c>
    </row>
    <row r="278" spans="1:7" ht="15">
      <c r="A278" s="91" t="s">
        <v>792</v>
      </c>
      <c r="B278" s="91">
        <v>6</v>
      </c>
      <c r="C278" s="133">
        <v>0.010332064674559788</v>
      </c>
      <c r="D278" s="91" t="s">
        <v>716</v>
      </c>
      <c r="E278" s="91" t="b">
        <v>0</v>
      </c>
      <c r="F278" s="91" t="b">
        <v>0</v>
      </c>
      <c r="G278" s="91" t="b">
        <v>0</v>
      </c>
    </row>
    <row r="279" spans="1:7" ht="15">
      <c r="A279" s="91" t="s">
        <v>226</v>
      </c>
      <c r="B279" s="91">
        <v>6</v>
      </c>
      <c r="C279" s="133">
        <v>0.010332064674559788</v>
      </c>
      <c r="D279" s="91" t="s">
        <v>716</v>
      </c>
      <c r="E279" s="91" t="b">
        <v>0</v>
      </c>
      <c r="F279" s="91" t="b">
        <v>0</v>
      </c>
      <c r="G279" s="91" t="b">
        <v>0</v>
      </c>
    </row>
    <row r="280" spans="1:7" ht="15">
      <c r="A280" s="91" t="s">
        <v>220</v>
      </c>
      <c r="B280" s="91">
        <v>6</v>
      </c>
      <c r="C280" s="133">
        <v>0.010332064674559788</v>
      </c>
      <c r="D280" s="91" t="s">
        <v>716</v>
      </c>
      <c r="E280" s="91" t="b">
        <v>0</v>
      </c>
      <c r="F280" s="91" t="b">
        <v>0</v>
      </c>
      <c r="G280" s="91" t="b">
        <v>0</v>
      </c>
    </row>
    <row r="281" spans="1:7" ht="15">
      <c r="A281" s="91" t="s">
        <v>896</v>
      </c>
      <c r="B281" s="91">
        <v>5</v>
      </c>
      <c r="C281" s="133">
        <v>0.010640342255661999</v>
      </c>
      <c r="D281" s="91" t="s">
        <v>716</v>
      </c>
      <c r="E281" s="91" t="b">
        <v>0</v>
      </c>
      <c r="F281" s="91" t="b">
        <v>0</v>
      </c>
      <c r="G281" s="91" t="b">
        <v>0</v>
      </c>
    </row>
    <row r="282" spans="1:7" ht="15">
      <c r="A282" s="91" t="s">
        <v>897</v>
      </c>
      <c r="B282" s="91">
        <v>5</v>
      </c>
      <c r="C282" s="133">
        <v>0.010640342255661999</v>
      </c>
      <c r="D282" s="91" t="s">
        <v>716</v>
      </c>
      <c r="E282" s="91" t="b">
        <v>0</v>
      </c>
      <c r="F282" s="91" t="b">
        <v>0</v>
      </c>
      <c r="G282" s="91" t="b">
        <v>0</v>
      </c>
    </row>
    <row r="283" spans="1:7" ht="15">
      <c r="A283" s="91" t="s">
        <v>889</v>
      </c>
      <c r="B283" s="91">
        <v>4</v>
      </c>
      <c r="C283" s="133">
        <v>0.013063017386403575</v>
      </c>
      <c r="D283" s="91" t="s">
        <v>716</v>
      </c>
      <c r="E283" s="91" t="b">
        <v>0</v>
      </c>
      <c r="F283" s="91" t="b">
        <v>0</v>
      </c>
      <c r="G283" s="91" t="b">
        <v>0</v>
      </c>
    </row>
    <row r="284" spans="1:7" ht="15">
      <c r="A284" s="91" t="s">
        <v>228</v>
      </c>
      <c r="B284" s="91">
        <v>3</v>
      </c>
      <c r="C284" s="133">
        <v>0.009797263039802682</v>
      </c>
      <c r="D284" s="91" t="s">
        <v>716</v>
      </c>
      <c r="E284" s="91" t="b">
        <v>0</v>
      </c>
      <c r="F284" s="91" t="b">
        <v>0</v>
      </c>
      <c r="G284" s="91" t="b">
        <v>0</v>
      </c>
    </row>
    <row r="285" spans="1:7" ht="15">
      <c r="A285" s="91" t="s">
        <v>893</v>
      </c>
      <c r="B285" s="91">
        <v>3</v>
      </c>
      <c r="C285" s="133">
        <v>0.009797263039802682</v>
      </c>
      <c r="D285" s="91" t="s">
        <v>716</v>
      </c>
      <c r="E285" s="91" t="b">
        <v>0</v>
      </c>
      <c r="F285" s="91" t="b">
        <v>0</v>
      </c>
      <c r="G285" s="91" t="b">
        <v>0</v>
      </c>
    </row>
    <row r="286" spans="1:7" ht="15">
      <c r="A286" s="91" t="s">
        <v>906</v>
      </c>
      <c r="B286" s="91">
        <v>3</v>
      </c>
      <c r="C286" s="133">
        <v>0.009797263039802682</v>
      </c>
      <c r="D286" s="91" t="s">
        <v>716</v>
      </c>
      <c r="E286" s="91" t="b">
        <v>0</v>
      </c>
      <c r="F286" s="91" t="b">
        <v>0</v>
      </c>
      <c r="G286" s="91" t="b">
        <v>0</v>
      </c>
    </row>
    <row r="287" spans="1:7" ht="15">
      <c r="A287" s="91" t="s">
        <v>895</v>
      </c>
      <c r="B287" s="91">
        <v>3</v>
      </c>
      <c r="C287" s="133">
        <v>0.009797263039802682</v>
      </c>
      <c r="D287" s="91" t="s">
        <v>716</v>
      </c>
      <c r="E287" s="91" t="b">
        <v>0</v>
      </c>
      <c r="F287" s="91" t="b">
        <v>0</v>
      </c>
      <c r="G287" s="91" t="b">
        <v>0</v>
      </c>
    </row>
    <row r="288" spans="1:7" ht="15">
      <c r="A288" s="91" t="s">
        <v>890</v>
      </c>
      <c r="B288" s="91">
        <v>3</v>
      </c>
      <c r="C288" s="133">
        <v>0.009797263039802682</v>
      </c>
      <c r="D288" s="91" t="s">
        <v>716</v>
      </c>
      <c r="E288" s="91" t="b">
        <v>0</v>
      </c>
      <c r="F288" s="91" t="b">
        <v>0</v>
      </c>
      <c r="G288" s="91" t="b">
        <v>0</v>
      </c>
    </row>
    <row r="289" spans="1:7" ht="15">
      <c r="A289" s="91" t="s">
        <v>926</v>
      </c>
      <c r="B289" s="91">
        <v>3</v>
      </c>
      <c r="C289" s="133">
        <v>0.009797263039802682</v>
      </c>
      <c r="D289" s="91" t="s">
        <v>716</v>
      </c>
      <c r="E289" s="91" t="b">
        <v>0</v>
      </c>
      <c r="F289" s="91" t="b">
        <v>0</v>
      </c>
      <c r="G289" s="91" t="b">
        <v>0</v>
      </c>
    </row>
    <row r="290" spans="1:7" ht="15">
      <c r="A290" s="91" t="s">
        <v>966</v>
      </c>
      <c r="B290" s="91">
        <v>2</v>
      </c>
      <c r="C290" s="133">
        <v>0.008337572888644673</v>
      </c>
      <c r="D290" s="91" t="s">
        <v>716</v>
      </c>
      <c r="E290" s="91" t="b">
        <v>0</v>
      </c>
      <c r="F290" s="91" t="b">
        <v>0</v>
      </c>
      <c r="G290" s="91" t="b">
        <v>0</v>
      </c>
    </row>
    <row r="291" spans="1:7" ht="15">
      <c r="A291" s="91" t="s">
        <v>920</v>
      </c>
      <c r="B291" s="91">
        <v>2</v>
      </c>
      <c r="C291" s="133">
        <v>0.008337572888644673</v>
      </c>
      <c r="D291" s="91" t="s">
        <v>716</v>
      </c>
      <c r="E291" s="91" t="b">
        <v>0</v>
      </c>
      <c r="F291" s="91" t="b">
        <v>0</v>
      </c>
      <c r="G291" s="91" t="b">
        <v>0</v>
      </c>
    </row>
    <row r="292" spans="1:7" ht="15">
      <c r="A292" s="91" t="s">
        <v>921</v>
      </c>
      <c r="B292" s="91">
        <v>2</v>
      </c>
      <c r="C292" s="133">
        <v>0.008337572888644673</v>
      </c>
      <c r="D292" s="91" t="s">
        <v>716</v>
      </c>
      <c r="E292" s="91" t="b">
        <v>0</v>
      </c>
      <c r="F292" s="91" t="b">
        <v>0</v>
      </c>
      <c r="G292" s="91" t="b">
        <v>0</v>
      </c>
    </row>
    <row r="293" spans="1:7" ht="15">
      <c r="A293" s="91" t="s">
        <v>922</v>
      </c>
      <c r="B293" s="91">
        <v>2</v>
      </c>
      <c r="C293" s="133">
        <v>0.008337572888644673</v>
      </c>
      <c r="D293" s="91" t="s">
        <v>716</v>
      </c>
      <c r="E293" s="91" t="b">
        <v>0</v>
      </c>
      <c r="F293" s="91" t="b">
        <v>0</v>
      </c>
      <c r="G293" s="91" t="b">
        <v>0</v>
      </c>
    </row>
    <row r="294" spans="1:7" ht="15">
      <c r="A294" s="91" t="s">
        <v>923</v>
      </c>
      <c r="B294" s="91">
        <v>2</v>
      </c>
      <c r="C294" s="133">
        <v>0.008337572888644673</v>
      </c>
      <c r="D294" s="91" t="s">
        <v>716</v>
      </c>
      <c r="E294" s="91" t="b">
        <v>0</v>
      </c>
      <c r="F294" s="91" t="b">
        <v>0</v>
      </c>
      <c r="G294" s="91" t="b">
        <v>0</v>
      </c>
    </row>
    <row r="295" spans="1:7" ht="15">
      <c r="A295" s="91" t="s">
        <v>924</v>
      </c>
      <c r="B295" s="91">
        <v>2</v>
      </c>
      <c r="C295" s="133">
        <v>0.008337572888644673</v>
      </c>
      <c r="D295" s="91" t="s">
        <v>716</v>
      </c>
      <c r="E295" s="91" t="b">
        <v>0</v>
      </c>
      <c r="F295" s="91" t="b">
        <v>0</v>
      </c>
      <c r="G295" s="91" t="b">
        <v>0</v>
      </c>
    </row>
    <row r="296" spans="1:7" ht="15">
      <c r="A296" s="91" t="s">
        <v>900</v>
      </c>
      <c r="B296" s="91">
        <v>2</v>
      </c>
      <c r="C296" s="133">
        <v>0.008337572888644673</v>
      </c>
      <c r="D296" s="91" t="s">
        <v>716</v>
      </c>
      <c r="E296" s="91" t="b">
        <v>0</v>
      </c>
      <c r="F296" s="91" t="b">
        <v>0</v>
      </c>
      <c r="G296" s="91" t="b">
        <v>0</v>
      </c>
    </row>
    <row r="297" spans="1:7" ht="15">
      <c r="A297" s="91" t="s">
        <v>925</v>
      </c>
      <c r="B297" s="91">
        <v>2</v>
      </c>
      <c r="C297" s="133">
        <v>0.008337572888644673</v>
      </c>
      <c r="D297" s="91" t="s">
        <v>716</v>
      </c>
      <c r="E297" s="91" t="b">
        <v>0</v>
      </c>
      <c r="F297" s="91" t="b">
        <v>0</v>
      </c>
      <c r="G297" s="91" t="b">
        <v>0</v>
      </c>
    </row>
    <row r="298" spans="1:7" ht="15">
      <c r="A298" s="91" t="s">
        <v>1008</v>
      </c>
      <c r="B298" s="91">
        <v>2</v>
      </c>
      <c r="C298" s="133">
        <v>0.008337572888644673</v>
      </c>
      <c r="D298" s="91" t="s">
        <v>716</v>
      </c>
      <c r="E298" s="91" t="b">
        <v>0</v>
      </c>
      <c r="F298" s="91" t="b">
        <v>0</v>
      </c>
      <c r="G298" s="91" t="b">
        <v>0</v>
      </c>
    </row>
    <row r="299" spans="1:7" ht="15">
      <c r="A299" s="91" t="s">
        <v>894</v>
      </c>
      <c r="B299" s="91">
        <v>2</v>
      </c>
      <c r="C299" s="133">
        <v>0.008337572888644673</v>
      </c>
      <c r="D299" s="91" t="s">
        <v>716</v>
      </c>
      <c r="E299" s="91" t="b">
        <v>0</v>
      </c>
      <c r="F299" s="91" t="b">
        <v>0</v>
      </c>
      <c r="G299" s="91" t="b">
        <v>0</v>
      </c>
    </row>
    <row r="300" spans="1:7" ht="15">
      <c r="A300" s="91" t="s">
        <v>971</v>
      </c>
      <c r="B300" s="91">
        <v>2</v>
      </c>
      <c r="C300" s="133">
        <v>0.008337572888644673</v>
      </c>
      <c r="D300" s="91" t="s">
        <v>716</v>
      </c>
      <c r="E300" s="91" t="b">
        <v>0</v>
      </c>
      <c r="F300" s="91" t="b">
        <v>0</v>
      </c>
      <c r="G300" s="91" t="b">
        <v>0</v>
      </c>
    </row>
    <row r="301" spans="1:7" ht="15">
      <c r="A301" s="91" t="s">
        <v>887</v>
      </c>
      <c r="B301" s="91">
        <v>2</v>
      </c>
      <c r="C301" s="133">
        <v>0.008337572888644673</v>
      </c>
      <c r="D301" s="91" t="s">
        <v>716</v>
      </c>
      <c r="E301" s="91" t="b">
        <v>0</v>
      </c>
      <c r="F301" s="91" t="b">
        <v>0</v>
      </c>
      <c r="G301" s="91" t="b">
        <v>0</v>
      </c>
    </row>
    <row r="302" spans="1:7" ht="15">
      <c r="A302" s="91" t="s">
        <v>227</v>
      </c>
      <c r="B302" s="91">
        <v>2</v>
      </c>
      <c r="C302" s="133">
        <v>0.008337572888644673</v>
      </c>
      <c r="D302" s="91" t="s">
        <v>716</v>
      </c>
      <c r="E302" s="91" t="b">
        <v>0</v>
      </c>
      <c r="F302" s="91" t="b">
        <v>0</v>
      </c>
      <c r="G302" s="91" t="b">
        <v>0</v>
      </c>
    </row>
    <row r="303" spans="1:7" ht="15">
      <c r="A303" s="91" t="s">
        <v>216</v>
      </c>
      <c r="B303" s="91">
        <v>2</v>
      </c>
      <c r="C303" s="133">
        <v>0.008337572888644673</v>
      </c>
      <c r="D303" s="91" t="s">
        <v>716</v>
      </c>
      <c r="E303" s="91" t="b">
        <v>0</v>
      </c>
      <c r="F303" s="91" t="b">
        <v>0</v>
      </c>
      <c r="G30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1015</v>
      </c>
      <c r="B1" s="13" t="s">
        <v>1016</v>
      </c>
      <c r="C1" s="13" t="s">
        <v>1009</v>
      </c>
      <c r="D1" s="13" t="s">
        <v>1010</v>
      </c>
      <c r="E1" s="13" t="s">
        <v>1017</v>
      </c>
      <c r="F1" s="13" t="s">
        <v>144</v>
      </c>
      <c r="G1" s="13" t="s">
        <v>1018</v>
      </c>
      <c r="H1" s="13" t="s">
        <v>1019</v>
      </c>
      <c r="I1" s="13" t="s">
        <v>1020</v>
      </c>
      <c r="J1" s="13" t="s">
        <v>1021</v>
      </c>
      <c r="K1" s="13" t="s">
        <v>1022</v>
      </c>
      <c r="L1" s="13" t="s">
        <v>1023</v>
      </c>
    </row>
    <row r="2" spans="1:12" ht="15">
      <c r="A2" s="91" t="s">
        <v>786</v>
      </c>
      <c r="B2" s="91" t="s">
        <v>787</v>
      </c>
      <c r="C2" s="91">
        <v>6</v>
      </c>
      <c r="D2" s="133">
        <v>0.005871742827432102</v>
      </c>
      <c r="E2" s="133">
        <v>2.1414497734004674</v>
      </c>
      <c r="F2" s="91" t="s">
        <v>1011</v>
      </c>
      <c r="G2" s="91" t="b">
        <v>1</v>
      </c>
      <c r="H2" s="91" t="b">
        <v>0</v>
      </c>
      <c r="I2" s="91" t="b">
        <v>0</v>
      </c>
      <c r="J2" s="91" t="b">
        <v>1</v>
      </c>
      <c r="K2" s="91" t="b">
        <v>0</v>
      </c>
      <c r="L2" s="91" t="b">
        <v>0</v>
      </c>
    </row>
    <row r="3" spans="1:12" ht="15">
      <c r="A3" s="91" t="s">
        <v>787</v>
      </c>
      <c r="B3" s="91" t="s">
        <v>777</v>
      </c>
      <c r="C3" s="91">
        <v>6</v>
      </c>
      <c r="D3" s="133">
        <v>0.005871742827432102</v>
      </c>
      <c r="E3" s="133">
        <v>1.965358514344786</v>
      </c>
      <c r="F3" s="91" t="s">
        <v>1011</v>
      </c>
      <c r="G3" s="91" t="b">
        <v>1</v>
      </c>
      <c r="H3" s="91" t="b">
        <v>0</v>
      </c>
      <c r="I3" s="91" t="b">
        <v>0</v>
      </c>
      <c r="J3" s="91" t="b">
        <v>0</v>
      </c>
      <c r="K3" s="91" t="b">
        <v>0</v>
      </c>
      <c r="L3" s="91" t="b">
        <v>0</v>
      </c>
    </row>
    <row r="4" spans="1:12" ht="15">
      <c r="A4" s="91" t="s">
        <v>777</v>
      </c>
      <c r="B4" s="91" t="s">
        <v>776</v>
      </c>
      <c r="C4" s="91">
        <v>6</v>
      </c>
      <c r="D4" s="133">
        <v>0.005871742827432102</v>
      </c>
      <c r="E4" s="133">
        <v>1.5102315533312918</v>
      </c>
      <c r="F4" s="91" t="s">
        <v>1011</v>
      </c>
      <c r="G4" s="91" t="b">
        <v>0</v>
      </c>
      <c r="H4" s="91" t="b">
        <v>0</v>
      </c>
      <c r="I4" s="91" t="b">
        <v>0</v>
      </c>
      <c r="J4" s="91" t="b">
        <v>0</v>
      </c>
      <c r="K4" s="91" t="b">
        <v>0</v>
      </c>
      <c r="L4" s="91" t="b">
        <v>0</v>
      </c>
    </row>
    <row r="5" spans="1:12" ht="15">
      <c r="A5" s="91" t="s">
        <v>776</v>
      </c>
      <c r="B5" s="91" t="s">
        <v>788</v>
      </c>
      <c r="C5" s="91">
        <v>6</v>
      </c>
      <c r="D5" s="133">
        <v>0.005871742827432102</v>
      </c>
      <c r="E5" s="133">
        <v>1.773472988105873</v>
      </c>
      <c r="F5" s="91" t="s">
        <v>1011</v>
      </c>
      <c r="G5" s="91" t="b">
        <v>0</v>
      </c>
      <c r="H5" s="91" t="b">
        <v>0</v>
      </c>
      <c r="I5" s="91" t="b">
        <v>0</v>
      </c>
      <c r="J5" s="91" t="b">
        <v>0</v>
      </c>
      <c r="K5" s="91" t="b">
        <v>0</v>
      </c>
      <c r="L5" s="91" t="b">
        <v>0</v>
      </c>
    </row>
    <row r="6" spans="1:12" ht="15">
      <c r="A6" s="91" t="s">
        <v>788</v>
      </c>
      <c r="B6" s="91" t="s">
        <v>789</v>
      </c>
      <c r="C6" s="91">
        <v>6</v>
      </c>
      <c r="D6" s="133">
        <v>0.005871742827432102</v>
      </c>
      <c r="E6" s="133">
        <v>2.1414497734004674</v>
      </c>
      <c r="F6" s="91" t="s">
        <v>1011</v>
      </c>
      <c r="G6" s="91" t="b">
        <v>0</v>
      </c>
      <c r="H6" s="91" t="b">
        <v>0</v>
      </c>
      <c r="I6" s="91" t="b">
        <v>0</v>
      </c>
      <c r="J6" s="91" t="b">
        <v>0</v>
      </c>
      <c r="K6" s="91" t="b">
        <v>0</v>
      </c>
      <c r="L6" s="91" t="b">
        <v>0</v>
      </c>
    </row>
    <row r="7" spans="1:12" ht="15">
      <c r="A7" s="91" t="s">
        <v>789</v>
      </c>
      <c r="B7" s="91" t="s">
        <v>790</v>
      </c>
      <c r="C7" s="91">
        <v>6</v>
      </c>
      <c r="D7" s="133">
        <v>0.005871742827432102</v>
      </c>
      <c r="E7" s="133">
        <v>2.1414497734004674</v>
      </c>
      <c r="F7" s="91" t="s">
        <v>1011</v>
      </c>
      <c r="G7" s="91" t="b">
        <v>0</v>
      </c>
      <c r="H7" s="91" t="b">
        <v>0</v>
      </c>
      <c r="I7" s="91" t="b">
        <v>0</v>
      </c>
      <c r="J7" s="91" t="b">
        <v>0</v>
      </c>
      <c r="K7" s="91" t="b">
        <v>0</v>
      </c>
      <c r="L7" s="91" t="b">
        <v>0</v>
      </c>
    </row>
    <row r="8" spans="1:12" ht="15">
      <c r="A8" s="91" t="s">
        <v>790</v>
      </c>
      <c r="B8" s="91" t="s">
        <v>791</v>
      </c>
      <c r="C8" s="91">
        <v>6</v>
      </c>
      <c r="D8" s="133">
        <v>0.005871742827432102</v>
      </c>
      <c r="E8" s="133">
        <v>2.1414497734004674</v>
      </c>
      <c r="F8" s="91" t="s">
        <v>1011</v>
      </c>
      <c r="G8" s="91" t="b">
        <v>0</v>
      </c>
      <c r="H8" s="91" t="b">
        <v>0</v>
      </c>
      <c r="I8" s="91" t="b">
        <v>0</v>
      </c>
      <c r="J8" s="91" t="b">
        <v>0</v>
      </c>
      <c r="K8" s="91" t="b">
        <v>0</v>
      </c>
      <c r="L8" s="91" t="b">
        <v>0</v>
      </c>
    </row>
    <row r="9" spans="1:12" ht="15">
      <c r="A9" s="91" t="s">
        <v>791</v>
      </c>
      <c r="B9" s="91" t="s">
        <v>792</v>
      </c>
      <c r="C9" s="91">
        <v>6</v>
      </c>
      <c r="D9" s="133">
        <v>0.005871742827432102</v>
      </c>
      <c r="E9" s="133">
        <v>2.1414497734004674</v>
      </c>
      <c r="F9" s="91" t="s">
        <v>1011</v>
      </c>
      <c r="G9" s="91" t="b">
        <v>0</v>
      </c>
      <c r="H9" s="91" t="b">
        <v>0</v>
      </c>
      <c r="I9" s="91" t="b">
        <v>0</v>
      </c>
      <c r="J9" s="91" t="b">
        <v>0</v>
      </c>
      <c r="K9" s="91" t="b">
        <v>0</v>
      </c>
      <c r="L9" s="91" t="b">
        <v>0</v>
      </c>
    </row>
    <row r="10" spans="1:12" ht="15">
      <c r="A10" s="91" t="s">
        <v>792</v>
      </c>
      <c r="B10" s="91" t="s">
        <v>226</v>
      </c>
      <c r="C10" s="91">
        <v>6</v>
      </c>
      <c r="D10" s="133">
        <v>0.005871742827432102</v>
      </c>
      <c r="E10" s="133">
        <v>2.1414497734004674</v>
      </c>
      <c r="F10" s="91" t="s">
        <v>1011</v>
      </c>
      <c r="G10" s="91" t="b">
        <v>0</v>
      </c>
      <c r="H10" s="91" t="b">
        <v>0</v>
      </c>
      <c r="I10" s="91" t="b">
        <v>0</v>
      </c>
      <c r="J10" s="91" t="b">
        <v>0</v>
      </c>
      <c r="K10" s="91" t="b">
        <v>0</v>
      </c>
      <c r="L10" s="91" t="b">
        <v>0</v>
      </c>
    </row>
    <row r="11" spans="1:12" ht="15">
      <c r="A11" s="91" t="s">
        <v>220</v>
      </c>
      <c r="B11" s="91" t="s">
        <v>786</v>
      </c>
      <c r="C11" s="91">
        <v>5</v>
      </c>
      <c r="D11" s="133">
        <v>0.005346100979654277</v>
      </c>
      <c r="E11" s="133">
        <v>1.8404197777364861</v>
      </c>
      <c r="F11" s="91" t="s">
        <v>1011</v>
      </c>
      <c r="G11" s="91" t="b">
        <v>0</v>
      </c>
      <c r="H11" s="91" t="b">
        <v>0</v>
      </c>
      <c r="I11" s="91" t="b">
        <v>0</v>
      </c>
      <c r="J11" s="91" t="b">
        <v>1</v>
      </c>
      <c r="K11" s="91" t="b">
        <v>0</v>
      </c>
      <c r="L11" s="91" t="b">
        <v>0</v>
      </c>
    </row>
    <row r="12" spans="1:12" ht="15">
      <c r="A12" s="91" t="s">
        <v>226</v>
      </c>
      <c r="B12" s="91" t="s">
        <v>896</v>
      </c>
      <c r="C12" s="91">
        <v>5</v>
      </c>
      <c r="D12" s="133">
        <v>0.005346100979654277</v>
      </c>
      <c r="E12" s="133">
        <v>2.1414497734004674</v>
      </c>
      <c r="F12" s="91" t="s">
        <v>1011</v>
      </c>
      <c r="G12" s="91" t="b">
        <v>0</v>
      </c>
      <c r="H12" s="91" t="b">
        <v>0</v>
      </c>
      <c r="I12" s="91" t="b">
        <v>0</v>
      </c>
      <c r="J12" s="91" t="b">
        <v>0</v>
      </c>
      <c r="K12" s="91" t="b">
        <v>0</v>
      </c>
      <c r="L12" s="91" t="b">
        <v>0</v>
      </c>
    </row>
    <row r="13" spans="1:12" ht="15">
      <c r="A13" s="91" t="s">
        <v>896</v>
      </c>
      <c r="B13" s="91" t="s">
        <v>897</v>
      </c>
      <c r="C13" s="91">
        <v>5</v>
      </c>
      <c r="D13" s="133">
        <v>0.005346100979654277</v>
      </c>
      <c r="E13" s="133">
        <v>2.220631019448092</v>
      </c>
      <c r="F13" s="91" t="s">
        <v>1011</v>
      </c>
      <c r="G13" s="91" t="b">
        <v>0</v>
      </c>
      <c r="H13" s="91" t="b">
        <v>0</v>
      </c>
      <c r="I13" s="91" t="b">
        <v>0</v>
      </c>
      <c r="J13" s="91" t="b">
        <v>0</v>
      </c>
      <c r="K13" s="91" t="b">
        <v>0</v>
      </c>
      <c r="L13" s="91" t="b">
        <v>0</v>
      </c>
    </row>
    <row r="14" spans="1:12" ht="15">
      <c r="A14" s="91" t="s">
        <v>889</v>
      </c>
      <c r="B14" s="91" t="s">
        <v>895</v>
      </c>
      <c r="C14" s="91">
        <v>4</v>
      </c>
      <c r="D14" s="133">
        <v>0.004720404870716816</v>
      </c>
      <c r="E14" s="133">
        <v>2.044539760392411</v>
      </c>
      <c r="F14" s="91" t="s">
        <v>1011</v>
      </c>
      <c r="G14" s="91" t="b">
        <v>0</v>
      </c>
      <c r="H14" s="91" t="b">
        <v>0</v>
      </c>
      <c r="I14" s="91" t="b">
        <v>0</v>
      </c>
      <c r="J14" s="91" t="b">
        <v>0</v>
      </c>
      <c r="K14" s="91" t="b">
        <v>0</v>
      </c>
      <c r="L14" s="91" t="b">
        <v>0</v>
      </c>
    </row>
    <row r="15" spans="1:12" ht="15">
      <c r="A15" s="91" t="s">
        <v>748</v>
      </c>
      <c r="B15" s="91" t="s">
        <v>908</v>
      </c>
      <c r="C15" s="91">
        <v>3</v>
      </c>
      <c r="D15" s="133">
        <v>0.003969155151693103</v>
      </c>
      <c r="E15" s="133">
        <v>1.5771783429619048</v>
      </c>
      <c r="F15" s="91" t="s">
        <v>1011</v>
      </c>
      <c r="G15" s="91" t="b">
        <v>0</v>
      </c>
      <c r="H15" s="91" t="b">
        <v>0</v>
      </c>
      <c r="I15" s="91" t="b">
        <v>0</v>
      </c>
      <c r="J15" s="91" t="b">
        <v>0</v>
      </c>
      <c r="K15" s="91" t="b">
        <v>0</v>
      </c>
      <c r="L15" s="91" t="b">
        <v>0</v>
      </c>
    </row>
    <row r="16" spans="1:12" ht="15">
      <c r="A16" s="91" t="s">
        <v>781</v>
      </c>
      <c r="B16" s="91" t="s">
        <v>782</v>
      </c>
      <c r="C16" s="91">
        <v>3</v>
      </c>
      <c r="D16" s="133">
        <v>0.004573587391014664</v>
      </c>
      <c r="E16" s="133">
        <v>1.919601023784111</v>
      </c>
      <c r="F16" s="91" t="s">
        <v>1011</v>
      </c>
      <c r="G16" s="91" t="b">
        <v>0</v>
      </c>
      <c r="H16" s="91" t="b">
        <v>0</v>
      </c>
      <c r="I16" s="91" t="b">
        <v>0</v>
      </c>
      <c r="J16" s="91" t="b">
        <v>0</v>
      </c>
      <c r="K16" s="91" t="b">
        <v>0</v>
      </c>
      <c r="L16" s="91" t="b">
        <v>0</v>
      </c>
    </row>
    <row r="17" spans="1:12" ht="15">
      <c r="A17" s="91" t="s">
        <v>782</v>
      </c>
      <c r="B17" s="91" t="s">
        <v>901</v>
      </c>
      <c r="C17" s="91">
        <v>3</v>
      </c>
      <c r="D17" s="133">
        <v>0.004573587391014664</v>
      </c>
      <c r="E17" s="133">
        <v>2.0165110367921675</v>
      </c>
      <c r="F17" s="91" t="s">
        <v>1011</v>
      </c>
      <c r="G17" s="91" t="b">
        <v>0</v>
      </c>
      <c r="H17" s="91" t="b">
        <v>0</v>
      </c>
      <c r="I17" s="91" t="b">
        <v>0</v>
      </c>
      <c r="J17" s="91" t="b">
        <v>0</v>
      </c>
      <c r="K17" s="91" t="b">
        <v>0</v>
      </c>
      <c r="L17" s="91" t="b">
        <v>0</v>
      </c>
    </row>
    <row r="18" spans="1:12" ht="15">
      <c r="A18" s="91" t="s">
        <v>911</v>
      </c>
      <c r="B18" s="91" t="s">
        <v>891</v>
      </c>
      <c r="C18" s="91">
        <v>3</v>
      </c>
      <c r="D18" s="133">
        <v>0.004573587391014664</v>
      </c>
      <c r="E18" s="133">
        <v>2.220631019448092</v>
      </c>
      <c r="F18" s="91" t="s">
        <v>1011</v>
      </c>
      <c r="G18" s="91" t="b">
        <v>0</v>
      </c>
      <c r="H18" s="91" t="b">
        <v>0</v>
      </c>
      <c r="I18" s="91" t="b">
        <v>0</v>
      </c>
      <c r="J18" s="91" t="b">
        <v>0</v>
      </c>
      <c r="K18" s="91" t="b">
        <v>0</v>
      </c>
      <c r="L18" s="91" t="b">
        <v>0</v>
      </c>
    </row>
    <row r="19" spans="1:12" ht="15">
      <c r="A19" s="91" t="s">
        <v>748</v>
      </c>
      <c r="B19" s="91" t="s">
        <v>913</v>
      </c>
      <c r="C19" s="91">
        <v>3</v>
      </c>
      <c r="D19" s="133">
        <v>0.003969155151693103</v>
      </c>
      <c r="E19" s="133">
        <v>1.5771783429619048</v>
      </c>
      <c r="F19" s="91" t="s">
        <v>1011</v>
      </c>
      <c r="G19" s="91" t="b">
        <v>0</v>
      </c>
      <c r="H19" s="91" t="b">
        <v>0</v>
      </c>
      <c r="I19" s="91" t="b">
        <v>0</v>
      </c>
      <c r="J19" s="91" t="b">
        <v>0</v>
      </c>
      <c r="K19" s="91" t="b">
        <v>0</v>
      </c>
      <c r="L19" s="91" t="b">
        <v>0</v>
      </c>
    </row>
    <row r="20" spans="1:12" ht="15">
      <c r="A20" s="91" t="s">
        <v>777</v>
      </c>
      <c r="B20" s="91" t="s">
        <v>221</v>
      </c>
      <c r="C20" s="91">
        <v>3</v>
      </c>
      <c r="D20" s="133">
        <v>0.003969155151693103</v>
      </c>
      <c r="E20" s="133">
        <v>1.2413862410387115</v>
      </c>
      <c r="F20" s="91" t="s">
        <v>1011</v>
      </c>
      <c r="G20" s="91" t="b">
        <v>0</v>
      </c>
      <c r="H20" s="91" t="b">
        <v>0</v>
      </c>
      <c r="I20" s="91" t="b">
        <v>0</v>
      </c>
      <c r="J20" s="91" t="b">
        <v>0</v>
      </c>
      <c r="K20" s="91" t="b">
        <v>0</v>
      </c>
      <c r="L20" s="91" t="b">
        <v>0</v>
      </c>
    </row>
    <row r="21" spans="1:12" ht="15">
      <c r="A21" s="91" t="s">
        <v>920</v>
      </c>
      <c r="B21" s="91" t="s">
        <v>921</v>
      </c>
      <c r="C21" s="91">
        <v>3</v>
      </c>
      <c r="D21" s="133">
        <v>0.003969155151693103</v>
      </c>
      <c r="E21" s="133">
        <v>2.4424797690644486</v>
      </c>
      <c r="F21" s="91" t="s">
        <v>1011</v>
      </c>
      <c r="G21" s="91" t="b">
        <v>0</v>
      </c>
      <c r="H21" s="91" t="b">
        <v>0</v>
      </c>
      <c r="I21" s="91" t="b">
        <v>0</v>
      </c>
      <c r="J21" s="91" t="b">
        <v>0</v>
      </c>
      <c r="K21" s="91" t="b">
        <v>0</v>
      </c>
      <c r="L21" s="91" t="b">
        <v>0</v>
      </c>
    </row>
    <row r="22" spans="1:12" ht="15">
      <c r="A22" s="91" t="s">
        <v>921</v>
      </c>
      <c r="B22" s="91" t="s">
        <v>922</v>
      </c>
      <c r="C22" s="91">
        <v>3</v>
      </c>
      <c r="D22" s="133">
        <v>0.003969155151693103</v>
      </c>
      <c r="E22" s="133">
        <v>2.4424797690644486</v>
      </c>
      <c r="F22" s="91" t="s">
        <v>1011</v>
      </c>
      <c r="G22" s="91" t="b">
        <v>0</v>
      </c>
      <c r="H22" s="91" t="b">
        <v>0</v>
      </c>
      <c r="I22" s="91" t="b">
        <v>0</v>
      </c>
      <c r="J22" s="91" t="b">
        <v>0</v>
      </c>
      <c r="K22" s="91" t="b">
        <v>0</v>
      </c>
      <c r="L22" s="91" t="b">
        <v>0</v>
      </c>
    </row>
    <row r="23" spans="1:12" ht="15">
      <c r="A23" s="91" t="s">
        <v>922</v>
      </c>
      <c r="B23" s="91" t="s">
        <v>893</v>
      </c>
      <c r="C23" s="91">
        <v>3</v>
      </c>
      <c r="D23" s="133">
        <v>0.003969155151693103</v>
      </c>
      <c r="E23" s="133">
        <v>2.220631019448092</v>
      </c>
      <c r="F23" s="91" t="s">
        <v>1011</v>
      </c>
      <c r="G23" s="91" t="b">
        <v>0</v>
      </c>
      <c r="H23" s="91" t="b">
        <v>0</v>
      </c>
      <c r="I23" s="91" t="b">
        <v>0</v>
      </c>
      <c r="J23" s="91" t="b">
        <v>0</v>
      </c>
      <c r="K23" s="91" t="b">
        <v>0</v>
      </c>
      <c r="L23" s="91" t="b">
        <v>0</v>
      </c>
    </row>
    <row r="24" spans="1:12" ht="15">
      <c r="A24" s="91" t="s">
        <v>893</v>
      </c>
      <c r="B24" s="91" t="s">
        <v>923</v>
      </c>
      <c r="C24" s="91">
        <v>3</v>
      </c>
      <c r="D24" s="133">
        <v>0.003969155151693103</v>
      </c>
      <c r="E24" s="133">
        <v>2.220631019448092</v>
      </c>
      <c r="F24" s="91" t="s">
        <v>1011</v>
      </c>
      <c r="G24" s="91" t="b">
        <v>0</v>
      </c>
      <c r="H24" s="91" t="b">
        <v>0</v>
      </c>
      <c r="I24" s="91" t="b">
        <v>0</v>
      </c>
      <c r="J24" s="91" t="b">
        <v>0</v>
      </c>
      <c r="K24" s="91" t="b">
        <v>0</v>
      </c>
      <c r="L24" s="91" t="b">
        <v>0</v>
      </c>
    </row>
    <row r="25" spans="1:12" ht="15">
      <c r="A25" s="91" t="s">
        <v>923</v>
      </c>
      <c r="B25" s="91" t="s">
        <v>924</v>
      </c>
      <c r="C25" s="91">
        <v>3</v>
      </c>
      <c r="D25" s="133">
        <v>0.003969155151693103</v>
      </c>
      <c r="E25" s="133">
        <v>2.4424797690644486</v>
      </c>
      <c r="F25" s="91" t="s">
        <v>1011</v>
      </c>
      <c r="G25" s="91" t="b">
        <v>0</v>
      </c>
      <c r="H25" s="91" t="b">
        <v>0</v>
      </c>
      <c r="I25" s="91" t="b">
        <v>0</v>
      </c>
      <c r="J25" s="91" t="b">
        <v>0</v>
      </c>
      <c r="K25" s="91" t="b">
        <v>0</v>
      </c>
      <c r="L25" s="91" t="b">
        <v>0</v>
      </c>
    </row>
    <row r="26" spans="1:12" ht="15">
      <c r="A26" s="91" t="s">
        <v>924</v>
      </c>
      <c r="B26" s="91" t="s">
        <v>900</v>
      </c>
      <c r="C26" s="91">
        <v>3</v>
      </c>
      <c r="D26" s="133">
        <v>0.003969155151693103</v>
      </c>
      <c r="E26" s="133">
        <v>2.3175410324561487</v>
      </c>
      <c r="F26" s="91" t="s">
        <v>1011</v>
      </c>
      <c r="G26" s="91" t="b">
        <v>0</v>
      </c>
      <c r="H26" s="91" t="b">
        <v>0</v>
      </c>
      <c r="I26" s="91" t="b">
        <v>0</v>
      </c>
      <c r="J26" s="91" t="b">
        <v>0</v>
      </c>
      <c r="K26" s="91" t="b">
        <v>0</v>
      </c>
      <c r="L26" s="91" t="b">
        <v>0</v>
      </c>
    </row>
    <row r="27" spans="1:12" ht="15">
      <c r="A27" s="91" t="s">
        <v>900</v>
      </c>
      <c r="B27" s="91" t="s">
        <v>925</v>
      </c>
      <c r="C27" s="91">
        <v>3</v>
      </c>
      <c r="D27" s="133">
        <v>0.003969155151693103</v>
      </c>
      <c r="E27" s="133">
        <v>2.3175410324561487</v>
      </c>
      <c r="F27" s="91" t="s">
        <v>1011</v>
      </c>
      <c r="G27" s="91" t="b">
        <v>0</v>
      </c>
      <c r="H27" s="91" t="b">
        <v>0</v>
      </c>
      <c r="I27" s="91" t="b">
        <v>0</v>
      </c>
      <c r="J27" s="91" t="b">
        <v>0</v>
      </c>
      <c r="K27" s="91" t="b">
        <v>0</v>
      </c>
      <c r="L27" s="91" t="b">
        <v>0</v>
      </c>
    </row>
    <row r="28" spans="1:12" ht="15">
      <c r="A28" s="91" t="s">
        <v>925</v>
      </c>
      <c r="B28" s="91" t="s">
        <v>889</v>
      </c>
      <c r="C28" s="91">
        <v>3</v>
      </c>
      <c r="D28" s="133">
        <v>0.003969155151693103</v>
      </c>
      <c r="E28" s="133">
        <v>2.1414497734004674</v>
      </c>
      <c r="F28" s="91" t="s">
        <v>1011</v>
      </c>
      <c r="G28" s="91" t="b">
        <v>0</v>
      </c>
      <c r="H28" s="91" t="b">
        <v>0</v>
      </c>
      <c r="I28" s="91" t="b">
        <v>0</v>
      </c>
      <c r="J28" s="91" t="b">
        <v>0</v>
      </c>
      <c r="K28" s="91" t="b">
        <v>0</v>
      </c>
      <c r="L28" s="91" t="b">
        <v>0</v>
      </c>
    </row>
    <row r="29" spans="1:12" ht="15">
      <c r="A29" s="91" t="s">
        <v>897</v>
      </c>
      <c r="B29" s="91" t="s">
        <v>926</v>
      </c>
      <c r="C29" s="91">
        <v>3</v>
      </c>
      <c r="D29" s="133">
        <v>0.003969155151693103</v>
      </c>
      <c r="E29" s="133">
        <v>2.220631019448092</v>
      </c>
      <c r="F29" s="91" t="s">
        <v>1011</v>
      </c>
      <c r="G29" s="91" t="b">
        <v>0</v>
      </c>
      <c r="H29" s="91" t="b">
        <v>0</v>
      </c>
      <c r="I29" s="91" t="b">
        <v>0</v>
      </c>
      <c r="J29" s="91" t="b">
        <v>0</v>
      </c>
      <c r="K29" s="91" t="b">
        <v>0</v>
      </c>
      <c r="L29" s="91" t="b">
        <v>0</v>
      </c>
    </row>
    <row r="30" spans="1:12" ht="15">
      <c r="A30" s="91" t="s">
        <v>887</v>
      </c>
      <c r="B30" s="91" t="s">
        <v>748</v>
      </c>
      <c r="C30" s="91">
        <v>3</v>
      </c>
      <c r="D30" s="133">
        <v>0.003969155151693103</v>
      </c>
      <c r="E30" s="133">
        <v>1.2092015576673105</v>
      </c>
      <c r="F30" s="91" t="s">
        <v>1011</v>
      </c>
      <c r="G30" s="91" t="b">
        <v>0</v>
      </c>
      <c r="H30" s="91" t="b">
        <v>0</v>
      </c>
      <c r="I30" s="91" t="b">
        <v>0</v>
      </c>
      <c r="J30" s="91" t="b">
        <v>0</v>
      </c>
      <c r="K30" s="91" t="b">
        <v>0</v>
      </c>
      <c r="L30" s="91" t="b">
        <v>0</v>
      </c>
    </row>
    <row r="31" spans="1:12" ht="15">
      <c r="A31" s="91" t="s">
        <v>899</v>
      </c>
      <c r="B31" s="91" t="s">
        <v>907</v>
      </c>
      <c r="C31" s="91">
        <v>2</v>
      </c>
      <c r="D31" s="133">
        <v>0.0030490582606764426</v>
      </c>
      <c r="E31" s="133">
        <v>2.1414497734004674</v>
      </c>
      <c r="F31" s="91" t="s">
        <v>1011</v>
      </c>
      <c r="G31" s="91" t="b">
        <v>0</v>
      </c>
      <c r="H31" s="91" t="b">
        <v>0</v>
      </c>
      <c r="I31" s="91" t="b">
        <v>0</v>
      </c>
      <c r="J31" s="91" t="b">
        <v>0</v>
      </c>
      <c r="K31" s="91" t="b">
        <v>0</v>
      </c>
      <c r="L31" s="91" t="b">
        <v>0</v>
      </c>
    </row>
    <row r="32" spans="1:12" ht="15">
      <c r="A32" s="91" t="s">
        <v>908</v>
      </c>
      <c r="B32" s="91" t="s">
        <v>928</v>
      </c>
      <c r="C32" s="91">
        <v>2</v>
      </c>
      <c r="D32" s="133">
        <v>0.0030490582606764426</v>
      </c>
      <c r="E32" s="133">
        <v>2.4424797690644486</v>
      </c>
      <c r="F32" s="91" t="s">
        <v>1011</v>
      </c>
      <c r="G32" s="91" t="b">
        <v>0</v>
      </c>
      <c r="H32" s="91" t="b">
        <v>0</v>
      </c>
      <c r="I32" s="91" t="b">
        <v>0</v>
      </c>
      <c r="J32" s="91" t="b">
        <v>0</v>
      </c>
      <c r="K32" s="91" t="b">
        <v>0</v>
      </c>
      <c r="L32" s="91" t="b">
        <v>0</v>
      </c>
    </row>
    <row r="33" spans="1:12" ht="15">
      <c r="A33" s="91" t="s">
        <v>935</v>
      </c>
      <c r="B33" s="91" t="s">
        <v>784</v>
      </c>
      <c r="C33" s="91">
        <v>2</v>
      </c>
      <c r="D33" s="133">
        <v>0.0030490582606764426</v>
      </c>
      <c r="E33" s="133">
        <v>2.3175410324561487</v>
      </c>
      <c r="F33" s="91" t="s">
        <v>1011</v>
      </c>
      <c r="G33" s="91" t="b">
        <v>0</v>
      </c>
      <c r="H33" s="91" t="b">
        <v>0</v>
      </c>
      <c r="I33" s="91" t="b">
        <v>0</v>
      </c>
      <c r="J33" s="91" t="b">
        <v>0</v>
      </c>
      <c r="K33" s="91" t="b">
        <v>0</v>
      </c>
      <c r="L33" s="91" t="b">
        <v>0</v>
      </c>
    </row>
    <row r="34" spans="1:12" ht="15">
      <c r="A34" s="91" t="s">
        <v>784</v>
      </c>
      <c r="B34" s="91" t="s">
        <v>936</v>
      </c>
      <c r="C34" s="91">
        <v>2</v>
      </c>
      <c r="D34" s="133">
        <v>0.0030490582606764426</v>
      </c>
      <c r="E34" s="133">
        <v>2.220631019448092</v>
      </c>
      <c r="F34" s="91" t="s">
        <v>1011</v>
      </c>
      <c r="G34" s="91" t="b">
        <v>0</v>
      </c>
      <c r="H34" s="91" t="b">
        <v>0</v>
      </c>
      <c r="I34" s="91" t="b">
        <v>0</v>
      </c>
      <c r="J34" s="91" t="b">
        <v>0</v>
      </c>
      <c r="K34" s="91" t="b">
        <v>0</v>
      </c>
      <c r="L34" s="91" t="b">
        <v>0</v>
      </c>
    </row>
    <row r="35" spans="1:12" ht="15">
      <c r="A35" s="91" t="s">
        <v>936</v>
      </c>
      <c r="B35" s="91" t="s">
        <v>781</v>
      </c>
      <c r="C35" s="91">
        <v>2</v>
      </c>
      <c r="D35" s="133">
        <v>0.0030490582606764426</v>
      </c>
      <c r="E35" s="133">
        <v>2.1414497734004674</v>
      </c>
      <c r="F35" s="91" t="s">
        <v>1011</v>
      </c>
      <c r="G35" s="91" t="b">
        <v>0</v>
      </c>
      <c r="H35" s="91" t="b">
        <v>0</v>
      </c>
      <c r="I35" s="91" t="b">
        <v>0</v>
      </c>
      <c r="J35" s="91" t="b">
        <v>0</v>
      </c>
      <c r="K35" s="91" t="b">
        <v>0</v>
      </c>
      <c r="L35" s="91" t="b">
        <v>0</v>
      </c>
    </row>
    <row r="36" spans="1:12" ht="15">
      <c r="A36" s="91" t="s">
        <v>901</v>
      </c>
      <c r="B36" s="91" t="s">
        <v>937</v>
      </c>
      <c r="C36" s="91">
        <v>2</v>
      </c>
      <c r="D36" s="133">
        <v>0.0030490582606764426</v>
      </c>
      <c r="E36" s="133">
        <v>2.3175410324561487</v>
      </c>
      <c r="F36" s="91" t="s">
        <v>1011</v>
      </c>
      <c r="G36" s="91" t="b">
        <v>0</v>
      </c>
      <c r="H36" s="91" t="b">
        <v>0</v>
      </c>
      <c r="I36" s="91" t="b">
        <v>0</v>
      </c>
      <c r="J36" s="91" t="b">
        <v>0</v>
      </c>
      <c r="K36" s="91" t="b">
        <v>0</v>
      </c>
      <c r="L36" s="91" t="b">
        <v>0</v>
      </c>
    </row>
    <row r="37" spans="1:12" ht="15">
      <c r="A37" s="91" t="s">
        <v>937</v>
      </c>
      <c r="B37" s="91" t="s">
        <v>911</v>
      </c>
      <c r="C37" s="91">
        <v>2</v>
      </c>
      <c r="D37" s="133">
        <v>0.0030490582606764426</v>
      </c>
      <c r="E37" s="133">
        <v>2.4424797690644486</v>
      </c>
      <c r="F37" s="91" t="s">
        <v>1011</v>
      </c>
      <c r="G37" s="91" t="b">
        <v>0</v>
      </c>
      <c r="H37" s="91" t="b">
        <v>0</v>
      </c>
      <c r="I37" s="91" t="b">
        <v>0</v>
      </c>
      <c r="J37" s="91" t="b">
        <v>0</v>
      </c>
      <c r="K37" s="91" t="b">
        <v>0</v>
      </c>
      <c r="L37" s="91" t="b">
        <v>0</v>
      </c>
    </row>
    <row r="38" spans="1:12" ht="15">
      <c r="A38" s="91" t="s">
        <v>891</v>
      </c>
      <c r="B38" s="91" t="s">
        <v>938</v>
      </c>
      <c r="C38" s="91">
        <v>2</v>
      </c>
      <c r="D38" s="133">
        <v>0.0030490582606764426</v>
      </c>
      <c r="E38" s="133">
        <v>2.220631019448092</v>
      </c>
      <c r="F38" s="91" t="s">
        <v>1011</v>
      </c>
      <c r="G38" s="91" t="b">
        <v>0</v>
      </c>
      <c r="H38" s="91" t="b">
        <v>0</v>
      </c>
      <c r="I38" s="91" t="b">
        <v>0</v>
      </c>
      <c r="J38" s="91" t="b">
        <v>0</v>
      </c>
      <c r="K38" s="91" t="b">
        <v>0</v>
      </c>
      <c r="L38" s="91" t="b">
        <v>0</v>
      </c>
    </row>
    <row r="39" spans="1:12" ht="15">
      <c r="A39" s="91" t="s">
        <v>938</v>
      </c>
      <c r="B39" s="91" t="s">
        <v>939</v>
      </c>
      <c r="C39" s="91">
        <v>2</v>
      </c>
      <c r="D39" s="133">
        <v>0.0030490582606764426</v>
      </c>
      <c r="E39" s="133">
        <v>2.6185710281201295</v>
      </c>
      <c r="F39" s="91" t="s">
        <v>1011</v>
      </c>
      <c r="G39" s="91" t="b">
        <v>0</v>
      </c>
      <c r="H39" s="91" t="b">
        <v>0</v>
      </c>
      <c r="I39" s="91" t="b">
        <v>0</v>
      </c>
      <c r="J39" s="91" t="b">
        <v>0</v>
      </c>
      <c r="K39" s="91" t="b">
        <v>0</v>
      </c>
      <c r="L39" s="91" t="b">
        <v>0</v>
      </c>
    </row>
    <row r="40" spans="1:12" ht="15">
      <c r="A40" s="91" t="s">
        <v>939</v>
      </c>
      <c r="B40" s="91" t="s">
        <v>940</v>
      </c>
      <c r="C40" s="91">
        <v>2</v>
      </c>
      <c r="D40" s="133">
        <v>0.0030490582606764426</v>
      </c>
      <c r="E40" s="133">
        <v>2.6185710281201295</v>
      </c>
      <c r="F40" s="91" t="s">
        <v>1011</v>
      </c>
      <c r="G40" s="91" t="b">
        <v>0</v>
      </c>
      <c r="H40" s="91" t="b">
        <v>0</v>
      </c>
      <c r="I40" s="91" t="b">
        <v>0</v>
      </c>
      <c r="J40" s="91" t="b">
        <v>0</v>
      </c>
      <c r="K40" s="91" t="b">
        <v>0</v>
      </c>
      <c r="L40" s="91" t="b">
        <v>0</v>
      </c>
    </row>
    <row r="41" spans="1:12" ht="15">
      <c r="A41" s="91" t="s">
        <v>940</v>
      </c>
      <c r="B41" s="91" t="s">
        <v>912</v>
      </c>
      <c r="C41" s="91">
        <v>2</v>
      </c>
      <c r="D41" s="133">
        <v>0.0030490582606764426</v>
      </c>
      <c r="E41" s="133">
        <v>2.4424797690644486</v>
      </c>
      <c r="F41" s="91" t="s">
        <v>1011</v>
      </c>
      <c r="G41" s="91" t="b">
        <v>0</v>
      </c>
      <c r="H41" s="91" t="b">
        <v>0</v>
      </c>
      <c r="I41" s="91" t="b">
        <v>0</v>
      </c>
      <c r="J41" s="91" t="b">
        <v>0</v>
      </c>
      <c r="K41" s="91" t="b">
        <v>0</v>
      </c>
      <c r="L41" s="91" t="b">
        <v>0</v>
      </c>
    </row>
    <row r="42" spans="1:12" ht="15">
      <c r="A42" s="91" t="s">
        <v>912</v>
      </c>
      <c r="B42" s="91" t="s">
        <v>941</v>
      </c>
      <c r="C42" s="91">
        <v>2</v>
      </c>
      <c r="D42" s="133">
        <v>0.0030490582606764426</v>
      </c>
      <c r="E42" s="133">
        <v>2.4424797690644486</v>
      </c>
      <c r="F42" s="91" t="s">
        <v>1011</v>
      </c>
      <c r="G42" s="91" t="b">
        <v>0</v>
      </c>
      <c r="H42" s="91" t="b">
        <v>0</v>
      </c>
      <c r="I42" s="91" t="b">
        <v>0</v>
      </c>
      <c r="J42" s="91" t="b">
        <v>0</v>
      </c>
      <c r="K42" s="91" t="b">
        <v>0</v>
      </c>
      <c r="L42" s="91" t="b">
        <v>0</v>
      </c>
    </row>
    <row r="43" spans="1:12" ht="15">
      <c r="A43" s="91" t="s">
        <v>941</v>
      </c>
      <c r="B43" s="91" t="s">
        <v>942</v>
      </c>
      <c r="C43" s="91">
        <v>2</v>
      </c>
      <c r="D43" s="133">
        <v>0.0030490582606764426</v>
      </c>
      <c r="E43" s="133">
        <v>2.6185710281201295</v>
      </c>
      <c r="F43" s="91" t="s">
        <v>1011</v>
      </c>
      <c r="G43" s="91" t="b">
        <v>0</v>
      </c>
      <c r="H43" s="91" t="b">
        <v>0</v>
      </c>
      <c r="I43" s="91" t="b">
        <v>0</v>
      </c>
      <c r="J43" s="91" t="b">
        <v>0</v>
      </c>
      <c r="K43" s="91" t="b">
        <v>0</v>
      </c>
      <c r="L43" s="91" t="b">
        <v>0</v>
      </c>
    </row>
    <row r="44" spans="1:12" ht="15">
      <c r="A44" s="91" t="s">
        <v>784</v>
      </c>
      <c r="B44" s="91" t="s">
        <v>748</v>
      </c>
      <c r="C44" s="91">
        <v>2</v>
      </c>
      <c r="D44" s="133">
        <v>0.0030490582606764426</v>
      </c>
      <c r="E44" s="133">
        <v>1.1792383342898671</v>
      </c>
      <c r="F44" s="91" t="s">
        <v>1011</v>
      </c>
      <c r="G44" s="91" t="b">
        <v>0</v>
      </c>
      <c r="H44" s="91" t="b">
        <v>0</v>
      </c>
      <c r="I44" s="91" t="b">
        <v>0</v>
      </c>
      <c r="J44" s="91" t="b">
        <v>0</v>
      </c>
      <c r="K44" s="91" t="b">
        <v>0</v>
      </c>
      <c r="L44" s="91" t="b">
        <v>0</v>
      </c>
    </row>
    <row r="45" spans="1:12" ht="15">
      <c r="A45" s="91" t="s">
        <v>748</v>
      </c>
      <c r="B45" s="91" t="s">
        <v>892</v>
      </c>
      <c r="C45" s="91">
        <v>2</v>
      </c>
      <c r="D45" s="133">
        <v>0.0030490582606764426</v>
      </c>
      <c r="E45" s="133">
        <v>1.1792383342898671</v>
      </c>
      <c r="F45" s="91" t="s">
        <v>1011</v>
      </c>
      <c r="G45" s="91" t="b">
        <v>0</v>
      </c>
      <c r="H45" s="91" t="b">
        <v>0</v>
      </c>
      <c r="I45" s="91" t="b">
        <v>0</v>
      </c>
      <c r="J45" s="91" t="b">
        <v>0</v>
      </c>
      <c r="K45" s="91" t="b">
        <v>0</v>
      </c>
      <c r="L45" s="91" t="b">
        <v>0</v>
      </c>
    </row>
    <row r="46" spans="1:12" ht="15">
      <c r="A46" s="91" t="s">
        <v>892</v>
      </c>
      <c r="B46" s="91" t="s">
        <v>220</v>
      </c>
      <c r="C46" s="91">
        <v>2</v>
      </c>
      <c r="D46" s="133">
        <v>0.0030490582606764426</v>
      </c>
      <c r="E46" s="133">
        <v>1.919601023784111</v>
      </c>
      <c r="F46" s="91" t="s">
        <v>1011</v>
      </c>
      <c r="G46" s="91" t="b">
        <v>0</v>
      </c>
      <c r="H46" s="91" t="b">
        <v>0</v>
      </c>
      <c r="I46" s="91" t="b">
        <v>0</v>
      </c>
      <c r="J46" s="91" t="b">
        <v>0</v>
      </c>
      <c r="K46" s="91" t="b">
        <v>0</v>
      </c>
      <c r="L46" s="91" t="b">
        <v>0</v>
      </c>
    </row>
    <row r="47" spans="1:12" ht="15">
      <c r="A47" s="91" t="s">
        <v>220</v>
      </c>
      <c r="B47" s="91" t="s">
        <v>902</v>
      </c>
      <c r="C47" s="91">
        <v>2</v>
      </c>
      <c r="D47" s="133">
        <v>0.0030490582606764426</v>
      </c>
      <c r="E47" s="133">
        <v>1.664328518680805</v>
      </c>
      <c r="F47" s="91" t="s">
        <v>1011</v>
      </c>
      <c r="G47" s="91" t="b">
        <v>0</v>
      </c>
      <c r="H47" s="91" t="b">
        <v>0</v>
      </c>
      <c r="I47" s="91" t="b">
        <v>0</v>
      </c>
      <c r="J47" s="91" t="b">
        <v>0</v>
      </c>
      <c r="K47" s="91" t="b">
        <v>0</v>
      </c>
      <c r="L47" s="91" t="b">
        <v>0</v>
      </c>
    </row>
    <row r="48" spans="1:12" ht="15">
      <c r="A48" s="91" t="s">
        <v>902</v>
      </c>
      <c r="B48" s="91" t="s">
        <v>914</v>
      </c>
      <c r="C48" s="91">
        <v>2</v>
      </c>
      <c r="D48" s="133">
        <v>0.0030490582606764426</v>
      </c>
      <c r="E48" s="133">
        <v>2.1414497734004674</v>
      </c>
      <c r="F48" s="91" t="s">
        <v>1011</v>
      </c>
      <c r="G48" s="91" t="b">
        <v>0</v>
      </c>
      <c r="H48" s="91" t="b">
        <v>0</v>
      </c>
      <c r="I48" s="91" t="b">
        <v>0</v>
      </c>
      <c r="J48" s="91" t="b">
        <v>0</v>
      </c>
      <c r="K48" s="91" t="b">
        <v>0</v>
      </c>
      <c r="L48" s="91" t="b">
        <v>0</v>
      </c>
    </row>
    <row r="49" spans="1:12" ht="15">
      <c r="A49" s="91" t="s">
        <v>914</v>
      </c>
      <c r="B49" s="91" t="s">
        <v>944</v>
      </c>
      <c r="C49" s="91">
        <v>2</v>
      </c>
      <c r="D49" s="133">
        <v>0.0030490582606764426</v>
      </c>
      <c r="E49" s="133">
        <v>2.4424797690644486</v>
      </c>
      <c r="F49" s="91" t="s">
        <v>1011</v>
      </c>
      <c r="G49" s="91" t="b">
        <v>0</v>
      </c>
      <c r="H49" s="91" t="b">
        <v>0</v>
      </c>
      <c r="I49" s="91" t="b">
        <v>0</v>
      </c>
      <c r="J49" s="91" t="b">
        <v>0</v>
      </c>
      <c r="K49" s="91" t="b">
        <v>0</v>
      </c>
      <c r="L49" s="91" t="b">
        <v>0</v>
      </c>
    </row>
    <row r="50" spans="1:12" ht="15">
      <c r="A50" s="91" t="s">
        <v>944</v>
      </c>
      <c r="B50" s="91" t="s">
        <v>945</v>
      </c>
      <c r="C50" s="91">
        <v>2</v>
      </c>
      <c r="D50" s="133">
        <v>0.0030490582606764426</v>
      </c>
      <c r="E50" s="133">
        <v>2.6185710281201295</v>
      </c>
      <c r="F50" s="91" t="s">
        <v>1011</v>
      </c>
      <c r="G50" s="91" t="b">
        <v>0</v>
      </c>
      <c r="H50" s="91" t="b">
        <v>0</v>
      </c>
      <c r="I50" s="91" t="b">
        <v>0</v>
      </c>
      <c r="J50" s="91" t="b">
        <v>0</v>
      </c>
      <c r="K50" s="91" t="b">
        <v>0</v>
      </c>
      <c r="L50" s="91" t="b">
        <v>0</v>
      </c>
    </row>
    <row r="51" spans="1:12" ht="15">
      <c r="A51" s="91" t="s">
        <v>945</v>
      </c>
      <c r="B51" s="91" t="s">
        <v>946</v>
      </c>
      <c r="C51" s="91">
        <v>2</v>
      </c>
      <c r="D51" s="133">
        <v>0.0030490582606764426</v>
      </c>
      <c r="E51" s="133">
        <v>2.6185710281201295</v>
      </c>
      <c r="F51" s="91" t="s">
        <v>1011</v>
      </c>
      <c r="G51" s="91" t="b">
        <v>0</v>
      </c>
      <c r="H51" s="91" t="b">
        <v>0</v>
      </c>
      <c r="I51" s="91" t="b">
        <v>0</v>
      </c>
      <c r="J51" s="91" t="b">
        <v>0</v>
      </c>
      <c r="K51" s="91" t="b">
        <v>0</v>
      </c>
      <c r="L51" s="91" t="b">
        <v>0</v>
      </c>
    </row>
    <row r="52" spans="1:12" ht="15">
      <c r="A52" s="91" t="s">
        <v>946</v>
      </c>
      <c r="B52" s="91" t="s">
        <v>748</v>
      </c>
      <c r="C52" s="91">
        <v>2</v>
      </c>
      <c r="D52" s="133">
        <v>0.0030490582606764426</v>
      </c>
      <c r="E52" s="133">
        <v>1.5771783429619048</v>
      </c>
      <c r="F52" s="91" t="s">
        <v>1011</v>
      </c>
      <c r="G52" s="91" t="b">
        <v>0</v>
      </c>
      <c r="H52" s="91" t="b">
        <v>0</v>
      </c>
      <c r="I52" s="91" t="b">
        <v>0</v>
      </c>
      <c r="J52" s="91" t="b">
        <v>0</v>
      </c>
      <c r="K52" s="91" t="b">
        <v>0</v>
      </c>
      <c r="L52" s="91" t="b">
        <v>0</v>
      </c>
    </row>
    <row r="53" spans="1:12" ht="15">
      <c r="A53" s="91" t="s">
        <v>748</v>
      </c>
      <c r="B53" s="91" t="s">
        <v>947</v>
      </c>
      <c r="C53" s="91">
        <v>2</v>
      </c>
      <c r="D53" s="133">
        <v>0.0030490582606764426</v>
      </c>
      <c r="E53" s="133">
        <v>1.5771783429619048</v>
      </c>
      <c r="F53" s="91" t="s">
        <v>1011</v>
      </c>
      <c r="G53" s="91" t="b">
        <v>0</v>
      </c>
      <c r="H53" s="91" t="b">
        <v>0</v>
      </c>
      <c r="I53" s="91" t="b">
        <v>0</v>
      </c>
      <c r="J53" s="91" t="b">
        <v>0</v>
      </c>
      <c r="K53" s="91" t="b">
        <v>0</v>
      </c>
      <c r="L53" s="91" t="b">
        <v>0</v>
      </c>
    </row>
    <row r="54" spans="1:12" ht="15">
      <c r="A54" s="91" t="s">
        <v>947</v>
      </c>
      <c r="B54" s="91" t="s">
        <v>748</v>
      </c>
      <c r="C54" s="91">
        <v>2</v>
      </c>
      <c r="D54" s="133">
        <v>0.0030490582606764426</v>
      </c>
      <c r="E54" s="133">
        <v>1.5771783429619048</v>
      </c>
      <c r="F54" s="91" t="s">
        <v>1011</v>
      </c>
      <c r="G54" s="91" t="b">
        <v>0</v>
      </c>
      <c r="H54" s="91" t="b">
        <v>0</v>
      </c>
      <c r="I54" s="91" t="b">
        <v>0</v>
      </c>
      <c r="J54" s="91" t="b">
        <v>0</v>
      </c>
      <c r="K54" s="91" t="b">
        <v>0</v>
      </c>
      <c r="L54" s="91" t="b">
        <v>0</v>
      </c>
    </row>
    <row r="55" spans="1:12" ht="15">
      <c r="A55" s="91" t="s">
        <v>748</v>
      </c>
      <c r="B55" s="91" t="s">
        <v>888</v>
      </c>
      <c r="C55" s="91">
        <v>2</v>
      </c>
      <c r="D55" s="133">
        <v>0.0030490582606764426</v>
      </c>
      <c r="E55" s="133">
        <v>1.1000570882422422</v>
      </c>
      <c r="F55" s="91" t="s">
        <v>1011</v>
      </c>
      <c r="G55" s="91" t="b">
        <v>0</v>
      </c>
      <c r="H55" s="91" t="b">
        <v>0</v>
      </c>
      <c r="I55" s="91" t="b">
        <v>0</v>
      </c>
      <c r="J55" s="91" t="b">
        <v>0</v>
      </c>
      <c r="K55" s="91" t="b">
        <v>0</v>
      </c>
      <c r="L55" s="91" t="b">
        <v>0</v>
      </c>
    </row>
    <row r="56" spans="1:12" ht="15">
      <c r="A56" s="91" t="s">
        <v>888</v>
      </c>
      <c r="B56" s="91" t="s">
        <v>948</v>
      </c>
      <c r="C56" s="91">
        <v>2</v>
      </c>
      <c r="D56" s="133">
        <v>0.0030490582606764426</v>
      </c>
      <c r="E56" s="133">
        <v>2.1414497734004674</v>
      </c>
      <c r="F56" s="91" t="s">
        <v>1011</v>
      </c>
      <c r="G56" s="91" t="b">
        <v>0</v>
      </c>
      <c r="H56" s="91" t="b">
        <v>0</v>
      </c>
      <c r="I56" s="91" t="b">
        <v>0</v>
      </c>
      <c r="J56" s="91" t="b">
        <v>0</v>
      </c>
      <c r="K56" s="91" t="b">
        <v>0</v>
      </c>
      <c r="L56" s="91" t="b">
        <v>0</v>
      </c>
    </row>
    <row r="57" spans="1:12" ht="15">
      <c r="A57" s="91" t="s">
        <v>948</v>
      </c>
      <c r="B57" s="91" t="s">
        <v>949</v>
      </c>
      <c r="C57" s="91">
        <v>2</v>
      </c>
      <c r="D57" s="133">
        <v>0.0030490582606764426</v>
      </c>
      <c r="E57" s="133">
        <v>2.6185710281201295</v>
      </c>
      <c r="F57" s="91" t="s">
        <v>1011</v>
      </c>
      <c r="G57" s="91" t="b">
        <v>0</v>
      </c>
      <c r="H57" s="91" t="b">
        <v>0</v>
      </c>
      <c r="I57" s="91" t="b">
        <v>0</v>
      </c>
      <c r="J57" s="91" t="b">
        <v>0</v>
      </c>
      <c r="K57" s="91" t="b">
        <v>0</v>
      </c>
      <c r="L57" s="91" t="b">
        <v>0</v>
      </c>
    </row>
    <row r="58" spans="1:12" ht="15">
      <c r="A58" s="91" t="s">
        <v>949</v>
      </c>
      <c r="B58" s="91" t="s">
        <v>950</v>
      </c>
      <c r="C58" s="91">
        <v>2</v>
      </c>
      <c r="D58" s="133">
        <v>0.0030490582606764426</v>
      </c>
      <c r="E58" s="133">
        <v>2.6185710281201295</v>
      </c>
      <c r="F58" s="91" t="s">
        <v>1011</v>
      </c>
      <c r="G58" s="91" t="b">
        <v>0</v>
      </c>
      <c r="H58" s="91" t="b">
        <v>0</v>
      </c>
      <c r="I58" s="91" t="b">
        <v>0</v>
      </c>
      <c r="J58" s="91" t="b">
        <v>0</v>
      </c>
      <c r="K58" s="91" t="b">
        <v>0</v>
      </c>
      <c r="L58" s="91" t="b">
        <v>0</v>
      </c>
    </row>
    <row r="59" spans="1:12" ht="15">
      <c r="A59" s="91" t="s">
        <v>950</v>
      </c>
      <c r="B59" s="91" t="s">
        <v>892</v>
      </c>
      <c r="C59" s="91">
        <v>2</v>
      </c>
      <c r="D59" s="133">
        <v>0.0030490582606764426</v>
      </c>
      <c r="E59" s="133">
        <v>2.220631019448092</v>
      </c>
      <c r="F59" s="91" t="s">
        <v>1011</v>
      </c>
      <c r="G59" s="91" t="b">
        <v>0</v>
      </c>
      <c r="H59" s="91" t="b">
        <v>0</v>
      </c>
      <c r="I59" s="91" t="b">
        <v>0</v>
      </c>
      <c r="J59" s="91" t="b">
        <v>0</v>
      </c>
      <c r="K59" s="91" t="b">
        <v>0</v>
      </c>
      <c r="L59" s="91" t="b">
        <v>0</v>
      </c>
    </row>
    <row r="60" spans="1:12" ht="15">
      <c r="A60" s="91" t="s">
        <v>748</v>
      </c>
      <c r="B60" s="91" t="s">
        <v>776</v>
      </c>
      <c r="C60" s="91">
        <v>2</v>
      </c>
      <c r="D60" s="133">
        <v>0.0030490582606764426</v>
      </c>
      <c r="E60" s="133">
        <v>0.732080302947648</v>
      </c>
      <c r="F60" s="91" t="s">
        <v>1011</v>
      </c>
      <c r="G60" s="91" t="b">
        <v>0</v>
      </c>
      <c r="H60" s="91" t="b">
        <v>0</v>
      </c>
      <c r="I60" s="91" t="b">
        <v>0</v>
      </c>
      <c r="J60" s="91" t="b">
        <v>0</v>
      </c>
      <c r="K60" s="91" t="b">
        <v>0</v>
      </c>
      <c r="L60" s="91" t="b">
        <v>0</v>
      </c>
    </row>
    <row r="61" spans="1:12" ht="15">
      <c r="A61" s="91" t="s">
        <v>221</v>
      </c>
      <c r="B61" s="91" t="s">
        <v>776</v>
      </c>
      <c r="C61" s="91">
        <v>2</v>
      </c>
      <c r="D61" s="133">
        <v>0.0030490582606764426</v>
      </c>
      <c r="E61" s="133">
        <v>1.0331102986116292</v>
      </c>
      <c r="F61" s="91" t="s">
        <v>1011</v>
      </c>
      <c r="G61" s="91" t="b">
        <v>0</v>
      </c>
      <c r="H61" s="91" t="b">
        <v>0</v>
      </c>
      <c r="I61" s="91" t="b">
        <v>0</v>
      </c>
      <c r="J61" s="91" t="b">
        <v>0</v>
      </c>
      <c r="K61" s="91" t="b">
        <v>0</v>
      </c>
      <c r="L61" s="91" t="b">
        <v>0</v>
      </c>
    </row>
    <row r="62" spans="1:12" ht="15">
      <c r="A62" s="91" t="s">
        <v>958</v>
      </c>
      <c r="B62" s="91" t="s">
        <v>959</v>
      </c>
      <c r="C62" s="91">
        <v>2</v>
      </c>
      <c r="D62" s="133">
        <v>0.003737914085994477</v>
      </c>
      <c r="E62" s="133">
        <v>2.6185710281201295</v>
      </c>
      <c r="F62" s="91" t="s">
        <v>1011</v>
      </c>
      <c r="G62" s="91" t="b">
        <v>0</v>
      </c>
      <c r="H62" s="91" t="b">
        <v>0</v>
      </c>
      <c r="I62" s="91" t="b">
        <v>0</v>
      </c>
      <c r="J62" s="91" t="b">
        <v>0</v>
      </c>
      <c r="K62" s="91" t="b">
        <v>0</v>
      </c>
      <c r="L62" s="91" t="b">
        <v>0</v>
      </c>
    </row>
    <row r="63" spans="1:12" ht="15">
      <c r="A63" s="91" t="s">
        <v>917</v>
      </c>
      <c r="B63" s="91" t="s">
        <v>748</v>
      </c>
      <c r="C63" s="91">
        <v>2</v>
      </c>
      <c r="D63" s="133">
        <v>0.0030490582606764426</v>
      </c>
      <c r="E63" s="133">
        <v>1.4010870839062235</v>
      </c>
      <c r="F63" s="91" t="s">
        <v>1011</v>
      </c>
      <c r="G63" s="91" t="b">
        <v>0</v>
      </c>
      <c r="H63" s="91" t="b">
        <v>0</v>
      </c>
      <c r="I63" s="91" t="b">
        <v>0</v>
      </c>
      <c r="J63" s="91" t="b">
        <v>0</v>
      </c>
      <c r="K63" s="91" t="b">
        <v>0</v>
      </c>
      <c r="L63" s="91" t="b">
        <v>0</v>
      </c>
    </row>
    <row r="64" spans="1:12" ht="15">
      <c r="A64" s="91" t="s">
        <v>967</v>
      </c>
      <c r="B64" s="91" t="s">
        <v>968</v>
      </c>
      <c r="C64" s="91">
        <v>2</v>
      </c>
      <c r="D64" s="133">
        <v>0.0030490582606764426</v>
      </c>
      <c r="E64" s="133">
        <v>2.6185710281201295</v>
      </c>
      <c r="F64" s="91" t="s">
        <v>1011</v>
      </c>
      <c r="G64" s="91" t="b">
        <v>0</v>
      </c>
      <c r="H64" s="91" t="b">
        <v>0</v>
      </c>
      <c r="I64" s="91" t="b">
        <v>0</v>
      </c>
      <c r="J64" s="91" t="b">
        <v>0</v>
      </c>
      <c r="K64" s="91" t="b">
        <v>0</v>
      </c>
      <c r="L64" s="91" t="b">
        <v>0</v>
      </c>
    </row>
    <row r="65" spans="1:12" ht="15">
      <c r="A65" s="91" t="s">
        <v>968</v>
      </c>
      <c r="B65" s="91" t="s">
        <v>919</v>
      </c>
      <c r="C65" s="91">
        <v>2</v>
      </c>
      <c r="D65" s="133">
        <v>0.0030490582606764426</v>
      </c>
      <c r="E65" s="133">
        <v>2.4424797690644486</v>
      </c>
      <c r="F65" s="91" t="s">
        <v>1011</v>
      </c>
      <c r="G65" s="91" t="b">
        <v>0</v>
      </c>
      <c r="H65" s="91" t="b">
        <v>0</v>
      </c>
      <c r="I65" s="91" t="b">
        <v>0</v>
      </c>
      <c r="J65" s="91" t="b">
        <v>0</v>
      </c>
      <c r="K65" s="91" t="b">
        <v>0</v>
      </c>
      <c r="L65" s="91" t="b">
        <v>0</v>
      </c>
    </row>
    <row r="66" spans="1:12" ht="15">
      <c r="A66" s="91" t="s">
        <v>919</v>
      </c>
      <c r="B66" s="91" t="s">
        <v>905</v>
      </c>
      <c r="C66" s="91">
        <v>2</v>
      </c>
      <c r="D66" s="133">
        <v>0.0030490582606764426</v>
      </c>
      <c r="E66" s="133">
        <v>2.1414497734004674</v>
      </c>
      <c r="F66" s="91" t="s">
        <v>1011</v>
      </c>
      <c r="G66" s="91" t="b">
        <v>0</v>
      </c>
      <c r="H66" s="91" t="b">
        <v>0</v>
      </c>
      <c r="I66" s="91" t="b">
        <v>0</v>
      </c>
      <c r="J66" s="91" t="b">
        <v>0</v>
      </c>
      <c r="K66" s="91" t="b">
        <v>0</v>
      </c>
      <c r="L66" s="91" t="b">
        <v>0</v>
      </c>
    </row>
    <row r="67" spans="1:12" ht="15">
      <c r="A67" s="91" t="s">
        <v>905</v>
      </c>
      <c r="B67" s="91" t="s">
        <v>221</v>
      </c>
      <c r="C67" s="91">
        <v>2</v>
      </c>
      <c r="D67" s="133">
        <v>0.0030490582606764426</v>
      </c>
      <c r="E67" s="133">
        <v>1.504627675813293</v>
      </c>
      <c r="F67" s="91" t="s">
        <v>1011</v>
      </c>
      <c r="G67" s="91" t="b">
        <v>0</v>
      </c>
      <c r="H67" s="91" t="b">
        <v>0</v>
      </c>
      <c r="I67" s="91" t="b">
        <v>0</v>
      </c>
      <c r="J67" s="91" t="b">
        <v>0</v>
      </c>
      <c r="K67" s="91" t="b">
        <v>0</v>
      </c>
      <c r="L67" s="91" t="b">
        <v>0</v>
      </c>
    </row>
    <row r="68" spans="1:12" ht="15">
      <c r="A68" s="91" t="s">
        <v>221</v>
      </c>
      <c r="B68" s="91" t="s">
        <v>888</v>
      </c>
      <c r="C68" s="91">
        <v>2</v>
      </c>
      <c r="D68" s="133">
        <v>0.0030490582606764426</v>
      </c>
      <c r="E68" s="133">
        <v>1.4010870839062235</v>
      </c>
      <c r="F68" s="91" t="s">
        <v>1011</v>
      </c>
      <c r="G68" s="91" t="b">
        <v>0</v>
      </c>
      <c r="H68" s="91" t="b">
        <v>0</v>
      </c>
      <c r="I68" s="91" t="b">
        <v>0</v>
      </c>
      <c r="J68" s="91" t="b">
        <v>0</v>
      </c>
      <c r="K68" s="91" t="b">
        <v>0</v>
      </c>
      <c r="L68" s="91" t="b">
        <v>0</v>
      </c>
    </row>
    <row r="69" spans="1:12" ht="15">
      <c r="A69" s="91" t="s">
        <v>888</v>
      </c>
      <c r="B69" s="91" t="s">
        <v>890</v>
      </c>
      <c r="C69" s="91">
        <v>2</v>
      </c>
      <c r="D69" s="133">
        <v>0.0030490582606764426</v>
      </c>
      <c r="E69" s="133">
        <v>1.664328518680805</v>
      </c>
      <c r="F69" s="91" t="s">
        <v>1011</v>
      </c>
      <c r="G69" s="91" t="b">
        <v>0</v>
      </c>
      <c r="H69" s="91" t="b">
        <v>0</v>
      </c>
      <c r="I69" s="91" t="b">
        <v>0</v>
      </c>
      <c r="J69" s="91" t="b">
        <v>0</v>
      </c>
      <c r="K69" s="91" t="b">
        <v>0</v>
      </c>
      <c r="L69" s="91" t="b">
        <v>0</v>
      </c>
    </row>
    <row r="70" spans="1:12" ht="15">
      <c r="A70" s="91" t="s">
        <v>890</v>
      </c>
      <c r="B70" s="91" t="s">
        <v>894</v>
      </c>
      <c r="C70" s="91">
        <v>2</v>
      </c>
      <c r="D70" s="133">
        <v>0.0030490582606764426</v>
      </c>
      <c r="E70" s="133">
        <v>1.7435097647284297</v>
      </c>
      <c r="F70" s="91" t="s">
        <v>1011</v>
      </c>
      <c r="G70" s="91" t="b">
        <v>0</v>
      </c>
      <c r="H70" s="91" t="b">
        <v>0</v>
      </c>
      <c r="I70" s="91" t="b">
        <v>0</v>
      </c>
      <c r="J70" s="91" t="b">
        <v>0</v>
      </c>
      <c r="K70" s="91" t="b">
        <v>0</v>
      </c>
      <c r="L70" s="91" t="b">
        <v>0</v>
      </c>
    </row>
    <row r="71" spans="1:12" ht="15">
      <c r="A71" s="91" t="s">
        <v>894</v>
      </c>
      <c r="B71" s="91" t="s">
        <v>777</v>
      </c>
      <c r="C71" s="91">
        <v>2</v>
      </c>
      <c r="D71" s="133">
        <v>0.0030490582606764426</v>
      </c>
      <c r="E71" s="133">
        <v>1.5674185056727485</v>
      </c>
      <c r="F71" s="91" t="s">
        <v>1011</v>
      </c>
      <c r="G71" s="91" t="b">
        <v>0</v>
      </c>
      <c r="H71" s="91" t="b">
        <v>0</v>
      </c>
      <c r="I71" s="91" t="b">
        <v>0</v>
      </c>
      <c r="J71" s="91" t="b">
        <v>0</v>
      </c>
      <c r="K71" s="91" t="b">
        <v>0</v>
      </c>
      <c r="L71" s="91" t="b">
        <v>0</v>
      </c>
    </row>
    <row r="72" spans="1:12" ht="15">
      <c r="A72" s="91" t="s">
        <v>777</v>
      </c>
      <c r="B72" s="91" t="s">
        <v>969</v>
      </c>
      <c r="C72" s="91">
        <v>2</v>
      </c>
      <c r="D72" s="133">
        <v>0.0030490582606764426</v>
      </c>
      <c r="E72" s="133">
        <v>1.8782083386258859</v>
      </c>
      <c r="F72" s="91" t="s">
        <v>1011</v>
      </c>
      <c r="G72" s="91" t="b">
        <v>0</v>
      </c>
      <c r="H72" s="91" t="b">
        <v>0</v>
      </c>
      <c r="I72" s="91" t="b">
        <v>0</v>
      </c>
      <c r="J72" s="91" t="b">
        <v>0</v>
      </c>
      <c r="K72" s="91" t="b">
        <v>0</v>
      </c>
      <c r="L72" s="91" t="b">
        <v>0</v>
      </c>
    </row>
    <row r="73" spans="1:12" ht="15">
      <c r="A73" s="91" t="s">
        <v>969</v>
      </c>
      <c r="B73" s="91" t="s">
        <v>906</v>
      </c>
      <c r="C73" s="91">
        <v>2</v>
      </c>
      <c r="D73" s="133">
        <v>0.0030490582606764426</v>
      </c>
      <c r="E73" s="133">
        <v>2.3175410324561487</v>
      </c>
      <c r="F73" s="91" t="s">
        <v>1011</v>
      </c>
      <c r="G73" s="91" t="b">
        <v>0</v>
      </c>
      <c r="H73" s="91" t="b">
        <v>0</v>
      </c>
      <c r="I73" s="91" t="b">
        <v>0</v>
      </c>
      <c r="J73" s="91" t="b">
        <v>0</v>
      </c>
      <c r="K73" s="91" t="b">
        <v>0</v>
      </c>
      <c r="L73" s="91" t="b">
        <v>0</v>
      </c>
    </row>
    <row r="74" spans="1:12" ht="15">
      <c r="A74" s="91" t="s">
        <v>906</v>
      </c>
      <c r="B74" s="91" t="s">
        <v>970</v>
      </c>
      <c r="C74" s="91">
        <v>2</v>
      </c>
      <c r="D74" s="133">
        <v>0.0030490582606764426</v>
      </c>
      <c r="E74" s="133">
        <v>2.6185710281201295</v>
      </c>
      <c r="F74" s="91" t="s">
        <v>1011</v>
      </c>
      <c r="G74" s="91" t="b">
        <v>0</v>
      </c>
      <c r="H74" s="91" t="b">
        <v>0</v>
      </c>
      <c r="I74" s="91" t="b">
        <v>0</v>
      </c>
      <c r="J74" s="91" t="b">
        <v>0</v>
      </c>
      <c r="K74" s="91" t="b">
        <v>0</v>
      </c>
      <c r="L74" s="91" t="b">
        <v>0</v>
      </c>
    </row>
    <row r="75" spans="1:12" ht="15">
      <c r="A75" s="91" t="s">
        <v>220</v>
      </c>
      <c r="B75" s="91" t="s">
        <v>920</v>
      </c>
      <c r="C75" s="91">
        <v>2</v>
      </c>
      <c r="D75" s="133">
        <v>0.0030490582606764426</v>
      </c>
      <c r="E75" s="133">
        <v>1.8404197777364861</v>
      </c>
      <c r="F75" s="91" t="s">
        <v>1011</v>
      </c>
      <c r="G75" s="91" t="b">
        <v>0</v>
      </c>
      <c r="H75" s="91" t="b">
        <v>0</v>
      </c>
      <c r="I75" s="91" t="b">
        <v>0</v>
      </c>
      <c r="J75" s="91" t="b">
        <v>0</v>
      </c>
      <c r="K75" s="91" t="b">
        <v>0</v>
      </c>
      <c r="L75" s="91" t="b">
        <v>0</v>
      </c>
    </row>
    <row r="76" spans="1:12" ht="15">
      <c r="A76" s="91" t="s">
        <v>897</v>
      </c>
      <c r="B76" s="91" t="s">
        <v>971</v>
      </c>
      <c r="C76" s="91">
        <v>2</v>
      </c>
      <c r="D76" s="133">
        <v>0.0030490582606764426</v>
      </c>
      <c r="E76" s="133">
        <v>2.220631019448092</v>
      </c>
      <c r="F76" s="91" t="s">
        <v>1011</v>
      </c>
      <c r="G76" s="91" t="b">
        <v>0</v>
      </c>
      <c r="H76" s="91" t="b">
        <v>0</v>
      </c>
      <c r="I76" s="91" t="b">
        <v>0</v>
      </c>
      <c r="J76" s="91" t="b">
        <v>0</v>
      </c>
      <c r="K76" s="91" t="b">
        <v>0</v>
      </c>
      <c r="L76" s="91" t="b">
        <v>0</v>
      </c>
    </row>
    <row r="77" spans="1:12" ht="15">
      <c r="A77" s="91" t="s">
        <v>971</v>
      </c>
      <c r="B77" s="91" t="s">
        <v>887</v>
      </c>
      <c r="C77" s="91">
        <v>2</v>
      </c>
      <c r="D77" s="133">
        <v>0.0030490582606764426</v>
      </c>
      <c r="E77" s="133">
        <v>2.1414497734004674</v>
      </c>
      <c r="F77" s="91" t="s">
        <v>1011</v>
      </c>
      <c r="G77" s="91" t="b">
        <v>0</v>
      </c>
      <c r="H77" s="91" t="b">
        <v>0</v>
      </c>
      <c r="I77" s="91" t="b">
        <v>0</v>
      </c>
      <c r="J77" s="91" t="b">
        <v>0</v>
      </c>
      <c r="K77" s="91" t="b">
        <v>0</v>
      </c>
      <c r="L77" s="91" t="b">
        <v>0</v>
      </c>
    </row>
    <row r="78" spans="1:12" ht="15">
      <c r="A78" s="91" t="s">
        <v>887</v>
      </c>
      <c r="B78" s="91" t="s">
        <v>228</v>
      </c>
      <c r="C78" s="91">
        <v>2</v>
      </c>
      <c r="D78" s="133">
        <v>0.0030490582606764426</v>
      </c>
      <c r="E78" s="133">
        <v>1.898411724714173</v>
      </c>
      <c r="F78" s="91" t="s">
        <v>1011</v>
      </c>
      <c r="G78" s="91" t="b">
        <v>0</v>
      </c>
      <c r="H78" s="91" t="b">
        <v>0</v>
      </c>
      <c r="I78" s="91" t="b">
        <v>0</v>
      </c>
      <c r="J78" s="91" t="b">
        <v>0</v>
      </c>
      <c r="K78" s="91" t="b">
        <v>0</v>
      </c>
      <c r="L78" s="91" t="b">
        <v>0</v>
      </c>
    </row>
    <row r="79" spans="1:12" ht="15">
      <c r="A79" s="91" t="s">
        <v>228</v>
      </c>
      <c r="B79" s="91" t="s">
        <v>227</v>
      </c>
      <c r="C79" s="91">
        <v>2</v>
      </c>
      <c r="D79" s="133">
        <v>0.0030490582606764426</v>
      </c>
      <c r="E79" s="133">
        <v>2.4424797690644486</v>
      </c>
      <c r="F79" s="91" t="s">
        <v>1011</v>
      </c>
      <c r="G79" s="91" t="b">
        <v>0</v>
      </c>
      <c r="H79" s="91" t="b">
        <v>0</v>
      </c>
      <c r="I79" s="91" t="b">
        <v>0</v>
      </c>
      <c r="J79" s="91" t="b">
        <v>0</v>
      </c>
      <c r="K79" s="91" t="b">
        <v>0</v>
      </c>
      <c r="L79" s="91" t="b">
        <v>0</v>
      </c>
    </row>
    <row r="80" spans="1:12" ht="15">
      <c r="A80" s="91" t="s">
        <v>227</v>
      </c>
      <c r="B80" s="91" t="s">
        <v>221</v>
      </c>
      <c r="C80" s="91">
        <v>2</v>
      </c>
      <c r="D80" s="133">
        <v>0.0030490582606764426</v>
      </c>
      <c r="E80" s="133">
        <v>1.805657671477274</v>
      </c>
      <c r="F80" s="91" t="s">
        <v>1011</v>
      </c>
      <c r="G80" s="91" t="b">
        <v>0</v>
      </c>
      <c r="H80" s="91" t="b">
        <v>0</v>
      </c>
      <c r="I80" s="91" t="b">
        <v>0</v>
      </c>
      <c r="J80" s="91" t="b">
        <v>0</v>
      </c>
      <c r="K80" s="91" t="b">
        <v>0</v>
      </c>
      <c r="L80" s="91" t="b">
        <v>0</v>
      </c>
    </row>
    <row r="81" spans="1:12" ht="15">
      <c r="A81" s="91" t="s">
        <v>221</v>
      </c>
      <c r="B81" s="91" t="s">
        <v>216</v>
      </c>
      <c r="C81" s="91">
        <v>2</v>
      </c>
      <c r="D81" s="133">
        <v>0.0030490582606764426</v>
      </c>
      <c r="E81" s="133">
        <v>1.8782083386258859</v>
      </c>
      <c r="F81" s="91" t="s">
        <v>1011</v>
      </c>
      <c r="G81" s="91" t="b">
        <v>0</v>
      </c>
      <c r="H81" s="91" t="b">
        <v>0</v>
      </c>
      <c r="I81" s="91" t="b">
        <v>0</v>
      </c>
      <c r="J81" s="91" t="b">
        <v>0</v>
      </c>
      <c r="K81" s="91" t="b">
        <v>0</v>
      </c>
      <c r="L81" s="91" t="b">
        <v>0</v>
      </c>
    </row>
    <row r="82" spans="1:12" ht="15">
      <c r="A82" s="91" t="s">
        <v>972</v>
      </c>
      <c r="B82" s="91" t="s">
        <v>916</v>
      </c>
      <c r="C82" s="91">
        <v>2</v>
      </c>
      <c r="D82" s="133">
        <v>0.0030490582606764426</v>
      </c>
      <c r="E82" s="133">
        <v>2.4424797690644486</v>
      </c>
      <c r="F82" s="91" t="s">
        <v>1011</v>
      </c>
      <c r="G82" s="91" t="b">
        <v>0</v>
      </c>
      <c r="H82" s="91" t="b">
        <v>0</v>
      </c>
      <c r="I82" s="91" t="b">
        <v>0</v>
      </c>
      <c r="J82" s="91" t="b">
        <v>1</v>
      </c>
      <c r="K82" s="91" t="b">
        <v>0</v>
      </c>
      <c r="L82" s="91" t="b">
        <v>0</v>
      </c>
    </row>
    <row r="83" spans="1:12" ht="15">
      <c r="A83" s="91" t="s">
        <v>916</v>
      </c>
      <c r="B83" s="91" t="s">
        <v>973</v>
      </c>
      <c r="C83" s="91">
        <v>2</v>
      </c>
      <c r="D83" s="133">
        <v>0.0030490582606764426</v>
      </c>
      <c r="E83" s="133">
        <v>2.4424797690644486</v>
      </c>
      <c r="F83" s="91" t="s">
        <v>1011</v>
      </c>
      <c r="G83" s="91" t="b">
        <v>1</v>
      </c>
      <c r="H83" s="91" t="b">
        <v>0</v>
      </c>
      <c r="I83" s="91" t="b">
        <v>0</v>
      </c>
      <c r="J83" s="91" t="b">
        <v>0</v>
      </c>
      <c r="K83" s="91" t="b">
        <v>0</v>
      </c>
      <c r="L83" s="91" t="b">
        <v>0</v>
      </c>
    </row>
    <row r="84" spans="1:12" ht="15">
      <c r="A84" s="91" t="s">
        <v>973</v>
      </c>
      <c r="B84" s="91" t="s">
        <v>974</v>
      </c>
      <c r="C84" s="91">
        <v>2</v>
      </c>
      <c r="D84" s="133">
        <v>0.0030490582606764426</v>
      </c>
      <c r="E84" s="133">
        <v>2.6185710281201295</v>
      </c>
      <c r="F84" s="91" t="s">
        <v>1011</v>
      </c>
      <c r="G84" s="91" t="b">
        <v>0</v>
      </c>
      <c r="H84" s="91" t="b">
        <v>0</v>
      </c>
      <c r="I84" s="91" t="b">
        <v>0</v>
      </c>
      <c r="J84" s="91" t="b">
        <v>0</v>
      </c>
      <c r="K84" s="91" t="b">
        <v>0</v>
      </c>
      <c r="L84" s="91" t="b">
        <v>0</v>
      </c>
    </row>
    <row r="85" spans="1:12" ht="15">
      <c r="A85" s="91" t="s">
        <v>974</v>
      </c>
      <c r="B85" s="91" t="s">
        <v>975</v>
      </c>
      <c r="C85" s="91">
        <v>2</v>
      </c>
      <c r="D85" s="133">
        <v>0.0030490582606764426</v>
      </c>
      <c r="E85" s="133">
        <v>2.6185710281201295</v>
      </c>
      <c r="F85" s="91" t="s">
        <v>1011</v>
      </c>
      <c r="G85" s="91" t="b">
        <v>0</v>
      </c>
      <c r="H85" s="91" t="b">
        <v>0</v>
      </c>
      <c r="I85" s="91" t="b">
        <v>0</v>
      </c>
      <c r="J85" s="91" t="b">
        <v>0</v>
      </c>
      <c r="K85" s="91" t="b">
        <v>0</v>
      </c>
      <c r="L85" s="91" t="b">
        <v>0</v>
      </c>
    </row>
    <row r="86" spans="1:12" ht="15">
      <c r="A86" s="91" t="s">
        <v>975</v>
      </c>
      <c r="B86" s="91" t="s">
        <v>976</v>
      </c>
      <c r="C86" s="91">
        <v>2</v>
      </c>
      <c r="D86" s="133">
        <v>0.0030490582606764426</v>
      </c>
      <c r="E86" s="133">
        <v>2.6185710281201295</v>
      </c>
      <c r="F86" s="91" t="s">
        <v>1011</v>
      </c>
      <c r="G86" s="91" t="b">
        <v>0</v>
      </c>
      <c r="H86" s="91" t="b">
        <v>0</v>
      </c>
      <c r="I86" s="91" t="b">
        <v>0</v>
      </c>
      <c r="J86" s="91" t="b">
        <v>0</v>
      </c>
      <c r="K86" s="91" t="b">
        <v>0</v>
      </c>
      <c r="L86" s="91" t="b">
        <v>0</v>
      </c>
    </row>
    <row r="87" spans="1:12" ht="15">
      <c r="A87" s="91" t="s">
        <v>976</v>
      </c>
      <c r="B87" s="91" t="s">
        <v>903</v>
      </c>
      <c r="C87" s="91">
        <v>2</v>
      </c>
      <c r="D87" s="133">
        <v>0.0030490582606764426</v>
      </c>
      <c r="E87" s="133">
        <v>2.3175410324561487</v>
      </c>
      <c r="F87" s="91" t="s">
        <v>1011</v>
      </c>
      <c r="G87" s="91" t="b">
        <v>0</v>
      </c>
      <c r="H87" s="91" t="b">
        <v>0</v>
      </c>
      <c r="I87" s="91" t="b">
        <v>0</v>
      </c>
      <c r="J87" s="91" t="b">
        <v>0</v>
      </c>
      <c r="K87" s="91" t="b">
        <v>0</v>
      </c>
      <c r="L87" s="91" t="b">
        <v>0</v>
      </c>
    </row>
    <row r="88" spans="1:12" ht="15">
      <c r="A88" s="91" t="s">
        <v>903</v>
      </c>
      <c r="B88" s="91" t="s">
        <v>977</v>
      </c>
      <c r="C88" s="91">
        <v>2</v>
      </c>
      <c r="D88" s="133">
        <v>0.0030490582606764426</v>
      </c>
      <c r="E88" s="133">
        <v>2.3175410324561487</v>
      </c>
      <c r="F88" s="91" t="s">
        <v>1011</v>
      </c>
      <c r="G88" s="91" t="b">
        <v>0</v>
      </c>
      <c r="H88" s="91" t="b">
        <v>0</v>
      </c>
      <c r="I88" s="91" t="b">
        <v>0</v>
      </c>
      <c r="J88" s="91" t="b">
        <v>1</v>
      </c>
      <c r="K88" s="91" t="b">
        <v>0</v>
      </c>
      <c r="L88" s="91" t="b">
        <v>0</v>
      </c>
    </row>
    <row r="89" spans="1:12" ht="15">
      <c r="A89" s="91" t="s">
        <v>977</v>
      </c>
      <c r="B89" s="91" t="s">
        <v>978</v>
      </c>
      <c r="C89" s="91">
        <v>2</v>
      </c>
      <c r="D89" s="133">
        <v>0.0030490582606764426</v>
      </c>
      <c r="E89" s="133">
        <v>2.6185710281201295</v>
      </c>
      <c r="F89" s="91" t="s">
        <v>1011</v>
      </c>
      <c r="G89" s="91" t="b">
        <v>1</v>
      </c>
      <c r="H89" s="91" t="b">
        <v>0</v>
      </c>
      <c r="I89" s="91" t="b">
        <v>0</v>
      </c>
      <c r="J89" s="91" t="b">
        <v>0</v>
      </c>
      <c r="K89" s="91" t="b">
        <v>0</v>
      </c>
      <c r="L89" s="91" t="b">
        <v>0</v>
      </c>
    </row>
    <row r="90" spans="1:12" ht="15">
      <c r="A90" s="91" t="s">
        <v>978</v>
      </c>
      <c r="B90" s="91" t="s">
        <v>221</v>
      </c>
      <c r="C90" s="91">
        <v>2</v>
      </c>
      <c r="D90" s="133">
        <v>0.0030490582606764426</v>
      </c>
      <c r="E90" s="133">
        <v>1.805657671477274</v>
      </c>
      <c r="F90" s="91" t="s">
        <v>1011</v>
      </c>
      <c r="G90" s="91" t="b">
        <v>0</v>
      </c>
      <c r="H90" s="91" t="b">
        <v>0</v>
      </c>
      <c r="I90" s="91" t="b">
        <v>0</v>
      </c>
      <c r="J90" s="91" t="b">
        <v>0</v>
      </c>
      <c r="K90" s="91" t="b">
        <v>0</v>
      </c>
      <c r="L90" s="91" t="b">
        <v>0</v>
      </c>
    </row>
    <row r="91" spans="1:12" ht="15">
      <c r="A91" s="91" t="s">
        <v>221</v>
      </c>
      <c r="B91" s="91" t="s">
        <v>898</v>
      </c>
      <c r="C91" s="91">
        <v>2</v>
      </c>
      <c r="D91" s="133">
        <v>0.0030490582606764426</v>
      </c>
      <c r="E91" s="133">
        <v>1.4802683299538484</v>
      </c>
      <c r="F91" s="91" t="s">
        <v>1011</v>
      </c>
      <c r="G91" s="91" t="b">
        <v>0</v>
      </c>
      <c r="H91" s="91" t="b">
        <v>0</v>
      </c>
      <c r="I91" s="91" t="b">
        <v>0</v>
      </c>
      <c r="J91" s="91" t="b">
        <v>0</v>
      </c>
      <c r="K91" s="91" t="b">
        <v>0</v>
      </c>
      <c r="L91" s="91" t="b">
        <v>0</v>
      </c>
    </row>
    <row r="92" spans="1:12" ht="15">
      <c r="A92" s="91" t="s">
        <v>898</v>
      </c>
      <c r="B92" s="91" t="s">
        <v>979</v>
      </c>
      <c r="C92" s="91">
        <v>2</v>
      </c>
      <c r="D92" s="133">
        <v>0.0030490582606764426</v>
      </c>
      <c r="E92" s="133">
        <v>2.220631019448092</v>
      </c>
      <c r="F92" s="91" t="s">
        <v>1011</v>
      </c>
      <c r="G92" s="91" t="b">
        <v>0</v>
      </c>
      <c r="H92" s="91" t="b">
        <v>0</v>
      </c>
      <c r="I92" s="91" t="b">
        <v>0</v>
      </c>
      <c r="J92" s="91" t="b">
        <v>0</v>
      </c>
      <c r="K92" s="91" t="b">
        <v>0</v>
      </c>
      <c r="L92" s="91" t="b">
        <v>0</v>
      </c>
    </row>
    <row r="93" spans="1:12" ht="15">
      <c r="A93" s="91" t="s">
        <v>988</v>
      </c>
      <c r="B93" s="91" t="s">
        <v>989</v>
      </c>
      <c r="C93" s="91">
        <v>2</v>
      </c>
      <c r="D93" s="133">
        <v>0.003737914085994477</v>
      </c>
      <c r="E93" s="133">
        <v>2.6185710281201295</v>
      </c>
      <c r="F93" s="91" t="s">
        <v>1011</v>
      </c>
      <c r="G93" s="91" t="b">
        <v>0</v>
      </c>
      <c r="H93" s="91" t="b">
        <v>0</v>
      </c>
      <c r="I93" s="91" t="b">
        <v>0</v>
      </c>
      <c r="J93" s="91" t="b">
        <v>0</v>
      </c>
      <c r="K93" s="91" t="b">
        <v>0</v>
      </c>
      <c r="L93" s="91" t="b">
        <v>0</v>
      </c>
    </row>
    <row r="94" spans="1:12" ht="15">
      <c r="A94" s="91" t="s">
        <v>779</v>
      </c>
      <c r="B94" s="91" t="s">
        <v>748</v>
      </c>
      <c r="C94" s="91">
        <v>2</v>
      </c>
      <c r="D94" s="133">
        <v>0.0030490582606764426</v>
      </c>
      <c r="E94" s="133">
        <v>1.0331102986116292</v>
      </c>
      <c r="F94" s="91" t="s">
        <v>1011</v>
      </c>
      <c r="G94" s="91" t="b">
        <v>0</v>
      </c>
      <c r="H94" s="91" t="b">
        <v>0</v>
      </c>
      <c r="I94" s="91" t="b">
        <v>0</v>
      </c>
      <c r="J94" s="91" t="b">
        <v>0</v>
      </c>
      <c r="K94" s="91" t="b">
        <v>0</v>
      </c>
      <c r="L94" s="91" t="b">
        <v>0</v>
      </c>
    </row>
    <row r="95" spans="1:12" ht="15">
      <c r="A95" s="91" t="s">
        <v>1003</v>
      </c>
      <c r="B95" s="91" t="s">
        <v>780</v>
      </c>
      <c r="C95" s="91">
        <v>2</v>
      </c>
      <c r="D95" s="133">
        <v>0.003737914085994477</v>
      </c>
      <c r="E95" s="133">
        <v>2.0745029837698543</v>
      </c>
      <c r="F95" s="91" t="s">
        <v>1011</v>
      </c>
      <c r="G95" s="91" t="b">
        <v>0</v>
      </c>
      <c r="H95" s="91" t="b">
        <v>0</v>
      </c>
      <c r="I95" s="91" t="b">
        <v>0</v>
      </c>
      <c r="J95" s="91" t="b">
        <v>0</v>
      </c>
      <c r="K95" s="91" t="b">
        <v>0</v>
      </c>
      <c r="L95" s="91" t="b">
        <v>0</v>
      </c>
    </row>
    <row r="96" spans="1:12" ht="15">
      <c r="A96" s="91" t="s">
        <v>927</v>
      </c>
      <c r="B96" s="91" t="s">
        <v>891</v>
      </c>
      <c r="C96" s="91">
        <v>2</v>
      </c>
      <c r="D96" s="133">
        <v>0.0030490582606764426</v>
      </c>
      <c r="E96" s="133">
        <v>2.044539760392411</v>
      </c>
      <c r="F96" s="91" t="s">
        <v>1011</v>
      </c>
      <c r="G96" s="91" t="b">
        <v>0</v>
      </c>
      <c r="H96" s="91" t="b">
        <v>0</v>
      </c>
      <c r="I96" s="91" t="b">
        <v>0</v>
      </c>
      <c r="J96" s="91" t="b">
        <v>0</v>
      </c>
      <c r="K96" s="91" t="b">
        <v>0</v>
      </c>
      <c r="L96" s="91" t="b">
        <v>0</v>
      </c>
    </row>
    <row r="97" spans="1:12" ht="15">
      <c r="A97" s="91" t="s">
        <v>895</v>
      </c>
      <c r="B97" s="91" t="s">
        <v>1008</v>
      </c>
      <c r="C97" s="91">
        <v>2</v>
      </c>
      <c r="D97" s="133">
        <v>0.0030490582606764426</v>
      </c>
      <c r="E97" s="133">
        <v>2.220631019448092</v>
      </c>
      <c r="F97" s="91" t="s">
        <v>1011</v>
      </c>
      <c r="G97" s="91" t="b">
        <v>0</v>
      </c>
      <c r="H97" s="91" t="b">
        <v>0</v>
      </c>
      <c r="I97" s="91" t="b">
        <v>0</v>
      </c>
      <c r="J97" s="91" t="b">
        <v>0</v>
      </c>
      <c r="K97" s="91" t="b">
        <v>0</v>
      </c>
      <c r="L97" s="91" t="b">
        <v>0</v>
      </c>
    </row>
    <row r="98" spans="1:12" ht="15">
      <c r="A98" s="91" t="s">
        <v>1008</v>
      </c>
      <c r="B98" s="91" t="s">
        <v>890</v>
      </c>
      <c r="C98" s="91">
        <v>2</v>
      </c>
      <c r="D98" s="133">
        <v>0.0030490582606764426</v>
      </c>
      <c r="E98" s="133">
        <v>2.1414497734004674</v>
      </c>
      <c r="F98" s="91" t="s">
        <v>1011</v>
      </c>
      <c r="G98" s="91" t="b">
        <v>0</v>
      </c>
      <c r="H98" s="91" t="b">
        <v>0</v>
      </c>
      <c r="I98" s="91" t="b">
        <v>0</v>
      </c>
      <c r="J98" s="91" t="b">
        <v>0</v>
      </c>
      <c r="K98" s="91" t="b">
        <v>0</v>
      </c>
      <c r="L98" s="91" t="b">
        <v>0</v>
      </c>
    </row>
    <row r="99" spans="1:12" ht="15">
      <c r="A99" s="91" t="s">
        <v>748</v>
      </c>
      <c r="B99" s="91" t="s">
        <v>908</v>
      </c>
      <c r="C99" s="91">
        <v>3</v>
      </c>
      <c r="D99" s="133">
        <v>0.004418262150220913</v>
      </c>
      <c r="E99" s="133">
        <v>1.469822015978163</v>
      </c>
      <c r="F99" s="91" t="s">
        <v>715</v>
      </c>
      <c r="G99" s="91" t="b">
        <v>0</v>
      </c>
      <c r="H99" s="91" t="b">
        <v>0</v>
      </c>
      <c r="I99" s="91" t="b">
        <v>0</v>
      </c>
      <c r="J99" s="91" t="b">
        <v>0</v>
      </c>
      <c r="K99" s="91" t="b">
        <v>0</v>
      </c>
      <c r="L99" s="91" t="b">
        <v>0</v>
      </c>
    </row>
    <row r="100" spans="1:12" ht="15">
      <c r="A100" s="91" t="s">
        <v>781</v>
      </c>
      <c r="B100" s="91" t="s">
        <v>782</v>
      </c>
      <c r="C100" s="91">
        <v>3</v>
      </c>
      <c r="D100" s="133">
        <v>0.005196279495091376</v>
      </c>
      <c r="E100" s="133">
        <v>1.8122446968003691</v>
      </c>
      <c r="F100" s="91" t="s">
        <v>715</v>
      </c>
      <c r="G100" s="91" t="b">
        <v>0</v>
      </c>
      <c r="H100" s="91" t="b">
        <v>0</v>
      </c>
      <c r="I100" s="91" t="b">
        <v>0</v>
      </c>
      <c r="J100" s="91" t="b">
        <v>0</v>
      </c>
      <c r="K100" s="91" t="b">
        <v>0</v>
      </c>
      <c r="L100" s="91" t="b">
        <v>0</v>
      </c>
    </row>
    <row r="101" spans="1:12" ht="15">
      <c r="A101" s="91" t="s">
        <v>782</v>
      </c>
      <c r="B101" s="91" t="s">
        <v>901</v>
      </c>
      <c r="C101" s="91">
        <v>3</v>
      </c>
      <c r="D101" s="133">
        <v>0.005196279495091376</v>
      </c>
      <c r="E101" s="133">
        <v>1.9091547098084256</v>
      </c>
      <c r="F101" s="91" t="s">
        <v>715</v>
      </c>
      <c r="G101" s="91" t="b">
        <v>0</v>
      </c>
      <c r="H101" s="91" t="b">
        <v>0</v>
      </c>
      <c r="I101" s="91" t="b">
        <v>0</v>
      </c>
      <c r="J101" s="91" t="b">
        <v>0</v>
      </c>
      <c r="K101" s="91" t="b">
        <v>0</v>
      </c>
      <c r="L101" s="91" t="b">
        <v>0</v>
      </c>
    </row>
    <row r="102" spans="1:12" ht="15">
      <c r="A102" s="91" t="s">
        <v>911</v>
      </c>
      <c r="B102" s="91" t="s">
        <v>891</v>
      </c>
      <c r="C102" s="91">
        <v>3</v>
      </c>
      <c r="D102" s="133">
        <v>0.005196279495091376</v>
      </c>
      <c r="E102" s="133">
        <v>2.2101847054724066</v>
      </c>
      <c r="F102" s="91" t="s">
        <v>715</v>
      </c>
      <c r="G102" s="91" t="b">
        <v>0</v>
      </c>
      <c r="H102" s="91" t="b">
        <v>0</v>
      </c>
      <c r="I102" s="91" t="b">
        <v>0</v>
      </c>
      <c r="J102" s="91" t="b">
        <v>0</v>
      </c>
      <c r="K102" s="91" t="b">
        <v>0</v>
      </c>
      <c r="L102" s="91" t="b">
        <v>0</v>
      </c>
    </row>
    <row r="103" spans="1:12" ht="15">
      <c r="A103" s="91" t="s">
        <v>887</v>
      </c>
      <c r="B103" s="91" t="s">
        <v>748</v>
      </c>
      <c r="C103" s="91">
        <v>3</v>
      </c>
      <c r="D103" s="133">
        <v>0.004418262150220913</v>
      </c>
      <c r="E103" s="133">
        <v>1.2479732663618066</v>
      </c>
      <c r="F103" s="91" t="s">
        <v>715</v>
      </c>
      <c r="G103" s="91" t="b">
        <v>0</v>
      </c>
      <c r="H103" s="91" t="b">
        <v>0</v>
      </c>
      <c r="I103" s="91" t="b">
        <v>0</v>
      </c>
      <c r="J103" s="91" t="b">
        <v>0</v>
      </c>
      <c r="K103" s="91" t="b">
        <v>0</v>
      </c>
      <c r="L103" s="91" t="b">
        <v>0</v>
      </c>
    </row>
    <row r="104" spans="1:12" ht="15">
      <c r="A104" s="91" t="s">
        <v>748</v>
      </c>
      <c r="B104" s="91" t="s">
        <v>913</v>
      </c>
      <c r="C104" s="91">
        <v>3</v>
      </c>
      <c r="D104" s="133">
        <v>0.004418262150220913</v>
      </c>
      <c r="E104" s="133">
        <v>1.469822015978163</v>
      </c>
      <c r="F104" s="91" t="s">
        <v>715</v>
      </c>
      <c r="G104" s="91" t="b">
        <v>0</v>
      </c>
      <c r="H104" s="91" t="b">
        <v>0</v>
      </c>
      <c r="I104" s="91" t="b">
        <v>0</v>
      </c>
      <c r="J104" s="91" t="b">
        <v>0</v>
      </c>
      <c r="K104" s="91" t="b">
        <v>0</v>
      </c>
      <c r="L104" s="91" t="b">
        <v>0</v>
      </c>
    </row>
    <row r="105" spans="1:12" ht="15">
      <c r="A105" s="91" t="s">
        <v>899</v>
      </c>
      <c r="B105" s="91" t="s">
        <v>907</v>
      </c>
      <c r="C105" s="91">
        <v>2</v>
      </c>
      <c r="D105" s="133">
        <v>0.003464186330060917</v>
      </c>
      <c r="E105" s="133">
        <v>2.2101847054724066</v>
      </c>
      <c r="F105" s="91" t="s">
        <v>715</v>
      </c>
      <c r="G105" s="91" t="b">
        <v>0</v>
      </c>
      <c r="H105" s="91" t="b">
        <v>0</v>
      </c>
      <c r="I105" s="91" t="b">
        <v>0</v>
      </c>
      <c r="J105" s="91" t="b">
        <v>0</v>
      </c>
      <c r="K105" s="91" t="b">
        <v>0</v>
      </c>
      <c r="L105" s="91" t="b">
        <v>0</v>
      </c>
    </row>
    <row r="106" spans="1:12" ht="15">
      <c r="A106" s="91" t="s">
        <v>908</v>
      </c>
      <c r="B106" s="91" t="s">
        <v>928</v>
      </c>
      <c r="C106" s="91">
        <v>2</v>
      </c>
      <c r="D106" s="133">
        <v>0.003464186330060917</v>
      </c>
      <c r="E106" s="133">
        <v>2.3351234420807065</v>
      </c>
      <c r="F106" s="91" t="s">
        <v>715</v>
      </c>
      <c r="G106" s="91" t="b">
        <v>0</v>
      </c>
      <c r="H106" s="91" t="b">
        <v>0</v>
      </c>
      <c r="I106" s="91" t="b">
        <v>0</v>
      </c>
      <c r="J106" s="91" t="b">
        <v>0</v>
      </c>
      <c r="K106" s="91" t="b">
        <v>0</v>
      </c>
      <c r="L106" s="91" t="b">
        <v>0</v>
      </c>
    </row>
    <row r="107" spans="1:12" ht="15">
      <c r="A107" s="91" t="s">
        <v>935</v>
      </c>
      <c r="B107" s="91" t="s">
        <v>784</v>
      </c>
      <c r="C107" s="91">
        <v>2</v>
      </c>
      <c r="D107" s="133">
        <v>0.003464186330060917</v>
      </c>
      <c r="E107" s="133">
        <v>2.2101847054724066</v>
      </c>
      <c r="F107" s="91" t="s">
        <v>715</v>
      </c>
      <c r="G107" s="91" t="b">
        <v>0</v>
      </c>
      <c r="H107" s="91" t="b">
        <v>0</v>
      </c>
      <c r="I107" s="91" t="b">
        <v>0</v>
      </c>
      <c r="J107" s="91" t="b">
        <v>0</v>
      </c>
      <c r="K107" s="91" t="b">
        <v>0</v>
      </c>
      <c r="L107" s="91" t="b">
        <v>0</v>
      </c>
    </row>
    <row r="108" spans="1:12" ht="15">
      <c r="A108" s="91" t="s">
        <v>784</v>
      </c>
      <c r="B108" s="91" t="s">
        <v>936</v>
      </c>
      <c r="C108" s="91">
        <v>2</v>
      </c>
      <c r="D108" s="133">
        <v>0.003464186330060917</v>
      </c>
      <c r="E108" s="133">
        <v>2.1132746924643504</v>
      </c>
      <c r="F108" s="91" t="s">
        <v>715</v>
      </c>
      <c r="G108" s="91" t="b">
        <v>0</v>
      </c>
      <c r="H108" s="91" t="b">
        <v>0</v>
      </c>
      <c r="I108" s="91" t="b">
        <v>0</v>
      </c>
      <c r="J108" s="91" t="b">
        <v>0</v>
      </c>
      <c r="K108" s="91" t="b">
        <v>0</v>
      </c>
      <c r="L108" s="91" t="b">
        <v>0</v>
      </c>
    </row>
    <row r="109" spans="1:12" ht="15">
      <c r="A109" s="91" t="s">
        <v>936</v>
      </c>
      <c r="B109" s="91" t="s">
        <v>781</v>
      </c>
      <c r="C109" s="91">
        <v>2</v>
      </c>
      <c r="D109" s="133">
        <v>0.003464186330060917</v>
      </c>
      <c r="E109" s="133">
        <v>2.0340934464167257</v>
      </c>
      <c r="F109" s="91" t="s">
        <v>715</v>
      </c>
      <c r="G109" s="91" t="b">
        <v>0</v>
      </c>
      <c r="H109" s="91" t="b">
        <v>0</v>
      </c>
      <c r="I109" s="91" t="b">
        <v>0</v>
      </c>
      <c r="J109" s="91" t="b">
        <v>0</v>
      </c>
      <c r="K109" s="91" t="b">
        <v>0</v>
      </c>
      <c r="L109" s="91" t="b">
        <v>0</v>
      </c>
    </row>
    <row r="110" spans="1:12" ht="15">
      <c r="A110" s="91" t="s">
        <v>901</v>
      </c>
      <c r="B110" s="91" t="s">
        <v>937</v>
      </c>
      <c r="C110" s="91">
        <v>2</v>
      </c>
      <c r="D110" s="133">
        <v>0.003464186330060917</v>
      </c>
      <c r="E110" s="133">
        <v>2.2101847054724066</v>
      </c>
      <c r="F110" s="91" t="s">
        <v>715</v>
      </c>
      <c r="G110" s="91" t="b">
        <v>0</v>
      </c>
      <c r="H110" s="91" t="b">
        <v>0</v>
      </c>
      <c r="I110" s="91" t="b">
        <v>0</v>
      </c>
      <c r="J110" s="91" t="b">
        <v>0</v>
      </c>
      <c r="K110" s="91" t="b">
        <v>0</v>
      </c>
      <c r="L110" s="91" t="b">
        <v>0</v>
      </c>
    </row>
    <row r="111" spans="1:12" ht="15">
      <c r="A111" s="91" t="s">
        <v>937</v>
      </c>
      <c r="B111" s="91" t="s">
        <v>911</v>
      </c>
      <c r="C111" s="91">
        <v>2</v>
      </c>
      <c r="D111" s="133">
        <v>0.003464186330060917</v>
      </c>
      <c r="E111" s="133">
        <v>2.3351234420807065</v>
      </c>
      <c r="F111" s="91" t="s">
        <v>715</v>
      </c>
      <c r="G111" s="91" t="b">
        <v>0</v>
      </c>
      <c r="H111" s="91" t="b">
        <v>0</v>
      </c>
      <c r="I111" s="91" t="b">
        <v>0</v>
      </c>
      <c r="J111" s="91" t="b">
        <v>0</v>
      </c>
      <c r="K111" s="91" t="b">
        <v>0</v>
      </c>
      <c r="L111" s="91" t="b">
        <v>0</v>
      </c>
    </row>
    <row r="112" spans="1:12" ht="15">
      <c r="A112" s="91" t="s">
        <v>891</v>
      </c>
      <c r="B112" s="91" t="s">
        <v>938</v>
      </c>
      <c r="C112" s="91">
        <v>2</v>
      </c>
      <c r="D112" s="133">
        <v>0.003464186330060917</v>
      </c>
      <c r="E112" s="133">
        <v>2.2101847054724066</v>
      </c>
      <c r="F112" s="91" t="s">
        <v>715</v>
      </c>
      <c r="G112" s="91" t="b">
        <v>0</v>
      </c>
      <c r="H112" s="91" t="b">
        <v>0</v>
      </c>
      <c r="I112" s="91" t="b">
        <v>0</v>
      </c>
      <c r="J112" s="91" t="b">
        <v>0</v>
      </c>
      <c r="K112" s="91" t="b">
        <v>0</v>
      </c>
      <c r="L112" s="91" t="b">
        <v>0</v>
      </c>
    </row>
    <row r="113" spans="1:12" ht="15">
      <c r="A113" s="91" t="s">
        <v>938</v>
      </c>
      <c r="B113" s="91" t="s">
        <v>939</v>
      </c>
      <c r="C113" s="91">
        <v>2</v>
      </c>
      <c r="D113" s="133">
        <v>0.003464186330060917</v>
      </c>
      <c r="E113" s="133">
        <v>2.511214701136388</v>
      </c>
      <c r="F113" s="91" t="s">
        <v>715</v>
      </c>
      <c r="G113" s="91" t="b">
        <v>0</v>
      </c>
      <c r="H113" s="91" t="b">
        <v>0</v>
      </c>
      <c r="I113" s="91" t="b">
        <v>0</v>
      </c>
      <c r="J113" s="91" t="b">
        <v>0</v>
      </c>
      <c r="K113" s="91" t="b">
        <v>0</v>
      </c>
      <c r="L113" s="91" t="b">
        <v>0</v>
      </c>
    </row>
    <row r="114" spans="1:12" ht="15">
      <c r="A114" s="91" t="s">
        <v>939</v>
      </c>
      <c r="B114" s="91" t="s">
        <v>940</v>
      </c>
      <c r="C114" s="91">
        <v>2</v>
      </c>
      <c r="D114" s="133">
        <v>0.003464186330060917</v>
      </c>
      <c r="E114" s="133">
        <v>2.511214701136388</v>
      </c>
      <c r="F114" s="91" t="s">
        <v>715</v>
      </c>
      <c r="G114" s="91" t="b">
        <v>0</v>
      </c>
      <c r="H114" s="91" t="b">
        <v>0</v>
      </c>
      <c r="I114" s="91" t="b">
        <v>0</v>
      </c>
      <c r="J114" s="91" t="b">
        <v>0</v>
      </c>
      <c r="K114" s="91" t="b">
        <v>0</v>
      </c>
      <c r="L114" s="91" t="b">
        <v>0</v>
      </c>
    </row>
    <row r="115" spans="1:12" ht="15">
      <c r="A115" s="91" t="s">
        <v>940</v>
      </c>
      <c r="B115" s="91" t="s">
        <v>912</v>
      </c>
      <c r="C115" s="91">
        <v>2</v>
      </c>
      <c r="D115" s="133">
        <v>0.003464186330060917</v>
      </c>
      <c r="E115" s="133">
        <v>2.3351234420807065</v>
      </c>
      <c r="F115" s="91" t="s">
        <v>715</v>
      </c>
      <c r="G115" s="91" t="b">
        <v>0</v>
      </c>
      <c r="H115" s="91" t="b">
        <v>0</v>
      </c>
      <c r="I115" s="91" t="b">
        <v>0</v>
      </c>
      <c r="J115" s="91" t="b">
        <v>0</v>
      </c>
      <c r="K115" s="91" t="b">
        <v>0</v>
      </c>
      <c r="L115" s="91" t="b">
        <v>0</v>
      </c>
    </row>
    <row r="116" spans="1:12" ht="15">
      <c r="A116" s="91" t="s">
        <v>912</v>
      </c>
      <c r="B116" s="91" t="s">
        <v>941</v>
      </c>
      <c r="C116" s="91">
        <v>2</v>
      </c>
      <c r="D116" s="133">
        <v>0.003464186330060917</v>
      </c>
      <c r="E116" s="133">
        <v>2.3351234420807065</v>
      </c>
      <c r="F116" s="91" t="s">
        <v>715</v>
      </c>
      <c r="G116" s="91" t="b">
        <v>0</v>
      </c>
      <c r="H116" s="91" t="b">
        <v>0</v>
      </c>
      <c r="I116" s="91" t="b">
        <v>0</v>
      </c>
      <c r="J116" s="91" t="b">
        <v>0</v>
      </c>
      <c r="K116" s="91" t="b">
        <v>0</v>
      </c>
      <c r="L116" s="91" t="b">
        <v>0</v>
      </c>
    </row>
    <row r="117" spans="1:12" ht="15">
      <c r="A117" s="91" t="s">
        <v>941</v>
      </c>
      <c r="B117" s="91" t="s">
        <v>942</v>
      </c>
      <c r="C117" s="91">
        <v>2</v>
      </c>
      <c r="D117" s="133">
        <v>0.003464186330060917</v>
      </c>
      <c r="E117" s="133">
        <v>2.511214701136388</v>
      </c>
      <c r="F117" s="91" t="s">
        <v>715</v>
      </c>
      <c r="G117" s="91" t="b">
        <v>0</v>
      </c>
      <c r="H117" s="91" t="b">
        <v>0</v>
      </c>
      <c r="I117" s="91" t="b">
        <v>0</v>
      </c>
      <c r="J117" s="91" t="b">
        <v>0</v>
      </c>
      <c r="K117" s="91" t="b">
        <v>0</v>
      </c>
      <c r="L117" s="91" t="b">
        <v>0</v>
      </c>
    </row>
    <row r="118" spans="1:12" ht="15">
      <c r="A118" s="91" t="s">
        <v>1003</v>
      </c>
      <c r="B118" s="91" t="s">
        <v>780</v>
      </c>
      <c r="C118" s="91">
        <v>2</v>
      </c>
      <c r="D118" s="133">
        <v>0.0043508726206764724</v>
      </c>
      <c r="E118" s="133">
        <v>1.9671466567861124</v>
      </c>
      <c r="F118" s="91" t="s">
        <v>715</v>
      </c>
      <c r="G118" s="91" t="b">
        <v>0</v>
      </c>
      <c r="H118" s="91" t="b">
        <v>0</v>
      </c>
      <c r="I118" s="91" t="b">
        <v>0</v>
      </c>
      <c r="J118" s="91" t="b">
        <v>0</v>
      </c>
      <c r="K118" s="91" t="b">
        <v>0</v>
      </c>
      <c r="L118" s="91" t="b">
        <v>0</v>
      </c>
    </row>
    <row r="119" spans="1:12" ht="15">
      <c r="A119" s="91" t="s">
        <v>779</v>
      </c>
      <c r="B119" s="91" t="s">
        <v>748</v>
      </c>
      <c r="C119" s="91">
        <v>2</v>
      </c>
      <c r="D119" s="133">
        <v>0.003464186330060917</v>
      </c>
      <c r="E119" s="133">
        <v>0.9257539716278874</v>
      </c>
      <c r="F119" s="91" t="s">
        <v>715</v>
      </c>
      <c r="G119" s="91" t="b">
        <v>0</v>
      </c>
      <c r="H119" s="91" t="b">
        <v>0</v>
      </c>
      <c r="I119" s="91" t="b">
        <v>0</v>
      </c>
      <c r="J119" s="91" t="b">
        <v>0</v>
      </c>
      <c r="K119" s="91" t="b">
        <v>0</v>
      </c>
      <c r="L119" s="91" t="b">
        <v>0</v>
      </c>
    </row>
    <row r="120" spans="1:12" ht="15">
      <c r="A120" s="91" t="s">
        <v>917</v>
      </c>
      <c r="B120" s="91" t="s">
        <v>748</v>
      </c>
      <c r="C120" s="91">
        <v>2</v>
      </c>
      <c r="D120" s="133">
        <v>0.003464186330060917</v>
      </c>
      <c r="E120" s="133">
        <v>1.2937307569224816</v>
      </c>
      <c r="F120" s="91" t="s">
        <v>715</v>
      </c>
      <c r="G120" s="91" t="b">
        <v>0</v>
      </c>
      <c r="H120" s="91" t="b">
        <v>0</v>
      </c>
      <c r="I120" s="91" t="b">
        <v>0</v>
      </c>
      <c r="J120" s="91" t="b">
        <v>0</v>
      </c>
      <c r="K120" s="91" t="b">
        <v>0</v>
      </c>
      <c r="L120" s="91" t="b">
        <v>0</v>
      </c>
    </row>
    <row r="121" spans="1:12" ht="15">
      <c r="A121" s="91" t="s">
        <v>988</v>
      </c>
      <c r="B121" s="91" t="s">
        <v>989</v>
      </c>
      <c r="C121" s="91">
        <v>2</v>
      </c>
      <c r="D121" s="133">
        <v>0.0043508726206764724</v>
      </c>
      <c r="E121" s="133">
        <v>2.511214701136388</v>
      </c>
      <c r="F121" s="91" t="s">
        <v>715</v>
      </c>
      <c r="G121" s="91" t="b">
        <v>0</v>
      </c>
      <c r="H121" s="91" t="b">
        <v>0</v>
      </c>
      <c r="I121" s="91" t="b">
        <v>0</v>
      </c>
      <c r="J121" s="91" t="b">
        <v>0</v>
      </c>
      <c r="K121" s="91" t="b">
        <v>0</v>
      </c>
      <c r="L121" s="91" t="b">
        <v>0</v>
      </c>
    </row>
    <row r="122" spans="1:12" ht="15">
      <c r="A122" s="91" t="s">
        <v>958</v>
      </c>
      <c r="B122" s="91" t="s">
        <v>959</v>
      </c>
      <c r="C122" s="91">
        <v>2</v>
      </c>
      <c r="D122" s="133">
        <v>0.0043508726206764724</v>
      </c>
      <c r="E122" s="133">
        <v>2.511214701136388</v>
      </c>
      <c r="F122" s="91" t="s">
        <v>715</v>
      </c>
      <c r="G122" s="91" t="b">
        <v>0</v>
      </c>
      <c r="H122" s="91" t="b">
        <v>0</v>
      </c>
      <c r="I122" s="91" t="b">
        <v>0</v>
      </c>
      <c r="J122" s="91" t="b">
        <v>0</v>
      </c>
      <c r="K122" s="91" t="b">
        <v>0</v>
      </c>
      <c r="L122" s="91" t="b">
        <v>0</v>
      </c>
    </row>
    <row r="123" spans="1:12" ht="15">
      <c r="A123" s="91" t="s">
        <v>748</v>
      </c>
      <c r="B123" s="91" t="s">
        <v>776</v>
      </c>
      <c r="C123" s="91">
        <v>2</v>
      </c>
      <c r="D123" s="133">
        <v>0.003464186330060917</v>
      </c>
      <c r="E123" s="133">
        <v>0.9257539716278874</v>
      </c>
      <c r="F123" s="91" t="s">
        <v>715</v>
      </c>
      <c r="G123" s="91" t="b">
        <v>0</v>
      </c>
      <c r="H123" s="91" t="b">
        <v>0</v>
      </c>
      <c r="I123" s="91" t="b">
        <v>0</v>
      </c>
      <c r="J123" s="91" t="b">
        <v>0</v>
      </c>
      <c r="K123" s="91" t="b">
        <v>0</v>
      </c>
      <c r="L123" s="91" t="b">
        <v>0</v>
      </c>
    </row>
    <row r="124" spans="1:12" ht="15">
      <c r="A124" s="91" t="s">
        <v>784</v>
      </c>
      <c r="B124" s="91" t="s">
        <v>748</v>
      </c>
      <c r="C124" s="91">
        <v>2</v>
      </c>
      <c r="D124" s="133">
        <v>0.003464186330060917</v>
      </c>
      <c r="E124" s="133">
        <v>1.0718820073061255</v>
      </c>
      <c r="F124" s="91" t="s">
        <v>715</v>
      </c>
      <c r="G124" s="91" t="b">
        <v>0</v>
      </c>
      <c r="H124" s="91" t="b">
        <v>0</v>
      </c>
      <c r="I124" s="91" t="b">
        <v>0</v>
      </c>
      <c r="J124" s="91" t="b">
        <v>0</v>
      </c>
      <c r="K124" s="91" t="b">
        <v>0</v>
      </c>
      <c r="L124" s="91" t="b">
        <v>0</v>
      </c>
    </row>
    <row r="125" spans="1:12" ht="15">
      <c r="A125" s="91" t="s">
        <v>748</v>
      </c>
      <c r="B125" s="91" t="s">
        <v>892</v>
      </c>
      <c r="C125" s="91">
        <v>2</v>
      </c>
      <c r="D125" s="133">
        <v>0.003464186330060917</v>
      </c>
      <c r="E125" s="133">
        <v>1.0718820073061255</v>
      </c>
      <c r="F125" s="91" t="s">
        <v>715</v>
      </c>
      <c r="G125" s="91" t="b">
        <v>0</v>
      </c>
      <c r="H125" s="91" t="b">
        <v>0</v>
      </c>
      <c r="I125" s="91" t="b">
        <v>0</v>
      </c>
      <c r="J125" s="91" t="b">
        <v>0</v>
      </c>
      <c r="K125" s="91" t="b">
        <v>0</v>
      </c>
      <c r="L125" s="91" t="b">
        <v>0</v>
      </c>
    </row>
    <row r="126" spans="1:12" ht="15">
      <c r="A126" s="91" t="s">
        <v>892</v>
      </c>
      <c r="B126" s="91" t="s">
        <v>220</v>
      </c>
      <c r="C126" s="91">
        <v>2</v>
      </c>
      <c r="D126" s="133">
        <v>0.003464186330060917</v>
      </c>
      <c r="E126" s="133">
        <v>1.937183433408669</v>
      </c>
      <c r="F126" s="91" t="s">
        <v>715</v>
      </c>
      <c r="G126" s="91" t="b">
        <v>0</v>
      </c>
      <c r="H126" s="91" t="b">
        <v>0</v>
      </c>
      <c r="I126" s="91" t="b">
        <v>0</v>
      </c>
      <c r="J126" s="91" t="b">
        <v>0</v>
      </c>
      <c r="K126" s="91" t="b">
        <v>0</v>
      </c>
      <c r="L126" s="91" t="b">
        <v>0</v>
      </c>
    </row>
    <row r="127" spans="1:12" ht="15">
      <c r="A127" s="91" t="s">
        <v>220</v>
      </c>
      <c r="B127" s="91" t="s">
        <v>902</v>
      </c>
      <c r="C127" s="91">
        <v>2</v>
      </c>
      <c r="D127" s="133">
        <v>0.003464186330060917</v>
      </c>
      <c r="E127" s="133">
        <v>2.0340934464167257</v>
      </c>
      <c r="F127" s="91" t="s">
        <v>715</v>
      </c>
      <c r="G127" s="91" t="b">
        <v>0</v>
      </c>
      <c r="H127" s="91" t="b">
        <v>0</v>
      </c>
      <c r="I127" s="91" t="b">
        <v>0</v>
      </c>
      <c r="J127" s="91" t="b">
        <v>0</v>
      </c>
      <c r="K127" s="91" t="b">
        <v>0</v>
      </c>
      <c r="L127" s="91" t="b">
        <v>0</v>
      </c>
    </row>
    <row r="128" spans="1:12" ht="15">
      <c r="A128" s="91" t="s">
        <v>902</v>
      </c>
      <c r="B128" s="91" t="s">
        <v>914</v>
      </c>
      <c r="C128" s="91">
        <v>2</v>
      </c>
      <c r="D128" s="133">
        <v>0.003464186330060917</v>
      </c>
      <c r="E128" s="133">
        <v>2.1590321830250256</v>
      </c>
      <c r="F128" s="91" t="s">
        <v>715</v>
      </c>
      <c r="G128" s="91" t="b">
        <v>0</v>
      </c>
      <c r="H128" s="91" t="b">
        <v>0</v>
      </c>
      <c r="I128" s="91" t="b">
        <v>0</v>
      </c>
      <c r="J128" s="91" t="b">
        <v>0</v>
      </c>
      <c r="K128" s="91" t="b">
        <v>0</v>
      </c>
      <c r="L128" s="91" t="b">
        <v>0</v>
      </c>
    </row>
    <row r="129" spans="1:12" ht="15">
      <c r="A129" s="91" t="s">
        <v>914</v>
      </c>
      <c r="B129" s="91" t="s">
        <v>944</v>
      </c>
      <c r="C129" s="91">
        <v>2</v>
      </c>
      <c r="D129" s="133">
        <v>0.003464186330060917</v>
      </c>
      <c r="E129" s="133">
        <v>2.3351234420807065</v>
      </c>
      <c r="F129" s="91" t="s">
        <v>715</v>
      </c>
      <c r="G129" s="91" t="b">
        <v>0</v>
      </c>
      <c r="H129" s="91" t="b">
        <v>0</v>
      </c>
      <c r="I129" s="91" t="b">
        <v>0</v>
      </c>
      <c r="J129" s="91" t="b">
        <v>0</v>
      </c>
      <c r="K129" s="91" t="b">
        <v>0</v>
      </c>
      <c r="L129" s="91" t="b">
        <v>0</v>
      </c>
    </row>
    <row r="130" spans="1:12" ht="15">
      <c r="A130" s="91" t="s">
        <v>944</v>
      </c>
      <c r="B130" s="91" t="s">
        <v>945</v>
      </c>
      <c r="C130" s="91">
        <v>2</v>
      </c>
      <c r="D130" s="133">
        <v>0.003464186330060917</v>
      </c>
      <c r="E130" s="133">
        <v>2.511214701136388</v>
      </c>
      <c r="F130" s="91" t="s">
        <v>715</v>
      </c>
      <c r="G130" s="91" t="b">
        <v>0</v>
      </c>
      <c r="H130" s="91" t="b">
        <v>0</v>
      </c>
      <c r="I130" s="91" t="b">
        <v>0</v>
      </c>
      <c r="J130" s="91" t="b">
        <v>0</v>
      </c>
      <c r="K130" s="91" t="b">
        <v>0</v>
      </c>
      <c r="L130" s="91" t="b">
        <v>0</v>
      </c>
    </row>
    <row r="131" spans="1:12" ht="15">
      <c r="A131" s="91" t="s">
        <v>945</v>
      </c>
      <c r="B131" s="91" t="s">
        <v>946</v>
      </c>
      <c r="C131" s="91">
        <v>2</v>
      </c>
      <c r="D131" s="133">
        <v>0.003464186330060917</v>
      </c>
      <c r="E131" s="133">
        <v>2.511214701136388</v>
      </c>
      <c r="F131" s="91" t="s">
        <v>715</v>
      </c>
      <c r="G131" s="91" t="b">
        <v>0</v>
      </c>
      <c r="H131" s="91" t="b">
        <v>0</v>
      </c>
      <c r="I131" s="91" t="b">
        <v>0</v>
      </c>
      <c r="J131" s="91" t="b">
        <v>0</v>
      </c>
      <c r="K131" s="91" t="b">
        <v>0</v>
      </c>
      <c r="L131" s="91" t="b">
        <v>0</v>
      </c>
    </row>
    <row r="132" spans="1:12" ht="15">
      <c r="A132" s="91" t="s">
        <v>946</v>
      </c>
      <c r="B132" s="91" t="s">
        <v>748</v>
      </c>
      <c r="C132" s="91">
        <v>2</v>
      </c>
      <c r="D132" s="133">
        <v>0.003464186330060917</v>
      </c>
      <c r="E132" s="133">
        <v>1.469822015978163</v>
      </c>
      <c r="F132" s="91" t="s">
        <v>715</v>
      </c>
      <c r="G132" s="91" t="b">
        <v>0</v>
      </c>
      <c r="H132" s="91" t="b">
        <v>0</v>
      </c>
      <c r="I132" s="91" t="b">
        <v>0</v>
      </c>
      <c r="J132" s="91" t="b">
        <v>0</v>
      </c>
      <c r="K132" s="91" t="b">
        <v>0</v>
      </c>
      <c r="L132" s="91" t="b">
        <v>0</v>
      </c>
    </row>
    <row r="133" spans="1:12" ht="15">
      <c r="A133" s="91" t="s">
        <v>748</v>
      </c>
      <c r="B133" s="91" t="s">
        <v>947</v>
      </c>
      <c r="C133" s="91">
        <v>2</v>
      </c>
      <c r="D133" s="133">
        <v>0.003464186330060917</v>
      </c>
      <c r="E133" s="133">
        <v>1.469822015978163</v>
      </c>
      <c r="F133" s="91" t="s">
        <v>715</v>
      </c>
      <c r="G133" s="91" t="b">
        <v>0</v>
      </c>
      <c r="H133" s="91" t="b">
        <v>0</v>
      </c>
      <c r="I133" s="91" t="b">
        <v>0</v>
      </c>
      <c r="J133" s="91" t="b">
        <v>0</v>
      </c>
      <c r="K133" s="91" t="b">
        <v>0</v>
      </c>
      <c r="L133" s="91" t="b">
        <v>0</v>
      </c>
    </row>
    <row r="134" spans="1:12" ht="15">
      <c r="A134" s="91" t="s">
        <v>947</v>
      </c>
      <c r="B134" s="91" t="s">
        <v>748</v>
      </c>
      <c r="C134" s="91">
        <v>2</v>
      </c>
      <c r="D134" s="133">
        <v>0.003464186330060917</v>
      </c>
      <c r="E134" s="133">
        <v>1.469822015978163</v>
      </c>
      <c r="F134" s="91" t="s">
        <v>715</v>
      </c>
      <c r="G134" s="91" t="b">
        <v>0</v>
      </c>
      <c r="H134" s="91" t="b">
        <v>0</v>
      </c>
      <c r="I134" s="91" t="b">
        <v>0</v>
      </c>
      <c r="J134" s="91" t="b">
        <v>0</v>
      </c>
      <c r="K134" s="91" t="b">
        <v>0</v>
      </c>
      <c r="L134" s="91" t="b">
        <v>0</v>
      </c>
    </row>
    <row r="135" spans="1:12" ht="15">
      <c r="A135" s="91" t="s">
        <v>748</v>
      </c>
      <c r="B135" s="91" t="s">
        <v>888</v>
      </c>
      <c r="C135" s="91">
        <v>2</v>
      </c>
      <c r="D135" s="133">
        <v>0.003464186330060917</v>
      </c>
      <c r="E135" s="133">
        <v>1.0718820073061255</v>
      </c>
      <c r="F135" s="91" t="s">
        <v>715</v>
      </c>
      <c r="G135" s="91" t="b">
        <v>0</v>
      </c>
      <c r="H135" s="91" t="b">
        <v>0</v>
      </c>
      <c r="I135" s="91" t="b">
        <v>0</v>
      </c>
      <c r="J135" s="91" t="b">
        <v>0</v>
      </c>
      <c r="K135" s="91" t="b">
        <v>0</v>
      </c>
      <c r="L135" s="91" t="b">
        <v>0</v>
      </c>
    </row>
    <row r="136" spans="1:12" ht="15">
      <c r="A136" s="91" t="s">
        <v>888</v>
      </c>
      <c r="B136" s="91" t="s">
        <v>948</v>
      </c>
      <c r="C136" s="91">
        <v>2</v>
      </c>
      <c r="D136" s="133">
        <v>0.003464186330060917</v>
      </c>
      <c r="E136" s="133">
        <v>2.1132746924643504</v>
      </c>
      <c r="F136" s="91" t="s">
        <v>715</v>
      </c>
      <c r="G136" s="91" t="b">
        <v>0</v>
      </c>
      <c r="H136" s="91" t="b">
        <v>0</v>
      </c>
      <c r="I136" s="91" t="b">
        <v>0</v>
      </c>
      <c r="J136" s="91" t="b">
        <v>0</v>
      </c>
      <c r="K136" s="91" t="b">
        <v>0</v>
      </c>
      <c r="L136" s="91" t="b">
        <v>0</v>
      </c>
    </row>
    <row r="137" spans="1:12" ht="15">
      <c r="A137" s="91" t="s">
        <v>948</v>
      </c>
      <c r="B137" s="91" t="s">
        <v>949</v>
      </c>
      <c r="C137" s="91">
        <v>2</v>
      </c>
      <c r="D137" s="133">
        <v>0.003464186330060917</v>
      </c>
      <c r="E137" s="133">
        <v>2.511214701136388</v>
      </c>
      <c r="F137" s="91" t="s">
        <v>715</v>
      </c>
      <c r="G137" s="91" t="b">
        <v>0</v>
      </c>
      <c r="H137" s="91" t="b">
        <v>0</v>
      </c>
      <c r="I137" s="91" t="b">
        <v>0</v>
      </c>
      <c r="J137" s="91" t="b">
        <v>0</v>
      </c>
      <c r="K137" s="91" t="b">
        <v>0</v>
      </c>
      <c r="L137" s="91" t="b">
        <v>0</v>
      </c>
    </row>
    <row r="138" spans="1:12" ht="15">
      <c r="A138" s="91" t="s">
        <v>949</v>
      </c>
      <c r="B138" s="91" t="s">
        <v>950</v>
      </c>
      <c r="C138" s="91">
        <v>2</v>
      </c>
      <c r="D138" s="133">
        <v>0.003464186330060917</v>
      </c>
      <c r="E138" s="133">
        <v>2.511214701136388</v>
      </c>
      <c r="F138" s="91" t="s">
        <v>715</v>
      </c>
      <c r="G138" s="91" t="b">
        <v>0</v>
      </c>
      <c r="H138" s="91" t="b">
        <v>0</v>
      </c>
      <c r="I138" s="91" t="b">
        <v>0</v>
      </c>
      <c r="J138" s="91" t="b">
        <v>0</v>
      </c>
      <c r="K138" s="91" t="b">
        <v>0</v>
      </c>
      <c r="L138" s="91" t="b">
        <v>0</v>
      </c>
    </row>
    <row r="139" spans="1:12" ht="15">
      <c r="A139" s="91" t="s">
        <v>950</v>
      </c>
      <c r="B139" s="91" t="s">
        <v>892</v>
      </c>
      <c r="C139" s="91">
        <v>2</v>
      </c>
      <c r="D139" s="133">
        <v>0.003464186330060917</v>
      </c>
      <c r="E139" s="133">
        <v>2.1132746924643504</v>
      </c>
      <c r="F139" s="91" t="s">
        <v>715</v>
      </c>
      <c r="G139" s="91" t="b">
        <v>0</v>
      </c>
      <c r="H139" s="91" t="b">
        <v>0</v>
      </c>
      <c r="I139" s="91" t="b">
        <v>0</v>
      </c>
      <c r="J139" s="91" t="b">
        <v>0</v>
      </c>
      <c r="K139" s="91" t="b">
        <v>0</v>
      </c>
      <c r="L139" s="91" t="b">
        <v>0</v>
      </c>
    </row>
    <row r="140" spans="1:12" ht="15">
      <c r="A140" s="91" t="s">
        <v>972</v>
      </c>
      <c r="B140" s="91" t="s">
        <v>916</v>
      </c>
      <c r="C140" s="91">
        <v>2</v>
      </c>
      <c r="D140" s="133">
        <v>0.003464186330060917</v>
      </c>
      <c r="E140" s="133">
        <v>2.3351234420807065</v>
      </c>
      <c r="F140" s="91" t="s">
        <v>715</v>
      </c>
      <c r="G140" s="91" t="b">
        <v>0</v>
      </c>
      <c r="H140" s="91" t="b">
        <v>0</v>
      </c>
      <c r="I140" s="91" t="b">
        <v>0</v>
      </c>
      <c r="J140" s="91" t="b">
        <v>1</v>
      </c>
      <c r="K140" s="91" t="b">
        <v>0</v>
      </c>
      <c r="L140" s="91" t="b">
        <v>0</v>
      </c>
    </row>
    <row r="141" spans="1:12" ht="15">
      <c r="A141" s="91" t="s">
        <v>916</v>
      </c>
      <c r="B141" s="91" t="s">
        <v>973</v>
      </c>
      <c r="C141" s="91">
        <v>2</v>
      </c>
      <c r="D141" s="133">
        <v>0.003464186330060917</v>
      </c>
      <c r="E141" s="133">
        <v>2.3351234420807065</v>
      </c>
      <c r="F141" s="91" t="s">
        <v>715</v>
      </c>
      <c r="G141" s="91" t="b">
        <v>1</v>
      </c>
      <c r="H141" s="91" t="b">
        <v>0</v>
      </c>
      <c r="I141" s="91" t="b">
        <v>0</v>
      </c>
      <c r="J141" s="91" t="b">
        <v>0</v>
      </c>
      <c r="K141" s="91" t="b">
        <v>0</v>
      </c>
      <c r="L141" s="91" t="b">
        <v>0</v>
      </c>
    </row>
    <row r="142" spans="1:12" ht="15">
      <c r="A142" s="91" t="s">
        <v>973</v>
      </c>
      <c r="B142" s="91" t="s">
        <v>974</v>
      </c>
      <c r="C142" s="91">
        <v>2</v>
      </c>
      <c r="D142" s="133">
        <v>0.003464186330060917</v>
      </c>
      <c r="E142" s="133">
        <v>2.511214701136388</v>
      </c>
      <c r="F142" s="91" t="s">
        <v>715</v>
      </c>
      <c r="G142" s="91" t="b">
        <v>0</v>
      </c>
      <c r="H142" s="91" t="b">
        <v>0</v>
      </c>
      <c r="I142" s="91" t="b">
        <v>0</v>
      </c>
      <c r="J142" s="91" t="b">
        <v>0</v>
      </c>
      <c r="K142" s="91" t="b">
        <v>0</v>
      </c>
      <c r="L142" s="91" t="b">
        <v>0</v>
      </c>
    </row>
    <row r="143" spans="1:12" ht="15">
      <c r="A143" s="91" t="s">
        <v>974</v>
      </c>
      <c r="B143" s="91" t="s">
        <v>975</v>
      </c>
      <c r="C143" s="91">
        <v>2</v>
      </c>
      <c r="D143" s="133">
        <v>0.003464186330060917</v>
      </c>
      <c r="E143" s="133">
        <v>2.511214701136388</v>
      </c>
      <c r="F143" s="91" t="s">
        <v>715</v>
      </c>
      <c r="G143" s="91" t="b">
        <v>0</v>
      </c>
      <c r="H143" s="91" t="b">
        <v>0</v>
      </c>
      <c r="I143" s="91" t="b">
        <v>0</v>
      </c>
      <c r="J143" s="91" t="b">
        <v>0</v>
      </c>
      <c r="K143" s="91" t="b">
        <v>0</v>
      </c>
      <c r="L143" s="91" t="b">
        <v>0</v>
      </c>
    </row>
    <row r="144" spans="1:12" ht="15">
      <c r="A144" s="91" t="s">
        <v>975</v>
      </c>
      <c r="B144" s="91" t="s">
        <v>976</v>
      </c>
      <c r="C144" s="91">
        <v>2</v>
      </c>
      <c r="D144" s="133">
        <v>0.003464186330060917</v>
      </c>
      <c r="E144" s="133">
        <v>2.511214701136388</v>
      </c>
      <c r="F144" s="91" t="s">
        <v>715</v>
      </c>
      <c r="G144" s="91" t="b">
        <v>0</v>
      </c>
      <c r="H144" s="91" t="b">
        <v>0</v>
      </c>
      <c r="I144" s="91" t="b">
        <v>0</v>
      </c>
      <c r="J144" s="91" t="b">
        <v>0</v>
      </c>
      <c r="K144" s="91" t="b">
        <v>0</v>
      </c>
      <c r="L144" s="91" t="b">
        <v>0</v>
      </c>
    </row>
    <row r="145" spans="1:12" ht="15">
      <c r="A145" s="91" t="s">
        <v>976</v>
      </c>
      <c r="B145" s="91" t="s">
        <v>903</v>
      </c>
      <c r="C145" s="91">
        <v>2</v>
      </c>
      <c r="D145" s="133">
        <v>0.003464186330060917</v>
      </c>
      <c r="E145" s="133">
        <v>2.2101847054724066</v>
      </c>
      <c r="F145" s="91" t="s">
        <v>715</v>
      </c>
      <c r="G145" s="91" t="b">
        <v>0</v>
      </c>
      <c r="H145" s="91" t="b">
        <v>0</v>
      </c>
      <c r="I145" s="91" t="b">
        <v>0</v>
      </c>
      <c r="J145" s="91" t="b">
        <v>0</v>
      </c>
      <c r="K145" s="91" t="b">
        <v>0</v>
      </c>
      <c r="L145" s="91" t="b">
        <v>0</v>
      </c>
    </row>
    <row r="146" spans="1:12" ht="15">
      <c r="A146" s="91" t="s">
        <v>903</v>
      </c>
      <c r="B146" s="91" t="s">
        <v>977</v>
      </c>
      <c r="C146" s="91">
        <v>2</v>
      </c>
      <c r="D146" s="133">
        <v>0.003464186330060917</v>
      </c>
      <c r="E146" s="133">
        <v>2.2101847054724066</v>
      </c>
      <c r="F146" s="91" t="s">
        <v>715</v>
      </c>
      <c r="G146" s="91" t="b">
        <v>0</v>
      </c>
      <c r="H146" s="91" t="b">
        <v>0</v>
      </c>
      <c r="I146" s="91" t="b">
        <v>0</v>
      </c>
      <c r="J146" s="91" t="b">
        <v>1</v>
      </c>
      <c r="K146" s="91" t="b">
        <v>0</v>
      </c>
      <c r="L146" s="91" t="b">
        <v>0</v>
      </c>
    </row>
    <row r="147" spans="1:12" ht="15">
      <c r="A147" s="91" t="s">
        <v>977</v>
      </c>
      <c r="B147" s="91" t="s">
        <v>978</v>
      </c>
      <c r="C147" s="91">
        <v>2</v>
      </c>
      <c r="D147" s="133">
        <v>0.003464186330060917</v>
      </c>
      <c r="E147" s="133">
        <v>2.511214701136388</v>
      </c>
      <c r="F147" s="91" t="s">
        <v>715</v>
      </c>
      <c r="G147" s="91" t="b">
        <v>1</v>
      </c>
      <c r="H147" s="91" t="b">
        <v>0</v>
      </c>
      <c r="I147" s="91" t="b">
        <v>0</v>
      </c>
      <c r="J147" s="91" t="b">
        <v>0</v>
      </c>
      <c r="K147" s="91" t="b">
        <v>0</v>
      </c>
      <c r="L147" s="91" t="b">
        <v>0</v>
      </c>
    </row>
    <row r="148" spans="1:12" ht="15">
      <c r="A148" s="91" t="s">
        <v>978</v>
      </c>
      <c r="B148" s="91" t="s">
        <v>221</v>
      </c>
      <c r="C148" s="91">
        <v>2</v>
      </c>
      <c r="D148" s="133">
        <v>0.003464186330060917</v>
      </c>
      <c r="E148" s="133">
        <v>2.0340934464167257</v>
      </c>
      <c r="F148" s="91" t="s">
        <v>715</v>
      </c>
      <c r="G148" s="91" t="b">
        <v>0</v>
      </c>
      <c r="H148" s="91" t="b">
        <v>0</v>
      </c>
      <c r="I148" s="91" t="b">
        <v>0</v>
      </c>
      <c r="J148" s="91" t="b">
        <v>0</v>
      </c>
      <c r="K148" s="91" t="b">
        <v>0</v>
      </c>
      <c r="L148" s="91" t="b">
        <v>0</v>
      </c>
    </row>
    <row r="149" spans="1:12" ht="15">
      <c r="A149" s="91" t="s">
        <v>221</v>
      </c>
      <c r="B149" s="91" t="s">
        <v>898</v>
      </c>
      <c r="C149" s="91">
        <v>2</v>
      </c>
      <c r="D149" s="133">
        <v>0.003464186330060917</v>
      </c>
      <c r="E149" s="133">
        <v>1.715334683792313</v>
      </c>
      <c r="F149" s="91" t="s">
        <v>715</v>
      </c>
      <c r="G149" s="91" t="b">
        <v>0</v>
      </c>
      <c r="H149" s="91" t="b">
        <v>0</v>
      </c>
      <c r="I149" s="91" t="b">
        <v>0</v>
      </c>
      <c r="J149" s="91" t="b">
        <v>0</v>
      </c>
      <c r="K149" s="91" t="b">
        <v>0</v>
      </c>
      <c r="L149" s="91" t="b">
        <v>0</v>
      </c>
    </row>
    <row r="150" spans="1:12" ht="15">
      <c r="A150" s="91" t="s">
        <v>898</v>
      </c>
      <c r="B150" s="91" t="s">
        <v>979</v>
      </c>
      <c r="C150" s="91">
        <v>2</v>
      </c>
      <c r="D150" s="133">
        <v>0.003464186330060917</v>
      </c>
      <c r="E150" s="133">
        <v>2.1132746924643504</v>
      </c>
      <c r="F150" s="91" t="s">
        <v>715</v>
      </c>
      <c r="G150" s="91" t="b">
        <v>0</v>
      </c>
      <c r="H150" s="91" t="b">
        <v>0</v>
      </c>
      <c r="I150" s="91" t="b">
        <v>0</v>
      </c>
      <c r="J150" s="91" t="b">
        <v>0</v>
      </c>
      <c r="K150" s="91" t="b">
        <v>0</v>
      </c>
      <c r="L150" s="91" t="b">
        <v>0</v>
      </c>
    </row>
    <row r="151" spans="1:12" ht="15">
      <c r="A151" s="91" t="s">
        <v>786</v>
      </c>
      <c r="B151" s="91" t="s">
        <v>787</v>
      </c>
      <c r="C151" s="91">
        <v>6</v>
      </c>
      <c r="D151" s="133">
        <v>0.010332064674559788</v>
      </c>
      <c r="E151" s="133">
        <v>1.4819201376014313</v>
      </c>
      <c r="F151" s="91" t="s">
        <v>716</v>
      </c>
      <c r="G151" s="91" t="b">
        <v>1</v>
      </c>
      <c r="H151" s="91" t="b">
        <v>0</v>
      </c>
      <c r="I151" s="91" t="b">
        <v>0</v>
      </c>
      <c r="J151" s="91" t="b">
        <v>1</v>
      </c>
      <c r="K151" s="91" t="b">
        <v>0</v>
      </c>
      <c r="L151" s="91" t="b">
        <v>0</v>
      </c>
    </row>
    <row r="152" spans="1:12" ht="15">
      <c r="A152" s="91" t="s">
        <v>787</v>
      </c>
      <c r="B152" s="91" t="s">
        <v>777</v>
      </c>
      <c r="C152" s="91">
        <v>6</v>
      </c>
      <c r="D152" s="133">
        <v>0.010332064674559788</v>
      </c>
      <c r="E152" s="133">
        <v>1.3569814009931311</v>
      </c>
      <c r="F152" s="91" t="s">
        <v>716</v>
      </c>
      <c r="G152" s="91" t="b">
        <v>1</v>
      </c>
      <c r="H152" s="91" t="b">
        <v>0</v>
      </c>
      <c r="I152" s="91" t="b">
        <v>0</v>
      </c>
      <c r="J152" s="91" t="b">
        <v>0</v>
      </c>
      <c r="K152" s="91" t="b">
        <v>0</v>
      </c>
      <c r="L152" s="91" t="b">
        <v>0</v>
      </c>
    </row>
    <row r="153" spans="1:12" ht="15">
      <c r="A153" s="91" t="s">
        <v>777</v>
      </c>
      <c r="B153" s="91" t="s">
        <v>776</v>
      </c>
      <c r="C153" s="91">
        <v>6</v>
      </c>
      <c r="D153" s="133">
        <v>0.010332064674559788</v>
      </c>
      <c r="E153" s="133">
        <v>1.1931245983544616</v>
      </c>
      <c r="F153" s="91" t="s">
        <v>716</v>
      </c>
      <c r="G153" s="91" t="b">
        <v>0</v>
      </c>
      <c r="H153" s="91" t="b">
        <v>0</v>
      </c>
      <c r="I153" s="91" t="b">
        <v>0</v>
      </c>
      <c r="J153" s="91" t="b">
        <v>0</v>
      </c>
      <c r="K153" s="91" t="b">
        <v>0</v>
      </c>
      <c r="L153" s="91" t="b">
        <v>0</v>
      </c>
    </row>
    <row r="154" spans="1:12" ht="15">
      <c r="A154" s="91" t="s">
        <v>776</v>
      </c>
      <c r="B154" s="91" t="s">
        <v>788</v>
      </c>
      <c r="C154" s="91">
        <v>6</v>
      </c>
      <c r="D154" s="133">
        <v>0.010332064674559788</v>
      </c>
      <c r="E154" s="133">
        <v>1.414973347970818</v>
      </c>
      <c r="F154" s="91" t="s">
        <v>716</v>
      </c>
      <c r="G154" s="91" t="b">
        <v>0</v>
      </c>
      <c r="H154" s="91" t="b">
        <v>0</v>
      </c>
      <c r="I154" s="91" t="b">
        <v>0</v>
      </c>
      <c r="J154" s="91" t="b">
        <v>0</v>
      </c>
      <c r="K154" s="91" t="b">
        <v>0</v>
      </c>
      <c r="L154" s="91" t="b">
        <v>0</v>
      </c>
    </row>
    <row r="155" spans="1:12" ht="15">
      <c r="A155" s="91" t="s">
        <v>788</v>
      </c>
      <c r="B155" s="91" t="s">
        <v>789</v>
      </c>
      <c r="C155" s="91">
        <v>6</v>
      </c>
      <c r="D155" s="133">
        <v>0.010332064674559788</v>
      </c>
      <c r="E155" s="133">
        <v>1.4819201376014313</v>
      </c>
      <c r="F155" s="91" t="s">
        <v>716</v>
      </c>
      <c r="G155" s="91" t="b">
        <v>0</v>
      </c>
      <c r="H155" s="91" t="b">
        <v>0</v>
      </c>
      <c r="I155" s="91" t="b">
        <v>0</v>
      </c>
      <c r="J155" s="91" t="b">
        <v>0</v>
      </c>
      <c r="K155" s="91" t="b">
        <v>0</v>
      </c>
      <c r="L155" s="91" t="b">
        <v>0</v>
      </c>
    </row>
    <row r="156" spans="1:12" ht="15">
      <c r="A156" s="91" t="s">
        <v>789</v>
      </c>
      <c r="B156" s="91" t="s">
        <v>790</v>
      </c>
      <c r="C156" s="91">
        <v>6</v>
      </c>
      <c r="D156" s="133">
        <v>0.010332064674559788</v>
      </c>
      <c r="E156" s="133">
        <v>1.4819201376014313</v>
      </c>
      <c r="F156" s="91" t="s">
        <v>716</v>
      </c>
      <c r="G156" s="91" t="b">
        <v>0</v>
      </c>
      <c r="H156" s="91" t="b">
        <v>0</v>
      </c>
      <c r="I156" s="91" t="b">
        <v>0</v>
      </c>
      <c r="J156" s="91" t="b">
        <v>0</v>
      </c>
      <c r="K156" s="91" t="b">
        <v>0</v>
      </c>
      <c r="L156" s="91" t="b">
        <v>0</v>
      </c>
    </row>
    <row r="157" spans="1:12" ht="15">
      <c r="A157" s="91" t="s">
        <v>790</v>
      </c>
      <c r="B157" s="91" t="s">
        <v>791</v>
      </c>
      <c r="C157" s="91">
        <v>6</v>
      </c>
      <c r="D157" s="133">
        <v>0.010332064674559788</v>
      </c>
      <c r="E157" s="133">
        <v>1.4819201376014313</v>
      </c>
      <c r="F157" s="91" t="s">
        <v>716</v>
      </c>
      <c r="G157" s="91" t="b">
        <v>0</v>
      </c>
      <c r="H157" s="91" t="b">
        <v>0</v>
      </c>
      <c r="I157" s="91" t="b">
        <v>0</v>
      </c>
      <c r="J157" s="91" t="b">
        <v>0</v>
      </c>
      <c r="K157" s="91" t="b">
        <v>0</v>
      </c>
      <c r="L157" s="91" t="b">
        <v>0</v>
      </c>
    </row>
    <row r="158" spans="1:12" ht="15">
      <c r="A158" s="91" t="s">
        <v>791</v>
      </c>
      <c r="B158" s="91" t="s">
        <v>792</v>
      </c>
      <c r="C158" s="91">
        <v>6</v>
      </c>
      <c r="D158" s="133">
        <v>0.010332064674559788</v>
      </c>
      <c r="E158" s="133">
        <v>1.4819201376014313</v>
      </c>
      <c r="F158" s="91" t="s">
        <v>716</v>
      </c>
      <c r="G158" s="91" t="b">
        <v>0</v>
      </c>
      <c r="H158" s="91" t="b">
        <v>0</v>
      </c>
      <c r="I158" s="91" t="b">
        <v>0</v>
      </c>
      <c r="J158" s="91" t="b">
        <v>0</v>
      </c>
      <c r="K158" s="91" t="b">
        <v>0</v>
      </c>
      <c r="L158" s="91" t="b">
        <v>0</v>
      </c>
    </row>
    <row r="159" spans="1:12" ht="15">
      <c r="A159" s="91" t="s">
        <v>792</v>
      </c>
      <c r="B159" s="91" t="s">
        <v>226</v>
      </c>
      <c r="C159" s="91">
        <v>6</v>
      </c>
      <c r="D159" s="133">
        <v>0.010332064674559788</v>
      </c>
      <c r="E159" s="133">
        <v>1.4819201376014313</v>
      </c>
      <c r="F159" s="91" t="s">
        <v>716</v>
      </c>
      <c r="G159" s="91" t="b">
        <v>0</v>
      </c>
      <c r="H159" s="91" t="b">
        <v>0</v>
      </c>
      <c r="I159" s="91" t="b">
        <v>0</v>
      </c>
      <c r="J159" s="91" t="b">
        <v>0</v>
      </c>
      <c r="K159" s="91" t="b">
        <v>0</v>
      </c>
      <c r="L159" s="91" t="b">
        <v>0</v>
      </c>
    </row>
    <row r="160" spans="1:12" ht="15">
      <c r="A160" s="91" t="s">
        <v>226</v>
      </c>
      <c r="B160" s="91" t="s">
        <v>896</v>
      </c>
      <c r="C160" s="91">
        <v>5</v>
      </c>
      <c r="D160" s="133">
        <v>0.010640342255661999</v>
      </c>
      <c r="E160" s="133">
        <v>1.4819201376014313</v>
      </c>
      <c r="F160" s="91" t="s">
        <v>716</v>
      </c>
      <c r="G160" s="91" t="b">
        <v>0</v>
      </c>
      <c r="H160" s="91" t="b">
        <v>0</v>
      </c>
      <c r="I160" s="91" t="b">
        <v>0</v>
      </c>
      <c r="J160" s="91" t="b">
        <v>0</v>
      </c>
      <c r="K160" s="91" t="b">
        <v>0</v>
      </c>
      <c r="L160" s="91" t="b">
        <v>0</v>
      </c>
    </row>
    <row r="161" spans="1:12" ht="15">
      <c r="A161" s="91" t="s">
        <v>896</v>
      </c>
      <c r="B161" s="91" t="s">
        <v>897</v>
      </c>
      <c r="C161" s="91">
        <v>5</v>
      </c>
      <c r="D161" s="133">
        <v>0.010640342255661999</v>
      </c>
      <c r="E161" s="133">
        <v>1.5611013836490562</v>
      </c>
      <c r="F161" s="91" t="s">
        <v>716</v>
      </c>
      <c r="G161" s="91" t="b">
        <v>0</v>
      </c>
      <c r="H161" s="91" t="b">
        <v>0</v>
      </c>
      <c r="I161" s="91" t="b">
        <v>0</v>
      </c>
      <c r="J161" s="91" t="b">
        <v>0</v>
      </c>
      <c r="K161" s="91" t="b">
        <v>0</v>
      </c>
      <c r="L161" s="91" t="b">
        <v>0</v>
      </c>
    </row>
    <row r="162" spans="1:12" ht="15">
      <c r="A162" s="91" t="s">
        <v>220</v>
      </c>
      <c r="B162" s="91" t="s">
        <v>786</v>
      </c>
      <c r="C162" s="91">
        <v>5</v>
      </c>
      <c r="D162" s="133">
        <v>0.010640342255661999</v>
      </c>
      <c r="E162" s="133">
        <v>1.4819201376014313</v>
      </c>
      <c r="F162" s="91" t="s">
        <v>716</v>
      </c>
      <c r="G162" s="91" t="b">
        <v>0</v>
      </c>
      <c r="H162" s="91" t="b">
        <v>0</v>
      </c>
      <c r="I162" s="91" t="b">
        <v>0</v>
      </c>
      <c r="J162" s="91" t="b">
        <v>1</v>
      </c>
      <c r="K162" s="91" t="b">
        <v>0</v>
      </c>
      <c r="L162" s="91" t="b">
        <v>0</v>
      </c>
    </row>
    <row r="163" spans="1:12" ht="15">
      <c r="A163" s="91" t="s">
        <v>777</v>
      </c>
      <c r="B163" s="91" t="s">
        <v>221</v>
      </c>
      <c r="C163" s="91">
        <v>3</v>
      </c>
      <c r="D163" s="133">
        <v>0.009797263039802682</v>
      </c>
      <c r="E163" s="133">
        <v>0.8920946026904804</v>
      </c>
      <c r="F163" s="91" t="s">
        <v>716</v>
      </c>
      <c r="G163" s="91" t="b">
        <v>0</v>
      </c>
      <c r="H163" s="91" t="b">
        <v>0</v>
      </c>
      <c r="I163" s="91" t="b">
        <v>0</v>
      </c>
      <c r="J163" s="91" t="b">
        <v>0</v>
      </c>
      <c r="K163" s="91" t="b">
        <v>0</v>
      </c>
      <c r="L163" s="91" t="b">
        <v>0</v>
      </c>
    </row>
    <row r="164" spans="1:12" ht="15">
      <c r="A164" s="91" t="s">
        <v>889</v>
      </c>
      <c r="B164" s="91" t="s">
        <v>895</v>
      </c>
      <c r="C164" s="91">
        <v>3</v>
      </c>
      <c r="D164" s="133">
        <v>0.009797263039802682</v>
      </c>
      <c r="E164" s="133">
        <v>1.6580113966571124</v>
      </c>
      <c r="F164" s="91" t="s">
        <v>716</v>
      </c>
      <c r="G164" s="91" t="b">
        <v>0</v>
      </c>
      <c r="H164" s="91" t="b">
        <v>0</v>
      </c>
      <c r="I164" s="91" t="b">
        <v>0</v>
      </c>
      <c r="J164" s="91" t="b">
        <v>0</v>
      </c>
      <c r="K164" s="91" t="b">
        <v>0</v>
      </c>
      <c r="L164" s="91" t="b">
        <v>0</v>
      </c>
    </row>
    <row r="165" spans="1:12" ht="15">
      <c r="A165" s="91" t="s">
        <v>897</v>
      </c>
      <c r="B165" s="91" t="s">
        <v>926</v>
      </c>
      <c r="C165" s="91">
        <v>3</v>
      </c>
      <c r="D165" s="133">
        <v>0.009797263039802682</v>
      </c>
      <c r="E165" s="133">
        <v>1.5611013836490562</v>
      </c>
      <c r="F165" s="91" t="s">
        <v>716</v>
      </c>
      <c r="G165" s="91" t="b">
        <v>0</v>
      </c>
      <c r="H165" s="91" t="b">
        <v>0</v>
      </c>
      <c r="I165" s="91" t="b">
        <v>0</v>
      </c>
      <c r="J165" s="91" t="b">
        <v>0</v>
      </c>
      <c r="K165" s="91" t="b">
        <v>0</v>
      </c>
      <c r="L165" s="91" t="b">
        <v>0</v>
      </c>
    </row>
    <row r="166" spans="1:12" ht="15">
      <c r="A166" s="91" t="s">
        <v>920</v>
      </c>
      <c r="B166" s="91" t="s">
        <v>921</v>
      </c>
      <c r="C166" s="91">
        <v>2</v>
      </c>
      <c r="D166" s="133">
        <v>0.008337572888644673</v>
      </c>
      <c r="E166" s="133">
        <v>1.9590413923210934</v>
      </c>
      <c r="F166" s="91" t="s">
        <v>716</v>
      </c>
      <c r="G166" s="91" t="b">
        <v>0</v>
      </c>
      <c r="H166" s="91" t="b">
        <v>0</v>
      </c>
      <c r="I166" s="91" t="b">
        <v>0</v>
      </c>
      <c r="J166" s="91" t="b">
        <v>0</v>
      </c>
      <c r="K166" s="91" t="b">
        <v>0</v>
      </c>
      <c r="L166" s="91" t="b">
        <v>0</v>
      </c>
    </row>
    <row r="167" spans="1:12" ht="15">
      <c r="A167" s="91" t="s">
        <v>921</v>
      </c>
      <c r="B167" s="91" t="s">
        <v>922</v>
      </c>
      <c r="C167" s="91">
        <v>2</v>
      </c>
      <c r="D167" s="133">
        <v>0.008337572888644673</v>
      </c>
      <c r="E167" s="133">
        <v>1.9590413923210934</v>
      </c>
      <c r="F167" s="91" t="s">
        <v>716</v>
      </c>
      <c r="G167" s="91" t="b">
        <v>0</v>
      </c>
      <c r="H167" s="91" t="b">
        <v>0</v>
      </c>
      <c r="I167" s="91" t="b">
        <v>0</v>
      </c>
      <c r="J167" s="91" t="b">
        <v>0</v>
      </c>
      <c r="K167" s="91" t="b">
        <v>0</v>
      </c>
      <c r="L167" s="91" t="b">
        <v>0</v>
      </c>
    </row>
    <row r="168" spans="1:12" ht="15">
      <c r="A168" s="91" t="s">
        <v>922</v>
      </c>
      <c r="B168" s="91" t="s">
        <v>893</v>
      </c>
      <c r="C168" s="91">
        <v>2</v>
      </c>
      <c r="D168" s="133">
        <v>0.008337572888644673</v>
      </c>
      <c r="E168" s="133">
        <v>1.7829501332654123</v>
      </c>
      <c r="F168" s="91" t="s">
        <v>716</v>
      </c>
      <c r="G168" s="91" t="b">
        <v>0</v>
      </c>
      <c r="H168" s="91" t="b">
        <v>0</v>
      </c>
      <c r="I168" s="91" t="b">
        <v>0</v>
      </c>
      <c r="J168" s="91" t="b">
        <v>0</v>
      </c>
      <c r="K168" s="91" t="b">
        <v>0</v>
      </c>
      <c r="L168" s="91" t="b">
        <v>0</v>
      </c>
    </row>
    <row r="169" spans="1:12" ht="15">
      <c r="A169" s="91" t="s">
        <v>893</v>
      </c>
      <c r="B169" s="91" t="s">
        <v>923</v>
      </c>
      <c r="C169" s="91">
        <v>2</v>
      </c>
      <c r="D169" s="133">
        <v>0.008337572888644673</v>
      </c>
      <c r="E169" s="133">
        <v>1.7829501332654123</v>
      </c>
      <c r="F169" s="91" t="s">
        <v>716</v>
      </c>
      <c r="G169" s="91" t="b">
        <v>0</v>
      </c>
      <c r="H169" s="91" t="b">
        <v>0</v>
      </c>
      <c r="I169" s="91" t="b">
        <v>0</v>
      </c>
      <c r="J169" s="91" t="b">
        <v>0</v>
      </c>
      <c r="K169" s="91" t="b">
        <v>0</v>
      </c>
      <c r="L169" s="91" t="b">
        <v>0</v>
      </c>
    </row>
    <row r="170" spans="1:12" ht="15">
      <c r="A170" s="91" t="s">
        <v>923</v>
      </c>
      <c r="B170" s="91" t="s">
        <v>924</v>
      </c>
      <c r="C170" s="91">
        <v>2</v>
      </c>
      <c r="D170" s="133">
        <v>0.008337572888644673</v>
      </c>
      <c r="E170" s="133">
        <v>1.9590413923210934</v>
      </c>
      <c r="F170" s="91" t="s">
        <v>716</v>
      </c>
      <c r="G170" s="91" t="b">
        <v>0</v>
      </c>
      <c r="H170" s="91" t="b">
        <v>0</v>
      </c>
      <c r="I170" s="91" t="b">
        <v>0</v>
      </c>
      <c r="J170" s="91" t="b">
        <v>0</v>
      </c>
      <c r="K170" s="91" t="b">
        <v>0</v>
      </c>
      <c r="L170" s="91" t="b">
        <v>0</v>
      </c>
    </row>
    <row r="171" spans="1:12" ht="15">
      <c r="A171" s="91" t="s">
        <v>924</v>
      </c>
      <c r="B171" s="91" t="s">
        <v>900</v>
      </c>
      <c r="C171" s="91">
        <v>2</v>
      </c>
      <c r="D171" s="133">
        <v>0.008337572888644673</v>
      </c>
      <c r="E171" s="133">
        <v>1.9590413923210934</v>
      </c>
      <c r="F171" s="91" t="s">
        <v>716</v>
      </c>
      <c r="G171" s="91" t="b">
        <v>0</v>
      </c>
      <c r="H171" s="91" t="b">
        <v>0</v>
      </c>
      <c r="I171" s="91" t="b">
        <v>0</v>
      </c>
      <c r="J171" s="91" t="b">
        <v>0</v>
      </c>
      <c r="K171" s="91" t="b">
        <v>0</v>
      </c>
      <c r="L171" s="91" t="b">
        <v>0</v>
      </c>
    </row>
    <row r="172" spans="1:12" ht="15">
      <c r="A172" s="91" t="s">
        <v>900</v>
      </c>
      <c r="B172" s="91" t="s">
        <v>925</v>
      </c>
      <c r="C172" s="91">
        <v>2</v>
      </c>
      <c r="D172" s="133">
        <v>0.008337572888644673</v>
      </c>
      <c r="E172" s="133">
        <v>1.9590413923210934</v>
      </c>
      <c r="F172" s="91" t="s">
        <v>716</v>
      </c>
      <c r="G172" s="91" t="b">
        <v>0</v>
      </c>
      <c r="H172" s="91" t="b">
        <v>0</v>
      </c>
      <c r="I172" s="91" t="b">
        <v>0</v>
      </c>
      <c r="J172" s="91" t="b">
        <v>0</v>
      </c>
      <c r="K172" s="91" t="b">
        <v>0</v>
      </c>
      <c r="L172" s="91" t="b">
        <v>0</v>
      </c>
    </row>
    <row r="173" spans="1:12" ht="15">
      <c r="A173" s="91" t="s">
        <v>925</v>
      </c>
      <c r="B173" s="91" t="s">
        <v>889</v>
      </c>
      <c r="C173" s="91">
        <v>2</v>
      </c>
      <c r="D173" s="133">
        <v>0.008337572888644673</v>
      </c>
      <c r="E173" s="133">
        <v>1.6580113966571124</v>
      </c>
      <c r="F173" s="91" t="s">
        <v>716</v>
      </c>
      <c r="G173" s="91" t="b">
        <v>0</v>
      </c>
      <c r="H173" s="91" t="b">
        <v>0</v>
      </c>
      <c r="I173" s="91" t="b">
        <v>0</v>
      </c>
      <c r="J173" s="91" t="b">
        <v>0</v>
      </c>
      <c r="K173" s="91" t="b">
        <v>0</v>
      </c>
      <c r="L173" s="91" t="b">
        <v>0</v>
      </c>
    </row>
    <row r="174" spans="1:12" ht="15">
      <c r="A174" s="91" t="s">
        <v>895</v>
      </c>
      <c r="B174" s="91" t="s">
        <v>1008</v>
      </c>
      <c r="C174" s="91">
        <v>2</v>
      </c>
      <c r="D174" s="133">
        <v>0.008337572888644673</v>
      </c>
      <c r="E174" s="133">
        <v>1.7829501332654123</v>
      </c>
      <c r="F174" s="91" t="s">
        <v>716</v>
      </c>
      <c r="G174" s="91" t="b">
        <v>0</v>
      </c>
      <c r="H174" s="91" t="b">
        <v>0</v>
      </c>
      <c r="I174" s="91" t="b">
        <v>0</v>
      </c>
      <c r="J174" s="91" t="b">
        <v>0</v>
      </c>
      <c r="K174" s="91" t="b">
        <v>0</v>
      </c>
      <c r="L174" s="91" t="b">
        <v>0</v>
      </c>
    </row>
    <row r="175" spans="1:12" ht="15">
      <c r="A175" s="91" t="s">
        <v>1008</v>
      </c>
      <c r="B175" s="91" t="s">
        <v>890</v>
      </c>
      <c r="C175" s="91">
        <v>2</v>
      </c>
      <c r="D175" s="133">
        <v>0.008337572888644673</v>
      </c>
      <c r="E175" s="133">
        <v>1.7829501332654123</v>
      </c>
      <c r="F175" s="91" t="s">
        <v>716</v>
      </c>
      <c r="G175" s="91" t="b">
        <v>0</v>
      </c>
      <c r="H175" s="91" t="b">
        <v>0</v>
      </c>
      <c r="I175" s="91" t="b">
        <v>0</v>
      </c>
      <c r="J175" s="91" t="b">
        <v>0</v>
      </c>
      <c r="K175" s="91" t="b">
        <v>0</v>
      </c>
      <c r="L175" s="91" t="b">
        <v>0</v>
      </c>
    </row>
    <row r="176" spans="1:12" ht="15">
      <c r="A176" s="91" t="s">
        <v>897</v>
      </c>
      <c r="B176" s="91" t="s">
        <v>971</v>
      </c>
      <c r="C176" s="91">
        <v>2</v>
      </c>
      <c r="D176" s="133">
        <v>0.008337572888644673</v>
      </c>
      <c r="E176" s="133">
        <v>1.5611013836490562</v>
      </c>
      <c r="F176" s="91" t="s">
        <v>716</v>
      </c>
      <c r="G176" s="91" t="b">
        <v>0</v>
      </c>
      <c r="H176" s="91" t="b">
        <v>0</v>
      </c>
      <c r="I176" s="91" t="b">
        <v>0</v>
      </c>
      <c r="J176" s="91" t="b">
        <v>0</v>
      </c>
      <c r="K176" s="91" t="b">
        <v>0</v>
      </c>
      <c r="L176" s="91" t="b">
        <v>0</v>
      </c>
    </row>
    <row r="177" spans="1:12" ht="15">
      <c r="A177" s="91" t="s">
        <v>971</v>
      </c>
      <c r="B177" s="91" t="s">
        <v>887</v>
      </c>
      <c r="C177" s="91">
        <v>2</v>
      </c>
      <c r="D177" s="133">
        <v>0.008337572888644673</v>
      </c>
      <c r="E177" s="133">
        <v>1.9590413923210934</v>
      </c>
      <c r="F177" s="91" t="s">
        <v>716</v>
      </c>
      <c r="G177" s="91" t="b">
        <v>0</v>
      </c>
      <c r="H177" s="91" t="b">
        <v>0</v>
      </c>
      <c r="I177" s="91" t="b">
        <v>0</v>
      </c>
      <c r="J177" s="91" t="b">
        <v>0</v>
      </c>
      <c r="K177" s="91" t="b">
        <v>0</v>
      </c>
      <c r="L177" s="91" t="b">
        <v>0</v>
      </c>
    </row>
    <row r="178" spans="1:12" ht="15">
      <c r="A178" s="91" t="s">
        <v>887</v>
      </c>
      <c r="B178" s="91" t="s">
        <v>228</v>
      </c>
      <c r="C178" s="91">
        <v>2</v>
      </c>
      <c r="D178" s="133">
        <v>0.008337572888644673</v>
      </c>
      <c r="E178" s="133">
        <v>1.7829501332654123</v>
      </c>
      <c r="F178" s="91" t="s">
        <v>716</v>
      </c>
      <c r="G178" s="91" t="b">
        <v>0</v>
      </c>
      <c r="H178" s="91" t="b">
        <v>0</v>
      </c>
      <c r="I178" s="91" t="b">
        <v>0</v>
      </c>
      <c r="J178" s="91" t="b">
        <v>0</v>
      </c>
      <c r="K178" s="91" t="b">
        <v>0</v>
      </c>
      <c r="L178" s="91" t="b">
        <v>0</v>
      </c>
    </row>
    <row r="179" spans="1:12" ht="15">
      <c r="A179" s="91" t="s">
        <v>228</v>
      </c>
      <c r="B179" s="91" t="s">
        <v>227</v>
      </c>
      <c r="C179" s="91">
        <v>2</v>
      </c>
      <c r="D179" s="133">
        <v>0.008337572888644673</v>
      </c>
      <c r="E179" s="133">
        <v>1.7829501332654123</v>
      </c>
      <c r="F179" s="91" t="s">
        <v>716</v>
      </c>
      <c r="G179" s="91" t="b">
        <v>0</v>
      </c>
      <c r="H179" s="91" t="b">
        <v>0</v>
      </c>
      <c r="I179" s="91" t="b">
        <v>0</v>
      </c>
      <c r="J179" s="91" t="b">
        <v>0</v>
      </c>
      <c r="K179" s="91" t="b">
        <v>0</v>
      </c>
      <c r="L179" s="91" t="b">
        <v>0</v>
      </c>
    </row>
    <row r="180" spans="1:12" ht="15">
      <c r="A180" s="91" t="s">
        <v>227</v>
      </c>
      <c r="B180" s="91" t="s">
        <v>221</v>
      </c>
      <c r="C180" s="91">
        <v>2</v>
      </c>
      <c r="D180" s="133">
        <v>0.008337572888644673</v>
      </c>
      <c r="E180" s="133">
        <v>1.414973347970818</v>
      </c>
      <c r="F180" s="91" t="s">
        <v>716</v>
      </c>
      <c r="G180" s="91" t="b">
        <v>0</v>
      </c>
      <c r="H180" s="91" t="b">
        <v>0</v>
      </c>
      <c r="I180" s="91" t="b">
        <v>0</v>
      </c>
      <c r="J180" s="91" t="b">
        <v>0</v>
      </c>
      <c r="K180" s="91" t="b">
        <v>0</v>
      </c>
      <c r="L180" s="91" t="b">
        <v>0</v>
      </c>
    </row>
    <row r="181" spans="1:12" ht="15">
      <c r="A181" s="91" t="s">
        <v>221</v>
      </c>
      <c r="B181" s="91" t="s">
        <v>216</v>
      </c>
      <c r="C181" s="91">
        <v>2</v>
      </c>
      <c r="D181" s="133">
        <v>0.008337572888644673</v>
      </c>
      <c r="E181" s="133">
        <v>1.4819201376014313</v>
      </c>
      <c r="F181" s="91" t="s">
        <v>716</v>
      </c>
      <c r="G181" s="91" t="b">
        <v>0</v>
      </c>
      <c r="H181" s="91" t="b">
        <v>0</v>
      </c>
      <c r="I181" s="91" t="b">
        <v>0</v>
      </c>
      <c r="J181" s="91" t="b">
        <v>0</v>
      </c>
      <c r="K181" s="91" t="b">
        <v>0</v>
      </c>
      <c r="L18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714</v>
      </c>
      <c r="BB2" s="13" t="s">
        <v>720</v>
      </c>
      <c r="BC2" s="13" t="s">
        <v>721</v>
      </c>
      <c r="BD2" s="67" t="s">
        <v>1024</v>
      </c>
      <c r="BE2" s="67" t="s">
        <v>1025</v>
      </c>
      <c r="BF2" s="67" t="s">
        <v>1026</v>
      </c>
      <c r="BG2" s="67" t="s">
        <v>1027</v>
      </c>
      <c r="BH2" s="67" t="s">
        <v>1028</v>
      </c>
      <c r="BI2" s="67" t="s">
        <v>1029</v>
      </c>
      <c r="BJ2" s="67" t="s">
        <v>1030</v>
      </c>
      <c r="BK2" s="67" t="s">
        <v>1031</v>
      </c>
      <c r="BL2" s="67" t="s">
        <v>1032</v>
      </c>
    </row>
    <row r="3" spans="1:64" ht="15" customHeight="1">
      <c r="A3" s="84" t="s">
        <v>212</v>
      </c>
      <c r="B3" s="84" t="s">
        <v>220</v>
      </c>
      <c r="C3" s="53"/>
      <c r="D3" s="54"/>
      <c r="E3" s="65"/>
      <c r="F3" s="55"/>
      <c r="G3" s="53"/>
      <c r="H3" s="57"/>
      <c r="I3" s="56"/>
      <c r="J3" s="56"/>
      <c r="K3" s="36" t="s">
        <v>65</v>
      </c>
      <c r="L3" s="62">
        <v>3</v>
      </c>
      <c r="M3" s="62"/>
      <c r="N3" s="63"/>
      <c r="O3" s="85" t="s">
        <v>236</v>
      </c>
      <c r="P3" s="87">
        <v>43552.87126157407</v>
      </c>
      <c r="Q3" s="85" t="s">
        <v>238</v>
      </c>
      <c r="R3" s="89" t="s">
        <v>279</v>
      </c>
      <c r="S3" s="85" t="s">
        <v>300</v>
      </c>
      <c r="T3" s="85" t="s">
        <v>316</v>
      </c>
      <c r="U3" s="89" t="s">
        <v>342</v>
      </c>
      <c r="V3" s="89" t="s">
        <v>342</v>
      </c>
      <c r="W3" s="87">
        <v>43552.87126157407</v>
      </c>
      <c r="X3" s="89" t="s">
        <v>368</v>
      </c>
      <c r="Y3" s="85"/>
      <c r="Z3" s="85"/>
      <c r="AA3" s="91" t="s">
        <v>411</v>
      </c>
      <c r="AB3" s="85"/>
      <c r="AC3" s="85" t="b">
        <v>0</v>
      </c>
      <c r="AD3" s="85">
        <v>3</v>
      </c>
      <c r="AE3" s="91" t="s">
        <v>454</v>
      </c>
      <c r="AF3" s="85" t="b">
        <v>0</v>
      </c>
      <c r="AG3" s="85" t="s">
        <v>460</v>
      </c>
      <c r="AH3" s="85"/>
      <c r="AI3" s="91" t="s">
        <v>454</v>
      </c>
      <c r="AJ3" s="85" t="b">
        <v>0</v>
      </c>
      <c r="AK3" s="85">
        <v>3</v>
      </c>
      <c r="AL3" s="91" t="s">
        <v>454</v>
      </c>
      <c r="AM3" s="85" t="s">
        <v>462</v>
      </c>
      <c r="AN3" s="85" t="b">
        <v>0</v>
      </c>
      <c r="AO3" s="91" t="s">
        <v>411</v>
      </c>
      <c r="AP3" s="85" t="s">
        <v>469</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2</v>
      </c>
      <c r="BD3" s="51"/>
      <c r="BE3" s="52"/>
      <c r="BF3" s="51"/>
      <c r="BG3" s="52"/>
      <c r="BH3" s="51"/>
      <c r="BI3" s="52"/>
      <c r="BJ3" s="51"/>
      <c r="BK3" s="52"/>
      <c r="BL3" s="51"/>
    </row>
    <row r="4" spans="1:64" ht="15" customHeight="1">
      <c r="A4" s="84" t="s">
        <v>213</v>
      </c>
      <c r="B4" s="84" t="s">
        <v>212</v>
      </c>
      <c r="C4" s="53"/>
      <c r="D4" s="54"/>
      <c r="E4" s="65"/>
      <c r="F4" s="55"/>
      <c r="G4" s="53"/>
      <c r="H4" s="57"/>
      <c r="I4" s="56"/>
      <c r="J4" s="56"/>
      <c r="K4" s="36" t="s">
        <v>65</v>
      </c>
      <c r="L4" s="83">
        <v>6</v>
      </c>
      <c r="M4" s="83"/>
      <c r="N4" s="63"/>
      <c r="O4" s="86" t="s">
        <v>236</v>
      </c>
      <c r="P4" s="88">
        <v>43558.78873842592</v>
      </c>
      <c r="Q4" s="86" t="s">
        <v>239</v>
      </c>
      <c r="R4" s="86"/>
      <c r="S4" s="86"/>
      <c r="T4" s="86"/>
      <c r="U4" s="86"/>
      <c r="V4" s="90" t="s">
        <v>359</v>
      </c>
      <c r="W4" s="88">
        <v>43558.78873842592</v>
      </c>
      <c r="X4" s="90" t="s">
        <v>369</v>
      </c>
      <c r="Y4" s="86"/>
      <c r="Z4" s="86"/>
      <c r="AA4" s="92" t="s">
        <v>412</v>
      </c>
      <c r="AB4" s="86"/>
      <c r="AC4" s="86" t="b">
        <v>0</v>
      </c>
      <c r="AD4" s="86">
        <v>0</v>
      </c>
      <c r="AE4" s="92" t="s">
        <v>454</v>
      </c>
      <c r="AF4" s="86" t="b">
        <v>0</v>
      </c>
      <c r="AG4" s="86" t="s">
        <v>460</v>
      </c>
      <c r="AH4" s="86"/>
      <c r="AI4" s="92" t="s">
        <v>454</v>
      </c>
      <c r="AJ4" s="86" t="b">
        <v>0</v>
      </c>
      <c r="AK4" s="86">
        <v>3</v>
      </c>
      <c r="AL4" s="92" t="s">
        <v>411</v>
      </c>
      <c r="AM4" s="86" t="s">
        <v>463</v>
      </c>
      <c r="AN4" s="86" t="b">
        <v>0</v>
      </c>
      <c r="AO4" s="92" t="s">
        <v>411</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214</v>
      </c>
      <c r="B5" s="84" t="s">
        <v>226</v>
      </c>
      <c r="C5" s="53"/>
      <c r="D5" s="54"/>
      <c r="E5" s="65"/>
      <c r="F5" s="55"/>
      <c r="G5" s="53"/>
      <c r="H5" s="57"/>
      <c r="I5" s="56"/>
      <c r="J5" s="56"/>
      <c r="K5" s="36" t="s">
        <v>65</v>
      </c>
      <c r="L5" s="83">
        <v>8</v>
      </c>
      <c r="M5" s="83"/>
      <c r="N5" s="63"/>
      <c r="O5" s="86" t="s">
        <v>236</v>
      </c>
      <c r="P5" s="88">
        <v>43572.71328703704</v>
      </c>
      <c r="Q5" s="86" t="s">
        <v>240</v>
      </c>
      <c r="R5" s="86"/>
      <c r="S5" s="86"/>
      <c r="T5" s="86" t="s">
        <v>317</v>
      </c>
      <c r="U5" s="86"/>
      <c r="V5" s="90" t="s">
        <v>360</v>
      </c>
      <c r="W5" s="88">
        <v>43572.71328703704</v>
      </c>
      <c r="X5" s="90" t="s">
        <v>370</v>
      </c>
      <c r="Y5" s="86"/>
      <c r="Z5" s="86"/>
      <c r="AA5" s="92" t="s">
        <v>413</v>
      </c>
      <c r="AB5" s="86"/>
      <c r="AC5" s="86" t="b">
        <v>0</v>
      </c>
      <c r="AD5" s="86">
        <v>0</v>
      </c>
      <c r="AE5" s="92" t="s">
        <v>454</v>
      </c>
      <c r="AF5" s="86" t="b">
        <v>0</v>
      </c>
      <c r="AG5" s="86" t="s">
        <v>460</v>
      </c>
      <c r="AH5" s="86"/>
      <c r="AI5" s="92" t="s">
        <v>454</v>
      </c>
      <c r="AJ5" s="86" t="b">
        <v>0</v>
      </c>
      <c r="AK5" s="86">
        <v>3</v>
      </c>
      <c r="AL5" s="92" t="s">
        <v>420</v>
      </c>
      <c r="AM5" s="86" t="s">
        <v>464</v>
      </c>
      <c r="AN5" s="86" t="b">
        <v>0</v>
      </c>
      <c r="AO5" s="92" t="s">
        <v>420</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v>2</v>
      </c>
      <c r="BE5" s="52">
        <v>8.695652173913043</v>
      </c>
      <c r="BF5" s="51">
        <v>0</v>
      </c>
      <c r="BG5" s="52">
        <v>0</v>
      </c>
      <c r="BH5" s="51">
        <v>0</v>
      </c>
      <c r="BI5" s="52">
        <v>0</v>
      </c>
      <c r="BJ5" s="51">
        <v>21</v>
      </c>
      <c r="BK5" s="52">
        <v>91.30434782608695</v>
      </c>
      <c r="BL5" s="51">
        <v>23</v>
      </c>
    </row>
    <row r="6" spans="1:64" ht="15">
      <c r="A6" s="84" t="s">
        <v>215</v>
      </c>
      <c r="B6" s="84" t="s">
        <v>216</v>
      </c>
      <c r="C6" s="53"/>
      <c r="D6" s="54"/>
      <c r="E6" s="65"/>
      <c r="F6" s="55"/>
      <c r="G6" s="53"/>
      <c r="H6" s="57"/>
      <c r="I6" s="56"/>
      <c r="J6" s="56"/>
      <c r="K6" s="36" t="s">
        <v>66</v>
      </c>
      <c r="L6" s="83">
        <v>10</v>
      </c>
      <c r="M6" s="83"/>
      <c r="N6" s="63"/>
      <c r="O6" s="86" t="s">
        <v>236</v>
      </c>
      <c r="P6" s="88">
        <v>43572.71192129629</v>
      </c>
      <c r="Q6" s="86" t="s">
        <v>241</v>
      </c>
      <c r="R6" s="90" t="s">
        <v>280</v>
      </c>
      <c r="S6" s="86" t="s">
        <v>301</v>
      </c>
      <c r="T6" s="86" t="s">
        <v>318</v>
      </c>
      <c r="U6" s="86" t="s">
        <v>343</v>
      </c>
      <c r="V6" s="86" t="s">
        <v>343</v>
      </c>
      <c r="W6" s="88">
        <v>43572.71192129629</v>
      </c>
      <c r="X6" s="90" t="s">
        <v>371</v>
      </c>
      <c r="Y6" s="86"/>
      <c r="Z6" s="86"/>
      <c r="AA6" s="92" t="s">
        <v>414</v>
      </c>
      <c r="AB6" s="86"/>
      <c r="AC6" s="86" t="b">
        <v>0</v>
      </c>
      <c r="AD6" s="86">
        <v>1</v>
      </c>
      <c r="AE6" s="92" t="s">
        <v>454</v>
      </c>
      <c r="AF6" s="86" t="b">
        <v>0</v>
      </c>
      <c r="AG6" s="86" t="s">
        <v>460</v>
      </c>
      <c r="AH6" s="86"/>
      <c r="AI6" s="92" t="s">
        <v>454</v>
      </c>
      <c r="AJ6" s="86" t="b">
        <v>0</v>
      </c>
      <c r="AK6" s="86">
        <v>1</v>
      </c>
      <c r="AL6" s="92" t="s">
        <v>454</v>
      </c>
      <c r="AM6" s="86" t="s">
        <v>465</v>
      </c>
      <c r="AN6" s="86" t="b">
        <v>0</v>
      </c>
      <c r="AO6" s="92" t="s">
        <v>414</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c r="BE6" s="52"/>
      <c r="BF6" s="51"/>
      <c r="BG6" s="52"/>
      <c r="BH6" s="51"/>
      <c r="BI6" s="52"/>
      <c r="BJ6" s="51"/>
      <c r="BK6" s="52"/>
      <c r="BL6" s="51"/>
    </row>
    <row r="7" spans="1:64" ht="15">
      <c r="A7" s="84" t="s">
        <v>216</v>
      </c>
      <c r="B7" s="84" t="s">
        <v>215</v>
      </c>
      <c r="C7" s="53"/>
      <c r="D7" s="54"/>
      <c r="E7" s="65"/>
      <c r="F7" s="55"/>
      <c r="G7" s="53"/>
      <c r="H7" s="57"/>
      <c r="I7" s="56"/>
      <c r="J7" s="56"/>
      <c r="K7" s="36" t="s">
        <v>66</v>
      </c>
      <c r="L7" s="83">
        <v>16</v>
      </c>
      <c r="M7" s="83"/>
      <c r="N7" s="63"/>
      <c r="O7" s="86" t="s">
        <v>236</v>
      </c>
      <c r="P7" s="88">
        <v>43572.715578703705</v>
      </c>
      <c r="Q7" s="86" t="s">
        <v>242</v>
      </c>
      <c r="R7" s="86"/>
      <c r="S7" s="86"/>
      <c r="T7" s="86" t="s">
        <v>317</v>
      </c>
      <c r="U7" s="86"/>
      <c r="V7" s="90" t="s">
        <v>361</v>
      </c>
      <c r="W7" s="88">
        <v>43572.715578703705</v>
      </c>
      <c r="X7" s="90" t="s">
        <v>372</v>
      </c>
      <c r="Y7" s="86"/>
      <c r="Z7" s="86"/>
      <c r="AA7" s="92" t="s">
        <v>415</v>
      </c>
      <c r="AB7" s="86"/>
      <c r="AC7" s="86" t="b">
        <v>0</v>
      </c>
      <c r="AD7" s="86">
        <v>0</v>
      </c>
      <c r="AE7" s="92" t="s">
        <v>454</v>
      </c>
      <c r="AF7" s="86" t="b">
        <v>0</v>
      </c>
      <c r="AG7" s="86" t="s">
        <v>460</v>
      </c>
      <c r="AH7" s="86"/>
      <c r="AI7" s="92" t="s">
        <v>454</v>
      </c>
      <c r="AJ7" s="86" t="b">
        <v>0</v>
      </c>
      <c r="AK7" s="86">
        <v>1</v>
      </c>
      <c r="AL7" s="92" t="s">
        <v>414</v>
      </c>
      <c r="AM7" s="86" t="s">
        <v>463</v>
      </c>
      <c r="AN7" s="86" t="b">
        <v>0</v>
      </c>
      <c r="AO7" s="92" t="s">
        <v>414</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226</v>
      </c>
      <c r="C8" s="53"/>
      <c r="D8" s="54"/>
      <c r="E8" s="65"/>
      <c r="F8" s="55"/>
      <c r="G8" s="53"/>
      <c r="H8" s="57"/>
      <c r="I8" s="56"/>
      <c r="J8" s="56"/>
      <c r="K8" s="36" t="s">
        <v>65</v>
      </c>
      <c r="L8" s="83">
        <v>17</v>
      </c>
      <c r="M8" s="83"/>
      <c r="N8" s="63"/>
      <c r="O8" s="86" t="s">
        <v>236</v>
      </c>
      <c r="P8" s="88">
        <v>43572.83261574074</v>
      </c>
      <c r="Q8" s="86" t="s">
        <v>240</v>
      </c>
      <c r="R8" s="86"/>
      <c r="S8" s="86"/>
      <c r="T8" s="86" t="s">
        <v>317</v>
      </c>
      <c r="U8" s="86"/>
      <c r="V8" s="90" t="s">
        <v>362</v>
      </c>
      <c r="W8" s="88">
        <v>43572.83261574074</v>
      </c>
      <c r="X8" s="90" t="s">
        <v>373</v>
      </c>
      <c r="Y8" s="86"/>
      <c r="Z8" s="86"/>
      <c r="AA8" s="92" t="s">
        <v>416</v>
      </c>
      <c r="AB8" s="86"/>
      <c r="AC8" s="86" t="b">
        <v>0</v>
      </c>
      <c r="AD8" s="86">
        <v>0</v>
      </c>
      <c r="AE8" s="92" t="s">
        <v>454</v>
      </c>
      <c r="AF8" s="86" t="b">
        <v>0</v>
      </c>
      <c r="AG8" s="86" t="s">
        <v>460</v>
      </c>
      <c r="AH8" s="86"/>
      <c r="AI8" s="92" t="s">
        <v>454</v>
      </c>
      <c r="AJ8" s="86" t="b">
        <v>0</v>
      </c>
      <c r="AK8" s="86">
        <v>3</v>
      </c>
      <c r="AL8" s="92" t="s">
        <v>420</v>
      </c>
      <c r="AM8" s="86" t="s">
        <v>466</v>
      </c>
      <c r="AN8" s="86" t="b">
        <v>0</v>
      </c>
      <c r="AO8" s="92" t="s">
        <v>420</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218</v>
      </c>
      <c r="B9" s="84" t="s">
        <v>220</v>
      </c>
      <c r="C9" s="53"/>
      <c r="D9" s="54"/>
      <c r="E9" s="65"/>
      <c r="F9" s="55"/>
      <c r="G9" s="53"/>
      <c r="H9" s="57"/>
      <c r="I9" s="56"/>
      <c r="J9" s="56"/>
      <c r="K9" s="36" t="s">
        <v>65</v>
      </c>
      <c r="L9" s="83">
        <v>19</v>
      </c>
      <c r="M9" s="83"/>
      <c r="N9" s="63"/>
      <c r="O9" s="86" t="s">
        <v>236</v>
      </c>
      <c r="P9" s="88">
        <v>43607.67065972222</v>
      </c>
      <c r="Q9" s="86" t="s">
        <v>243</v>
      </c>
      <c r="R9" s="86"/>
      <c r="S9" s="86"/>
      <c r="T9" s="86" t="s">
        <v>319</v>
      </c>
      <c r="U9" s="86"/>
      <c r="V9" s="90" t="s">
        <v>363</v>
      </c>
      <c r="W9" s="88">
        <v>43607.67065972222</v>
      </c>
      <c r="X9" s="90" t="s">
        <v>374</v>
      </c>
      <c r="Y9" s="86"/>
      <c r="Z9" s="86"/>
      <c r="AA9" s="92" t="s">
        <v>417</v>
      </c>
      <c r="AB9" s="86"/>
      <c r="AC9" s="86" t="b">
        <v>0</v>
      </c>
      <c r="AD9" s="86">
        <v>0</v>
      </c>
      <c r="AE9" s="92" t="s">
        <v>454</v>
      </c>
      <c r="AF9" s="86" t="b">
        <v>0</v>
      </c>
      <c r="AG9" s="86" t="s">
        <v>460</v>
      </c>
      <c r="AH9" s="86"/>
      <c r="AI9" s="92" t="s">
        <v>454</v>
      </c>
      <c r="AJ9" s="86" t="b">
        <v>0</v>
      </c>
      <c r="AK9" s="86">
        <v>1</v>
      </c>
      <c r="AL9" s="92" t="s">
        <v>434</v>
      </c>
      <c r="AM9" s="86" t="s">
        <v>462</v>
      </c>
      <c r="AN9" s="86" t="b">
        <v>0</v>
      </c>
      <c r="AO9" s="92" t="s">
        <v>434</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v>0</v>
      </c>
      <c r="BE9" s="52">
        <v>0</v>
      </c>
      <c r="BF9" s="51">
        <v>0</v>
      </c>
      <c r="BG9" s="52">
        <v>0</v>
      </c>
      <c r="BH9" s="51">
        <v>0</v>
      </c>
      <c r="BI9" s="52">
        <v>0</v>
      </c>
      <c r="BJ9" s="51">
        <v>24</v>
      </c>
      <c r="BK9" s="52">
        <v>100</v>
      </c>
      <c r="BL9" s="51">
        <v>24</v>
      </c>
    </row>
    <row r="10" spans="1:64" ht="15">
      <c r="A10" s="84" t="s">
        <v>219</v>
      </c>
      <c r="B10" s="84" t="s">
        <v>221</v>
      </c>
      <c r="C10" s="53"/>
      <c r="D10" s="54"/>
      <c r="E10" s="65"/>
      <c r="F10" s="55"/>
      <c r="G10" s="53"/>
      <c r="H10" s="57"/>
      <c r="I10" s="56"/>
      <c r="J10" s="56"/>
      <c r="K10" s="36" t="s">
        <v>65</v>
      </c>
      <c r="L10" s="83">
        <v>20</v>
      </c>
      <c r="M10" s="83"/>
      <c r="N10" s="63"/>
      <c r="O10" s="86" t="s">
        <v>236</v>
      </c>
      <c r="P10" s="88">
        <v>43612.95664351852</v>
      </c>
      <c r="Q10" s="86" t="s">
        <v>244</v>
      </c>
      <c r="R10" s="86"/>
      <c r="S10" s="86"/>
      <c r="T10" s="86" t="s">
        <v>320</v>
      </c>
      <c r="U10" s="86"/>
      <c r="V10" s="90" t="s">
        <v>364</v>
      </c>
      <c r="W10" s="88">
        <v>43612.95664351852</v>
      </c>
      <c r="X10" s="90" t="s">
        <v>375</v>
      </c>
      <c r="Y10" s="86"/>
      <c r="Z10" s="86"/>
      <c r="AA10" s="92" t="s">
        <v>418</v>
      </c>
      <c r="AB10" s="86"/>
      <c r="AC10" s="86" t="b">
        <v>0</v>
      </c>
      <c r="AD10" s="86">
        <v>0</v>
      </c>
      <c r="AE10" s="92" t="s">
        <v>454</v>
      </c>
      <c r="AF10" s="86" t="b">
        <v>0</v>
      </c>
      <c r="AG10" s="86" t="s">
        <v>460</v>
      </c>
      <c r="AH10" s="86"/>
      <c r="AI10" s="92" t="s">
        <v>454</v>
      </c>
      <c r="AJ10" s="86" t="b">
        <v>0</v>
      </c>
      <c r="AK10" s="86">
        <v>1</v>
      </c>
      <c r="AL10" s="92" t="s">
        <v>436</v>
      </c>
      <c r="AM10" s="86" t="s">
        <v>462</v>
      </c>
      <c r="AN10" s="86" t="b">
        <v>0</v>
      </c>
      <c r="AO10" s="92" t="s">
        <v>436</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216</v>
      </c>
      <c r="B11" s="84" t="s">
        <v>226</v>
      </c>
      <c r="C11" s="53"/>
      <c r="D11" s="54"/>
      <c r="E11" s="65"/>
      <c r="F11" s="55"/>
      <c r="G11" s="53"/>
      <c r="H11" s="57"/>
      <c r="I11" s="56"/>
      <c r="J11" s="56"/>
      <c r="K11" s="36" t="s">
        <v>65</v>
      </c>
      <c r="L11" s="83">
        <v>22</v>
      </c>
      <c r="M11" s="83"/>
      <c r="N11" s="63"/>
      <c r="O11" s="86" t="s">
        <v>236</v>
      </c>
      <c r="P11" s="88">
        <v>43572.672581018516</v>
      </c>
      <c r="Q11" s="86" t="s">
        <v>240</v>
      </c>
      <c r="R11" s="86"/>
      <c r="S11" s="86"/>
      <c r="T11" s="86" t="s">
        <v>317</v>
      </c>
      <c r="U11" s="86"/>
      <c r="V11" s="90" t="s">
        <v>361</v>
      </c>
      <c r="W11" s="88">
        <v>43572.672581018516</v>
      </c>
      <c r="X11" s="90" t="s">
        <v>376</v>
      </c>
      <c r="Y11" s="86"/>
      <c r="Z11" s="86"/>
      <c r="AA11" s="92" t="s">
        <v>419</v>
      </c>
      <c r="AB11" s="86"/>
      <c r="AC11" s="86" t="b">
        <v>0</v>
      </c>
      <c r="AD11" s="86">
        <v>0</v>
      </c>
      <c r="AE11" s="92" t="s">
        <v>454</v>
      </c>
      <c r="AF11" s="86" t="b">
        <v>0</v>
      </c>
      <c r="AG11" s="86" t="s">
        <v>460</v>
      </c>
      <c r="AH11" s="86"/>
      <c r="AI11" s="92" t="s">
        <v>454</v>
      </c>
      <c r="AJ11" s="86" t="b">
        <v>0</v>
      </c>
      <c r="AK11" s="86">
        <v>3</v>
      </c>
      <c r="AL11" s="92" t="s">
        <v>420</v>
      </c>
      <c r="AM11" s="86" t="s">
        <v>463</v>
      </c>
      <c r="AN11" s="86" t="b">
        <v>0</v>
      </c>
      <c r="AO11" s="92" t="s">
        <v>420</v>
      </c>
      <c r="AP11" s="86" t="s">
        <v>176</v>
      </c>
      <c r="AQ11" s="86">
        <v>0</v>
      </c>
      <c r="AR11" s="86">
        <v>0</v>
      </c>
      <c r="AS11" s="86"/>
      <c r="AT11" s="86"/>
      <c r="AU11" s="86"/>
      <c r="AV11" s="86"/>
      <c r="AW11" s="86"/>
      <c r="AX11" s="86"/>
      <c r="AY11" s="86"/>
      <c r="AZ11" s="86"/>
      <c r="BA11">
        <v>2</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220</v>
      </c>
      <c r="B12" s="84" t="s">
        <v>216</v>
      </c>
      <c r="C12" s="53"/>
      <c r="D12" s="54"/>
      <c r="E12" s="65"/>
      <c r="F12" s="55"/>
      <c r="G12" s="53"/>
      <c r="H12" s="57"/>
      <c r="I12" s="56"/>
      <c r="J12" s="56"/>
      <c r="K12" s="36" t="s">
        <v>66</v>
      </c>
      <c r="L12" s="83">
        <v>26</v>
      </c>
      <c r="M12" s="83"/>
      <c r="N12" s="63"/>
      <c r="O12" s="86" t="s">
        <v>236</v>
      </c>
      <c r="P12" s="88">
        <v>43572.66762731481</v>
      </c>
      <c r="Q12" s="86" t="s">
        <v>245</v>
      </c>
      <c r="R12" s="90" t="s">
        <v>280</v>
      </c>
      <c r="S12" s="86" t="s">
        <v>301</v>
      </c>
      <c r="T12" s="86" t="s">
        <v>317</v>
      </c>
      <c r="U12" s="90" t="s">
        <v>344</v>
      </c>
      <c r="V12" s="90" t="s">
        <v>344</v>
      </c>
      <c r="W12" s="88">
        <v>43572.66762731481</v>
      </c>
      <c r="X12" s="90" t="s">
        <v>377</v>
      </c>
      <c r="Y12" s="86"/>
      <c r="Z12" s="86"/>
      <c r="AA12" s="92" t="s">
        <v>420</v>
      </c>
      <c r="AB12" s="86"/>
      <c r="AC12" s="86" t="b">
        <v>0</v>
      </c>
      <c r="AD12" s="86">
        <v>6</v>
      </c>
      <c r="AE12" s="92" t="s">
        <v>454</v>
      </c>
      <c r="AF12" s="86" t="b">
        <v>0</v>
      </c>
      <c r="AG12" s="86" t="s">
        <v>460</v>
      </c>
      <c r="AH12" s="86"/>
      <c r="AI12" s="92" t="s">
        <v>454</v>
      </c>
      <c r="AJ12" s="86" t="b">
        <v>0</v>
      </c>
      <c r="AK12" s="86">
        <v>3</v>
      </c>
      <c r="AL12" s="92" t="s">
        <v>454</v>
      </c>
      <c r="AM12" s="86" t="s">
        <v>465</v>
      </c>
      <c r="AN12" s="86" t="b">
        <v>0</v>
      </c>
      <c r="AO12" s="92" t="s">
        <v>420</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220</v>
      </c>
      <c r="B13" s="84" t="s">
        <v>229</v>
      </c>
      <c r="C13" s="53"/>
      <c r="D13" s="54"/>
      <c r="E13" s="65"/>
      <c r="F13" s="55"/>
      <c r="G13" s="53"/>
      <c r="H13" s="57"/>
      <c r="I13" s="56"/>
      <c r="J13" s="56"/>
      <c r="K13" s="36" t="s">
        <v>65</v>
      </c>
      <c r="L13" s="83">
        <v>29</v>
      </c>
      <c r="M13" s="83"/>
      <c r="N13" s="63"/>
      <c r="O13" s="86" t="s">
        <v>236</v>
      </c>
      <c r="P13" s="88">
        <v>43614.67380787037</v>
      </c>
      <c r="Q13" s="86" t="s">
        <v>246</v>
      </c>
      <c r="R13" s="90" t="s">
        <v>281</v>
      </c>
      <c r="S13" s="86" t="s">
        <v>301</v>
      </c>
      <c r="T13" s="86" t="s">
        <v>321</v>
      </c>
      <c r="U13" s="90" t="s">
        <v>345</v>
      </c>
      <c r="V13" s="90" t="s">
        <v>345</v>
      </c>
      <c r="W13" s="88">
        <v>43614.67380787037</v>
      </c>
      <c r="X13" s="90" t="s">
        <v>378</v>
      </c>
      <c r="Y13" s="86"/>
      <c r="Z13" s="86"/>
      <c r="AA13" s="92" t="s">
        <v>421</v>
      </c>
      <c r="AB13" s="86"/>
      <c r="AC13" s="86" t="b">
        <v>0</v>
      </c>
      <c r="AD13" s="86">
        <v>1</v>
      </c>
      <c r="AE13" s="92" t="s">
        <v>454</v>
      </c>
      <c r="AF13" s="86" t="b">
        <v>0</v>
      </c>
      <c r="AG13" s="86" t="s">
        <v>460</v>
      </c>
      <c r="AH13" s="86"/>
      <c r="AI13" s="92" t="s">
        <v>454</v>
      </c>
      <c r="AJ13" s="86" t="b">
        <v>0</v>
      </c>
      <c r="AK13" s="86">
        <v>0</v>
      </c>
      <c r="AL13" s="92" t="s">
        <v>454</v>
      </c>
      <c r="AM13" s="86" t="s">
        <v>465</v>
      </c>
      <c r="AN13" s="86" t="b">
        <v>0</v>
      </c>
      <c r="AO13" s="92" t="s">
        <v>421</v>
      </c>
      <c r="AP13" s="86" t="s">
        <v>176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v>3</v>
      </c>
      <c r="BE13" s="52">
        <v>9.67741935483871</v>
      </c>
      <c r="BF13" s="51">
        <v>0</v>
      </c>
      <c r="BG13" s="52">
        <v>0</v>
      </c>
      <c r="BH13" s="51">
        <v>0</v>
      </c>
      <c r="BI13" s="52">
        <v>0</v>
      </c>
      <c r="BJ13" s="51">
        <v>28</v>
      </c>
      <c r="BK13" s="52">
        <v>90.3225806451613</v>
      </c>
      <c r="BL13" s="51">
        <v>31</v>
      </c>
    </row>
    <row r="14" spans="1:64" ht="15">
      <c r="A14" s="84" t="s">
        <v>221</v>
      </c>
      <c r="B14" s="84" t="s">
        <v>230</v>
      </c>
      <c r="C14" s="53"/>
      <c r="D14" s="54"/>
      <c r="E14" s="65"/>
      <c r="F14" s="55"/>
      <c r="G14" s="53"/>
      <c r="H14" s="57"/>
      <c r="I14" s="56"/>
      <c r="J14" s="56"/>
      <c r="K14" s="36" t="s">
        <v>65</v>
      </c>
      <c r="L14" s="83">
        <v>32</v>
      </c>
      <c r="M14" s="83"/>
      <c r="N14" s="63"/>
      <c r="O14" s="86" t="s">
        <v>237</v>
      </c>
      <c r="P14" s="88">
        <v>43558.8403587963</v>
      </c>
      <c r="Q14" s="86" t="s">
        <v>247</v>
      </c>
      <c r="R14" s="90" t="s">
        <v>282</v>
      </c>
      <c r="S14" s="86" t="s">
        <v>302</v>
      </c>
      <c r="T14" s="86"/>
      <c r="U14" s="86"/>
      <c r="V14" s="90" t="s">
        <v>365</v>
      </c>
      <c r="W14" s="88">
        <v>43558.8403587963</v>
      </c>
      <c r="X14" s="90" t="s">
        <v>379</v>
      </c>
      <c r="Y14" s="86"/>
      <c r="Z14" s="86"/>
      <c r="AA14" s="92" t="s">
        <v>422</v>
      </c>
      <c r="AB14" s="86"/>
      <c r="AC14" s="86" t="b">
        <v>0</v>
      </c>
      <c r="AD14" s="86">
        <v>0</v>
      </c>
      <c r="AE14" s="92" t="s">
        <v>455</v>
      </c>
      <c r="AF14" s="86" t="b">
        <v>0</v>
      </c>
      <c r="AG14" s="86" t="s">
        <v>460</v>
      </c>
      <c r="AH14" s="86"/>
      <c r="AI14" s="92" t="s">
        <v>454</v>
      </c>
      <c r="AJ14" s="86" t="b">
        <v>0</v>
      </c>
      <c r="AK14" s="86">
        <v>0</v>
      </c>
      <c r="AL14" s="92" t="s">
        <v>454</v>
      </c>
      <c r="AM14" s="86" t="s">
        <v>465</v>
      </c>
      <c r="AN14" s="86" t="b">
        <v>0</v>
      </c>
      <c r="AO14" s="92" t="s">
        <v>422</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1</v>
      </c>
      <c r="BE14" s="52">
        <v>2.6315789473684212</v>
      </c>
      <c r="BF14" s="51">
        <v>0</v>
      </c>
      <c r="BG14" s="52">
        <v>0</v>
      </c>
      <c r="BH14" s="51">
        <v>0</v>
      </c>
      <c r="BI14" s="52">
        <v>0</v>
      </c>
      <c r="BJ14" s="51">
        <v>37</v>
      </c>
      <c r="BK14" s="52">
        <v>97.36842105263158</v>
      </c>
      <c r="BL14" s="51">
        <v>38</v>
      </c>
    </row>
    <row r="15" spans="1:64" ht="15">
      <c r="A15" s="84" t="s">
        <v>221</v>
      </c>
      <c r="B15" s="84" t="s">
        <v>231</v>
      </c>
      <c r="C15" s="53"/>
      <c r="D15" s="54"/>
      <c r="E15" s="65"/>
      <c r="F15" s="55"/>
      <c r="G15" s="53"/>
      <c r="H15" s="57"/>
      <c r="I15" s="56"/>
      <c r="J15" s="56"/>
      <c r="K15" s="36" t="s">
        <v>65</v>
      </c>
      <c r="L15" s="83">
        <v>33</v>
      </c>
      <c r="M15" s="83"/>
      <c r="N15" s="63"/>
      <c r="O15" s="86" t="s">
        <v>237</v>
      </c>
      <c r="P15" s="88">
        <v>43564.76405092593</v>
      </c>
      <c r="Q15" s="86" t="s">
        <v>248</v>
      </c>
      <c r="R15" s="90" t="s">
        <v>283</v>
      </c>
      <c r="S15" s="86" t="s">
        <v>303</v>
      </c>
      <c r="T15" s="86" t="s">
        <v>322</v>
      </c>
      <c r="U15" s="86"/>
      <c r="V15" s="90" t="s">
        <v>365</v>
      </c>
      <c r="W15" s="88">
        <v>43564.76405092593</v>
      </c>
      <c r="X15" s="90" t="s">
        <v>380</v>
      </c>
      <c r="Y15" s="86"/>
      <c r="Z15" s="86"/>
      <c r="AA15" s="92" t="s">
        <v>423</v>
      </c>
      <c r="AB15" s="86"/>
      <c r="AC15" s="86" t="b">
        <v>0</v>
      </c>
      <c r="AD15" s="86">
        <v>0</v>
      </c>
      <c r="AE15" s="92" t="s">
        <v>456</v>
      </c>
      <c r="AF15" s="86" t="b">
        <v>0</v>
      </c>
      <c r="AG15" s="86" t="s">
        <v>460</v>
      </c>
      <c r="AH15" s="86"/>
      <c r="AI15" s="92" t="s">
        <v>454</v>
      </c>
      <c r="AJ15" s="86" t="b">
        <v>0</v>
      </c>
      <c r="AK15" s="86">
        <v>0</v>
      </c>
      <c r="AL15" s="92" t="s">
        <v>454</v>
      </c>
      <c r="AM15" s="86" t="s">
        <v>465</v>
      </c>
      <c r="AN15" s="86" t="b">
        <v>0</v>
      </c>
      <c r="AO15" s="92" t="s">
        <v>423</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1</v>
      </c>
      <c r="BE15" s="52">
        <v>2.7027027027027026</v>
      </c>
      <c r="BF15" s="51">
        <v>0</v>
      </c>
      <c r="BG15" s="52">
        <v>0</v>
      </c>
      <c r="BH15" s="51">
        <v>0</v>
      </c>
      <c r="BI15" s="52">
        <v>0</v>
      </c>
      <c r="BJ15" s="51">
        <v>36</v>
      </c>
      <c r="BK15" s="52">
        <v>97.29729729729729</v>
      </c>
      <c r="BL15" s="51">
        <v>37</v>
      </c>
    </row>
    <row r="16" spans="1:64" ht="15">
      <c r="A16" s="84" t="s">
        <v>221</v>
      </c>
      <c r="B16" s="84" t="s">
        <v>225</v>
      </c>
      <c r="C16" s="53"/>
      <c r="D16" s="54"/>
      <c r="E16" s="65"/>
      <c r="F16" s="55"/>
      <c r="G16" s="53"/>
      <c r="H16" s="57"/>
      <c r="I16" s="56"/>
      <c r="J16" s="56"/>
      <c r="K16" s="36" t="s">
        <v>65</v>
      </c>
      <c r="L16" s="83">
        <v>34</v>
      </c>
      <c r="M16" s="83"/>
      <c r="N16" s="63"/>
      <c r="O16" s="86" t="s">
        <v>237</v>
      </c>
      <c r="P16" s="88">
        <v>43567.67744212963</v>
      </c>
      <c r="Q16" s="86" t="s">
        <v>249</v>
      </c>
      <c r="R16" s="90" t="s">
        <v>284</v>
      </c>
      <c r="S16" s="86" t="s">
        <v>300</v>
      </c>
      <c r="T16" s="86" t="s">
        <v>323</v>
      </c>
      <c r="U16" s="86"/>
      <c r="V16" s="90" t="s">
        <v>365</v>
      </c>
      <c r="W16" s="88">
        <v>43567.67744212963</v>
      </c>
      <c r="X16" s="90" t="s">
        <v>381</v>
      </c>
      <c r="Y16" s="86"/>
      <c r="Z16" s="86"/>
      <c r="AA16" s="92" t="s">
        <v>424</v>
      </c>
      <c r="AB16" s="86"/>
      <c r="AC16" s="86" t="b">
        <v>0</v>
      </c>
      <c r="AD16" s="86">
        <v>0</v>
      </c>
      <c r="AE16" s="92" t="s">
        <v>457</v>
      </c>
      <c r="AF16" s="86" t="b">
        <v>0</v>
      </c>
      <c r="AG16" s="86" t="s">
        <v>460</v>
      </c>
      <c r="AH16" s="86"/>
      <c r="AI16" s="92" t="s">
        <v>454</v>
      </c>
      <c r="AJ16" s="86" t="b">
        <v>0</v>
      </c>
      <c r="AK16" s="86">
        <v>0</v>
      </c>
      <c r="AL16" s="92" t="s">
        <v>454</v>
      </c>
      <c r="AM16" s="86" t="s">
        <v>465</v>
      </c>
      <c r="AN16" s="86" t="b">
        <v>0</v>
      </c>
      <c r="AO16" s="92" t="s">
        <v>424</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v>0</v>
      </c>
      <c r="BE16" s="52">
        <v>0</v>
      </c>
      <c r="BF16" s="51">
        <v>0</v>
      </c>
      <c r="BG16" s="52">
        <v>0</v>
      </c>
      <c r="BH16" s="51">
        <v>0</v>
      </c>
      <c r="BI16" s="52">
        <v>0</v>
      </c>
      <c r="BJ16" s="51">
        <v>15</v>
      </c>
      <c r="BK16" s="52">
        <v>100</v>
      </c>
      <c r="BL16" s="51">
        <v>15</v>
      </c>
    </row>
    <row r="17" spans="1:64" ht="15">
      <c r="A17" s="84" t="s">
        <v>221</v>
      </c>
      <c r="B17" s="84" t="s">
        <v>232</v>
      </c>
      <c r="C17" s="53"/>
      <c r="D17" s="54"/>
      <c r="E17" s="65"/>
      <c r="F17" s="55"/>
      <c r="G17" s="53"/>
      <c r="H17" s="57"/>
      <c r="I17" s="56"/>
      <c r="J17" s="56"/>
      <c r="K17" s="36" t="s">
        <v>65</v>
      </c>
      <c r="L17" s="83">
        <v>35</v>
      </c>
      <c r="M17" s="83"/>
      <c r="N17" s="63"/>
      <c r="O17" s="86" t="s">
        <v>236</v>
      </c>
      <c r="P17" s="88">
        <v>43570.76060185185</v>
      </c>
      <c r="Q17" s="86" t="s">
        <v>250</v>
      </c>
      <c r="R17" s="86"/>
      <c r="S17" s="86"/>
      <c r="T17" s="86" t="s">
        <v>324</v>
      </c>
      <c r="U17" s="90" t="s">
        <v>346</v>
      </c>
      <c r="V17" s="90" t="s">
        <v>346</v>
      </c>
      <c r="W17" s="88">
        <v>43570.76060185185</v>
      </c>
      <c r="X17" s="90" t="s">
        <v>382</v>
      </c>
      <c r="Y17" s="86"/>
      <c r="Z17" s="86"/>
      <c r="AA17" s="92" t="s">
        <v>425</v>
      </c>
      <c r="AB17" s="86"/>
      <c r="AC17" s="86" t="b">
        <v>0</v>
      </c>
      <c r="AD17" s="86">
        <v>1</v>
      </c>
      <c r="AE17" s="92" t="s">
        <v>454</v>
      </c>
      <c r="AF17" s="86" t="b">
        <v>0</v>
      </c>
      <c r="AG17" s="86" t="s">
        <v>460</v>
      </c>
      <c r="AH17" s="86"/>
      <c r="AI17" s="92" t="s">
        <v>454</v>
      </c>
      <c r="AJ17" s="86" t="b">
        <v>0</v>
      </c>
      <c r="AK17" s="86">
        <v>0</v>
      </c>
      <c r="AL17" s="92" t="s">
        <v>454</v>
      </c>
      <c r="AM17" s="86" t="s">
        <v>465</v>
      </c>
      <c r="AN17" s="86" t="b">
        <v>0</v>
      </c>
      <c r="AO17" s="92" t="s">
        <v>425</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v>1</v>
      </c>
      <c r="BE17" s="52">
        <v>6.25</v>
      </c>
      <c r="BF17" s="51">
        <v>0</v>
      </c>
      <c r="BG17" s="52">
        <v>0</v>
      </c>
      <c r="BH17" s="51">
        <v>0</v>
      </c>
      <c r="BI17" s="52">
        <v>0</v>
      </c>
      <c r="BJ17" s="51">
        <v>15</v>
      </c>
      <c r="BK17" s="52">
        <v>93.75</v>
      </c>
      <c r="BL17" s="51">
        <v>16</v>
      </c>
    </row>
    <row r="18" spans="1:64" ht="15">
      <c r="A18" s="84" t="s">
        <v>221</v>
      </c>
      <c r="B18" s="84" t="s">
        <v>233</v>
      </c>
      <c r="C18" s="53"/>
      <c r="D18" s="54"/>
      <c r="E18" s="65"/>
      <c r="F18" s="55"/>
      <c r="G18" s="53"/>
      <c r="H18" s="57"/>
      <c r="I18" s="56"/>
      <c r="J18" s="56"/>
      <c r="K18" s="36" t="s">
        <v>65</v>
      </c>
      <c r="L18" s="83">
        <v>36</v>
      </c>
      <c r="M18" s="83"/>
      <c r="N18" s="63"/>
      <c r="O18" s="86" t="s">
        <v>237</v>
      </c>
      <c r="P18" s="88">
        <v>43574.67037037037</v>
      </c>
      <c r="Q18" s="86" t="s">
        <v>251</v>
      </c>
      <c r="R18" s="90" t="s">
        <v>285</v>
      </c>
      <c r="S18" s="86" t="s">
        <v>304</v>
      </c>
      <c r="T18" s="86" t="s">
        <v>325</v>
      </c>
      <c r="U18" s="86"/>
      <c r="V18" s="90" t="s">
        <v>365</v>
      </c>
      <c r="W18" s="88">
        <v>43574.67037037037</v>
      </c>
      <c r="X18" s="90" t="s">
        <v>383</v>
      </c>
      <c r="Y18" s="86"/>
      <c r="Z18" s="86"/>
      <c r="AA18" s="92" t="s">
        <v>426</v>
      </c>
      <c r="AB18" s="86"/>
      <c r="AC18" s="86" t="b">
        <v>0</v>
      </c>
      <c r="AD18" s="86">
        <v>0</v>
      </c>
      <c r="AE18" s="92" t="s">
        <v>458</v>
      </c>
      <c r="AF18" s="86" t="b">
        <v>0</v>
      </c>
      <c r="AG18" s="86" t="s">
        <v>460</v>
      </c>
      <c r="AH18" s="86"/>
      <c r="AI18" s="92" t="s">
        <v>454</v>
      </c>
      <c r="AJ18" s="86" t="b">
        <v>0</v>
      </c>
      <c r="AK18" s="86">
        <v>0</v>
      </c>
      <c r="AL18" s="92" t="s">
        <v>454</v>
      </c>
      <c r="AM18" s="86" t="s">
        <v>465</v>
      </c>
      <c r="AN18" s="86" t="b">
        <v>0</v>
      </c>
      <c r="AO18" s="92" t="s">
        <v>426</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1</v>
      </c>
      <c r="BE18" s="52">
        <v>3.125</v>
      </c>
      <c r="BF18" s="51">
        <v>0</v>
      </c>
      <c r="BG18" s="52">
        <v>0</v>
      </c>
      <c r="BH18" s="51">
        <v>0</v>
      </c>
      <c r="BI18" s="52">
        <v>0</v>
      </c>
      <c r="BJ18" s="51">
        <v>31</v>
      </c>
      <c r="BK18" s="52">
        <v>96.875</v>
      </c>
      <c r="BL18" s="51">
        <v>32</v>
      </c>
    </row>
    <row r="19" spans="1:64" ht="15">
      <c r="A19" s="84" t="s">
        <v>221</v>
      </c>
      <c r="B19" s="84" t="s">
        <v>234</v>
      </c>
      <c r="C19" s="53"/>
      <c r="D19" s="54"/>
      <c r="E19" s="65"/>
      <c r="F19" s="55"/>
      <c r="G19" s="53"/>
      <c r="H19" s="57"/>
      <c r="I19" s="56"/>
      <c r="J19" s="56"/>
      <c r="K19" s="36" t="s">
        <v>65</v>
      </c>
      <c r="L19" s="83">
        <v>37</v>
      </c>
      <c r="M19" s="83"/>
      <c r="N19" s="63"/>
      <c r="O19" s="86" t="s">
        <v>237</v>
      </c>
      <c r="P19" s="88">
        <v>43586.73273148148</v>
      </c>
      <c r="Q19" s="86" t="s">
        <v>252</v>
      </c>
      <c r="R19" s="86"/>
      <c r="S19" s="86"/>
      <c r="T19" s="86"/>
      <c r="U19" s="90" t="s">
        <v>347</v>
      </c>
      <c r="V19" s="90" t="s">
        <v>347</v>
      </c>
      <c r="W19" s="88">
        <v>43586.73273148148</v>
      </c>
      <c r="X19" s="90" t="s">
        <v>384</v>
      </c>
      <c r="Y19" s="86"/>
      <c r="Z19" s="86"/>
      <c r="AA19" s="92" t="s">
        <v>427</v>
      </c>
      <c r="AB19" s="86"/>
      <c r="AC19" s="86" t="b">
        <v>0</v>
      </c>
      <c r="AD19" s="86">
        <v>0</v>
      </c>
      <c r="AE19" s="92" t="s">
        <v>459</v>
      </c>
      <c r="AF19" s="86" t="b">
        <v>0</v>
      </c>
      <c r="AG19" s="86" t="s">
        <v>460</v>
      </c>
      <c r="AH19" s="86"/>
      <c r="AI19" s="92" t="s">
        <v>454</v>
      </c>
      <c r="AJ19" s="86" t="b">
        <v>0</v>
      </c>
      <c r="AK19" s="86">
        <v>0</v>
      </c>
      <c r="AL19" s="92" t="s">
        <v>454</v>
      </c>
      <c r="AM19" s="86" t="s">
        <v>465</v>
      </c>
      <c r="AN19" s="86" t="b">
        <v>0</v>
      </c>
      <c r="AO19" s="92" t="s">
        <v>427</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v>0</v>
      </c>
      <c r="BE19" s="52">
        <v>0</v>
      </c>
      <c r="BF19" s="51">
        <v>0</v>
      </c>
      <c r="BG19" s="52">
        <v>0</v>
      </c>
      <c r="BH19" s="51">
        <v>0</v>
      </c>
      <c r="BI19" s="52">
        <v>0</v>
      </c>
      <c r="BJ19" s="51">
        <v>28</v>
      </c>
      <c r="BK19" s="52">
        <v>100</v>
      </c>
      <c r="BL19" s="51">
        <v>28</v>
      </c>
    </row>
    <row r="20" spans="1:64" ht="15">
      <c r="A20" s="84" t="s">
        <v>222</v>
      </c>
      <c r="B20" s="84" t="s">
        <v>221</v>
      </c>
      <c r="C20" s="53"/>
      <c r="D20" s="54"/>
      <c r="E20" s="65"/>
      <c r="F20" s="55"/>
      <c r="G20" s="53"/>
      <c r="H20" s="57"/>
      <c r="I20" s="56"/>
      <c r="J20" s="56"/>
      <c r="K20" s="36" t="s">
        <v>66</v>
      </c>
      <c r="L20" s="83">
        <v>38</v>
      </c>
      <c r="M20" s="83"/>
      <c r="N20" s="63"/>
      <c r="O20" s="86" t="s">
        <v>236</v>
      </c>
      <c r="P20" s="88">
        <v>43580.62559027778</v>
      </c>
      <c r="Q20" s="86" t="s">
        <v>253</v>
      </c>
      <c r="R20" s="86"/>
      <c r="S20" s="86"/>
      <c r="T20" s="86"/>
      <c r="U20" s="90" t="s">
        <v>348</v>
      </c>
      <c r="V20" s="90" t="s">
        <v>348</v>
      </c>
      <c r="W20" s="88">
        <v>43580.62559027778</v>
      </c>
      <c r="X20" s="90" t="s">
        <v>385</v>
      </c>
      <c r="Y20" s="86"/>
      <c r="Z20" s="86"/>
      <c r="AA20" s="92" t="s">
        <v>428</v>
      </c>
      <c r="AB20" s="86"/>
      <c r="AC20" s="86" t="b">
        <v>0</v>
      </c>
      <c r="AD20" s="86">
        <v>0</v>
      </c>
      <c r="AE20" s="92" t="s">
        <v>454</v>
      </c>
      <c r="AF20" s="86" t="b">
        <v>0</v>
      </c>
      <c r="AG20" s="86" t="s">
        <v>460</v>
      </c>
      <c r="AH20" s="86"/>
      <c r="AI20" s="92" t="s">
        <v>454</v>
      </c>
      <c r="AJ20" s="86" t="b">
        <v>0</v>
      </c>
      <c r="AK20" s="86">
        <v>0</v>
      </c>
      <c r="AL20" s="92" t="s">
        <v>454</v>
      </c>
      <c r="AM20" s="86" t="s">
        <v>465</v>
      </c>
      <c r="AN20" s="86" t="b">
        <v>0</v>
      </c>
      <c r="AO20" s="92" t="s">
        <v>428</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c r="BE20" s="52"/>
      <c r="BF20" s="51"/>
      <c r="BG20" s="52"/>
      <c r="BH20" s="51"/>
      <c r="BI20" s="52"/>
      <c r="BJ20" s="51"/>
      <c r="BK20" s="52"/>
      <c r="BL20" s="51"/>
    </row>
    <row r="21" spans="1:64" ht="15">
      <c r="A21" s="84" t="s">
        <v>221</v>
      </c>
      <c r="B21" s="84" t="s">
        <v>222</v>
      </c>
      <c r="C21" s="53"/>
      <c r="D21" s="54"/>
      <c r="E21" s="65"/>
      <c r="F21" s="55"/>
      <c r="G21" s="53"/>
      <c r="H21" s="57"/>
      <c r="I21" s="56"/>
      <c r="J21" s="56"/>
      <c r="K21" s="36" t="s">
        <v>66</v>
      </c>
      <c r="L21" s="83">
        <v>40</v>
      </c>
      <c r="M21" s="83"/>
      <c r="N21" s="63"/>
      <c r="O21" s="86" t="s">
        <v>236</v>
      </c>
      <c r="P21" s="88">
        <v>43563.712060185186</v>
      </c>
      <c r="Q21" s="86" t="s">
        <v>254</v>
      </c>
      <c r="R21" s="90" t="s">
        <v>286</v>
      </c>
      <c r="S21" s="86" t="s">
        <v>305</v>
      </c>
      <c r="T21" s="86" t="s">
        <v>326</v>
      </c>
      <c r="U21" s="90" t="s">
        <v>349</v>
      </c>
      <c r="V21" s="90" t="s">
        <v>349</v>
      </c>
      <c r="W21" s="88">
        <v>43563.712060185186</v>
      </c>
      <c r="X21" s="90" t="s">
        <v>386</v>
      </c>
      <c r="Y21" s="86"/>
      <c r="Z21" s="86"/>
      <c r="AA21" s="92" t="s">
        <v>429</v>
      </c>
      <c r="AB21" s="86"/>
      <c r="AC21" s="86" t="b">
        <v>0</v>
      </c>
      <c r="AD21" s="86">
        <v>0</v>
      </c>
      <c r="AE21" s="92" t="s">
        <v>454</v>
      </c>
      <c r="AF21" s="86" t="b">
        <v>0</v>
      </c>
      <c r="AG21" s="86" t="s">
        <v>460</v>
      </c>
      <c r="AH21" s="86"/>
      <c r="AI21" s="92" t="s">
        <v>454</v>
      </c>
      <c r="AJ21" s="86" t="b">
        <v>0</v>
      </c>
      <c r="AK21" s="86">
        <v>0</v>
      </c>
      <c r="AL21" s="92" t="s">
        <v>454</v>
      </c>
      <c r="AM21" s="86" t="s">
        <v>465</v>
      </c>
      <c r="AN21" s="86" t="b">
        <v>0</v>
      </c>
      <c r="AO21" s="92" t="s">
        <v>429</v>
      </c>
      <c r="AP21" s="86" t="s">
        <v>176</v>
      </c>
      <c r="AQ21" s="86">
        <v>0</v>
      </c>
      <c r="AR21" s="86">
        <v>0</v>
      </c>
      <c r="AS21" s="86"/>
      <c r="AT21" s="86"/>
      <c r="AU21" s="86"/>
      <c r="AV21" s="86"/>
      <c r="AW21" s="86"/>
      <c r="AX21" s="86"/>
      <c r="AY21" s="86"/>
      <c r="AZ21" s="86"/>
      <c r="BA21">
        <v>3</v>
      </c>
      <c r="BB21" s="85" t="str">
        <f>REPLACE(INDEX(GroupVertices[Group],MATCH(Edges24[[#This Row],[Vertex 1]],GroupVertices[Vertex],0)),1,1,"")</f>
        <v>1</v>
      </c>
      <c r="BC21" s="85" t="str">
        <f>REPLACE(INDEX(GroupVertices[Group],MATCH(Edges24[[#This Row],[Vertex 2]],GroupVertices[Vertex],0)),1,1,"")</f>
        <v>1</v>
      </c>
      <c r="BD21" s="51">
        <v>1</v>
      </c>
      <c r="BE21" s="52">
        <v>3.5714285714285716</v>
      </c>
      <c r="BF21" s="51">
        <v>0</v>
      </c>
      <c r="BG21" s="52">
        <v>0</v>
      </c>
      <c r="BH21" s="51">
        <v>0</v>
      </c>
      <c r="BI21" s="52">
        <v>0</v>
      </c>
      <c r="BJ21" s="51">
        <v>27</v>
      </c>
      <c r="BK21" s="52">
        <v>96.42857142857143</v>
      </c>
      <c r="BL21" s="51">
        <v>28</v>
      </c>
    </row>
    <row r="22" spans="1:64" ht="15">
      <c r="A22" s="84" t="s">
        <v>221</v>
      </c>
      <c r="B22" s="84" t="s">
        <v>222</v>
      </c>
      <c r="C22" s="53"/>
      <c r="D22" s="54"/>
      <c r="E22" s="65"/>
      <c r="F22" s="55"/>
      <c r="G22" s="53"/>
      <c r="H22" s="57"/>
      <c r="I22" s="56"/>
      <c r="J22" s="56"/>
      <c r="K22" s="36" t="s">
        <v>66</v>
      </c>
      <c r="L22" s="83">
        <v>41</v>
      </c>
      <c r="M22" s="83"/>
      <c r="N22" s="63"/>
      <c r="O22" s="86" t="s">
        <v>236</v>
      </c>
      <c r="P22" s="88">
        <v>43571.79540509259</v>
      </c>
      <c r="Q22" s="86" t="s">
        <v>255</v>
      </c>
      <c r="R22" s="86"/>
      <c r="S22" s="86"/>
      <c r="T22" s="86" t="s">
        <v>327</v>
      </c>
      <c r="U22" s="86"/>
      <c r="V22" s="90" t="s">
        <v>365</v>
      </c>
      <c r="W22" s="88">
        <v>43571.79540509259</v>
      </c>
      <c r="X22" s="90" t="s">
        <v>387</v>
      </c>
      <c r="Y22" s="86"/>
      <c r="Z22" s="86"/>
      <c r="AA22" s="92" t="s">
        <v>430</v>
      </c>
      <c r="AB22" s="86"/>
      <c r="AC22" s="86" t="b">
        <v>0</v>
      </c>
      <c r="AD22" s="86">
        <v>2</v>
      </c>
      <c r="AE22" s="92" t="s">
        <v>454</v>
      </c>
      <c r="AF22" s="86" t="b">
        <v>0</v>
      </c>
      <c r="AG22" s="86" t="s">
        <v>460</v>
      </c>
      <c r="AH22" s="86"/>
      <c r="AI22" s="92" t="s">
        <v>454</v>
      </c>
      <c r="AJ22" s="86" t="b">
        <v>0</v>
      </c>
      <c r="AK22" s="86">
        <v>0</v>
      </c>
      <c r="AL22" s="92" t="s">
        <v>454</v>
      </c>
      <c r="AM22" s="86" t="s">
        <v>465</v>
      </c>
      <c r="AN22" s="86" t="b">
        <v>0</v>
      </c>
      <c r="AO22" s="92" t="s">
        <v>430</v>
      </c>
      <c r="AP22" s="86" t="s">
        <v>176</v>
      </c>
      <c r="AQ22" s="86">
        <v>0</v>
      </c>
      <c r="AR22" s="86">
        <v>0</v>
      </c>
      <c r="AS22" s="86"/>
      <c r="AT22" s="86"/>
      <c r="AU22" s="86"/>
      <c r="AV22" s="86"/>
      <c r="AW22" s="86"/>
      <c r="AX22" s="86"/>
      <c r="AY22" s="86"/>
      <c r="AZ22" s="86"/>
      <c r="BA22">
        <v>3</v>
      </c>
      <c r="BB22" s="85" t="str">
        <f>REPLACE(INDEX(GroupVertices[Group],MATCH(Edges24[[#This Row],[Vertex 1]],GroupVertices[Vertex],0)),1,1,"")</f>
        <v>1</v>
      </c>
      <c r="BC22" s="85" t="str">
        <f>REPLACE(INDEX(GroupVertices[Group],MATCH(Edges24[[#This Row],[Vertex 2]],GroupVertices[Vertex],0)),1,1,"")</f>
        <v>1</v>
      </c>
      <c r="BD22" s="51">
        <v>1</v>
      </c>
      <c r="BE22" s="52">
        <v>2.3255813953488373</v>
      </c>
      <c r="BF22" s="51">
        <v>0</v>
      </c>
      <c r="BG22" s="52">
        <v>0</v>
      </c>
      <c r="BH22" s="51">
        <v>0</v>
      </c>
      <c r="BI22" s="52">
        <v>0</v>
      </c>
      <c r="BJ22" s="51">
        <v>42</v>
      </c>
      <c r="BK22" s="52">
        <v>97.67441860465117</v>
      </c>
      <c r="BL22" s="51">
        <v>43</v>
      </c>
    </row>
    <row r="23" spans="1:64" ht="15">
      <c r="A23" s="84" t="s">
        <v>221</v>
      </c>
      <c r="B23" s="84" t="s">
        <v>222</v>
      </c>
      <c r="C23" s="53"/>
      <c r="D23" s="54"/>
      <c r="E23" s="65"/>
      <c r="F23" s="55"/>
      <c r="G23" s="53"/>
      <c r="H23" s="57"/>
      <c r="I23" s="56"/>
      <c r="J23" s="56"/>
      <c r="K23" s="36" t="s">
        <v>66</v>
      </c>
      <c r="L23" s="83">
        <v>42</v>
      </c>
      <c r="M23" s="83"/>
      <c r="N23" s="63"/>
      <c r="O23" s="86" t="s">
        <v>236</v>
      </c>
      <c r="P23" s="88">
        <v>43608.760659722226</v>
      </c>
      <c r="Q23" s="86" t="s">
        <v>256</v>
      </c>
      <c r="R23" s="86"/>
      <c r="S23" s="86"/>
      <c r="T23" s="86" t="s">
        <v>328</v>
      </c>
      <c r="U23" s="90" t="s">
        <v>348</v>
      </c>
      <c r="V23" s="90" t="s">
        <v>348</v>
      </c>
      <c r="W23" s="88">
        <v>43608.760659722226</v>
      </c>
      <c r="X23" s="90" t="s">
        <v>388</v>
      </c>
      <c r="Y23" s="86"/>
      <c r="Z23" s="86"/>
      <c r="AA23" s="92" t="s">
        <v>431</v>
      </c>
      <c r="AB23" s="86"/>
      <c r="AC23" s="86" t="b">
        <v>0</v>
      </c>
      <c r="AD23" s="86">
        <v>1</v>
      </c>
      <c r="AE23" s="92" t="s">
        <v>454</v>
      </c>
      <c r="AF23" s="86" t="b">
        <v>0</v>
      </c>
      <c r="AG23" s="86" t="s">
        <v>460</v>
      </c>
      <c r="AH23" s="86"/>
      <c r="AI23" s="92" t="s">
        <v>454</v>
      </c>
      <c r="AJ23" s="86" t="b">
        <v>0</v>
      </c>
      <c r="AK23" s="86">
        <v>0</v>
      </c>
      <c r="AL23" s="92" t="s">
        <v>454</v>
      </c>
      <c r="AM23" s="86" t="s">
        <v>465</v>
      </c>
      <c r="AN23" s="86" t="b">
        <v>0</v>
      </c>
      <c r="AO23" s="92" t="s">
        <v>431</v>
      </c>
      <c r="AP23" s="86" t="s">
        <v>176</v>
      </c>
      <c r="AQ23" s="86">
        <v>0</v>
      </c>
      <c r="AR23" s="86">
        <v>0</v>
      </c>
      <c r="AS23" s="86"/>
      <c r="AT23" s="86"/>
      <c r="AU23" s="86"/>
      <c r="AV23" s="86"/>
      <c r="AW23" s="86"/>
      <c r="AX23" s="86"/>
      <c r="AY23" s="86"/>
      <c r="AZ23" s="86"/>
      <c r="BA23">
        <v>3</v>
      </c>
      <c r="BB23" s="85" t="str">
        <f>REPLACE(INDEX(GroupVertices[Group],MATCH(Edges24[[#This Row],[Vertex 1]],GroupVertices[Vertex],0)),1,1,"")</f>
        <v>1</v>
      </c>
      <c r="BC23" s="85" t="str">
        <f>REPLACE(INDEX(GroupVertices[Group],MATCH(Edges24[[#This Row],[Vertex 2]],GroupVertices[Vertex],0)),1,1,"")</f>
        <v>1</v>
      </c>
      <c r="BD23" s="51">
        <v>0</v>
      </c>
      <c r="BE23" s="52">
        <v>0</v>
      </c>
      <c r="BF23" s="51">
        <v>0</v>
      </c>
      <c r="BG23" s="52">
        <v>0</v>
      </c>
      <c r="BH23" s="51">
        <v>0</v>
      </c>
      <c r="BI23" s="52">
        <v>0</v>
      </c>
      <c r="BJ23" s="51">
        <v>26</v>
      </c>
      <c r="BK23" s="52">
        <v>100</v>
      </c>
      <c r="BL23" s="51">
        <v>26</v>
      </c>
    </row>
    <row r="24" spans="1:64" ht="15">
      <c r="A24" s="84" t="s">
        <v>220</v>
      </c>
      <c r="B24" s="84" t="s">
        <v>221</v>
      </c>
      <c r="C24" s="53"/>
      <c r="D24" s="54"/>
      <c r="E24" s="65"/>
      <c r="F24" s="55"/>
      <c r="G24" s="53"/>
      <c r="H24" s="57"/>
      <c r="I24" s="56"/>
      <c r="J24" s="56"/>
      <c r="K24" s="36" t="s">
        <v>66</v>
      </c>
      <c r="L24" s="83">
        <v>44</v>
      </c>
      <c r="M24" s="83"/>
      <c r="N24" s="63"/>
      <c r="O24" s="86" t="s">
        <v>236</v>
      </c>
      <c r="P24" s="88">
        <v>43579.98974537037</v>
      </c>
      <c r="Q24" s="86" t="s">
        <v>257</v>
      </c>
      <c r="R24" s="86"/>
      <c r="S24" s="86"/>
      <c r="T24" s="86" t="s">
        <v>329</v>
      </c>
      <c r="U24" s="90" t="s">
        <v>350</v>
      </c>
      <c r="V24" s="90" t="s">
        <v>350</v>
      </c>
      <c r="W24" s="88">
        <v>43579.98974537037</v>
      </c>
      <c r="X24" s="90" t="s">
        <v>389</v>
      </c>
      <c r="Y24" s="86"/>
      <c r="Z24" s="86"/>
      <c r="AA24" s="92" t="s">
        <v>432</v>
      </c>
      <c r="AB24" s="86"/>
      <c r="AC24" s="86" t="b">
        <v>0</v>
      </c>
      <c r="AD24" s="86">
        <v>0</v>
      </c>
      <c r="AE24" s="92" t="s">
        <v>454</v>
      </c>
      <c r="AF24" s="86" t="b">
        <v>0</v>
      </c>
      <c r="AG24" s="86" t="s">
        <v>460</v>
      </c>
      <c r="AH24" s="86"/>
      <c r="AI24" s="92" t="s">
        <v>454</v>
      </c>
      <c r="AJ24" s="86" t="b">
        <v>0</v>
      </c>
      <c r="AK24" s="86">
        <v>0</v>
      </c>
      <c r="AL24" s="92" t="s">
        <v>454</v>
      </c>
      <c r="AM24" s="86" t="s">
        <v>463</v>
      </c>
      <c r="AN24" s="86" t="b">
        <v>0</v>
      </c>
      <c r="AO24" s="92" t="s">
        <v>432</v>
      </c>
      <c r="AP24" s="86" t="s">
        <v>176</v>
      </c>
      <c r="AQ24" s="86">
        <v>0</v>
      </c>
      <c r="AR24" s="86">
        <v>0</v>
      </c>
      <c r="AS24" s="86" t="s">
        <v>470</v>
      </c>
      <c r="AT24" s="86" t="s">
        <v>471</v>
      </c>
      <c r="AU24" s="86" t="s">
        <v>472</v>
      </c>
      <c r="AV24" s="86" t="s">
        <v>473</v>
      </c>
      <c r="AW24" s="86" t="s">
        <v>474</v>
      </c>
      <c r="AX24" s="86" t="s">
        <v>475</v>
      </c>
      <c r="AY24" s="86" t="s">
        <v>476</v>
      </c>
      <c r="AZ24" s="90" t="s">
        <v>477</v>
      </c>
      <c r="BA24">
        <v>6</v>
      </c>
      <c r="BB24" s="85" t="str">
        <f>REPLACE(INDEX(GroupVertices[Group],MATCH(Edges24[[#This Row],[Vertex 1]],GroupVertices[Vertex],0)),1,1,"")</f>
        <v>2</v>
      </c>
      <c r="BC24" s="85" t="str">
        <f>REPLACE(INDEX(GroupVertices[Group],MATCH(Edges24[[#This Row],[Vertex 2]],GroupVertices[Vertex],0)),1,1,"")</f>
        <v>1</v>
      </c>
      <c r="BD24" s="51">
        <v>0</v>
      </c>
      <c r="BE24" s="52">
        <v>0</v>
      </c>
      <c r="BF24" s="51">
        <v>0</v>
      </c>
      <c r="BG24" s="52">
        <v>0</v>
      </c>
      <c r="BH24" s="51">
        <v>0</v>
      </c>
      <c r="BI24" s="52">
        <v>0</v>
      </c>
      <c r="BJ24" s="51">
        <v>19</v>
      </c>
      <c r="BK24" s="52">
        <v>100</v>
      </c>
      <c r="BL24" s="51">
        <v>19</v>
      </c>
    </row>
    <row r="25" spans="1:64" ht="15">
      <c r="A25" s="84" t="s">
        <v>220</v>
      </c>
      <c r="B25" s="84" t="s">
        <v>220</v>
      </c>
      <c r="C25" s="53"/>
      <c r="D25" s="54"/>
      <c r="E25" s="65"/>
      <c r="F25" s="55"/>
      <c r="G25" s="53"/>
      <c r="H25" s="57"/>
      <c r="I25" s="56"/>
      <c r="J25" s="56"/>
      <c r="K25" s="36" t="s">
        <v>65</v>
      </c>
      <c r="L25" s="83">
        <v>45</v>
      </c>
      <c r="M25" s="83"/>
      <c r="N25" s="63"/>
      <c r="O25" s="86" t="s">
        <v>176</v>
      </c>
      <c r="P25" s="88">
        <v>43584.708865740744</v>
      </c>
      <c r="Q25" s="86" t="s">
        <v>258</v>
      </c>
      <c r="R25" s="90" t="s">
        <v>287</v>
      </c>
      <c r="S25" s="86" t="s">
        <v>306</v>
      </c>
      <c r="T25" s="86"/>
      <c r="U25" s="86"/>
      <c r="V25" s="90" t="s">
        <v>366</v>
      </c>
      <c r="W25" s="88">
        <v>43584.708865740744</v>
      </c>
      <c r="X25" s="90" t="s">
        <v>390</v>
      </c>
      <c r="Y25" s="86"/>
      <c r="Z25" s="86"/>
      <c r="AA25" s="92" t="s">
        <v>433</v>
      </c>
      <c r="AB25" s="86"/>
      <c r="AC25" s="86" t="b">
        <v>0</v>
      </c>
      <c r="AD25" s="86">
        <v>0</v>
      </c>
      <c r="AE25" s="92" t="s">
        <v>454</v>
      </c>
      <c r="AF25" s="86" t="b">
        <v>1</v>
      </c>
      <c r="AG25" s="86" t="s">
        <v>461</v>
      </c>
      <c r="AH25" s="86"/>
      <c r="AI25" s="92" t="s">
        <v>442</v>
      </c>
      <c r="AJ25" s="86" t="b">
        <v>0</v>
      </c>
      <c r="AK25" s="86">
        <v>0</v>
      </c>
      <c r="AL25" s="92" t="s">
        <v>454</v>
      </c>
      <c r="AM25" s="86" t="s">
        <v>467</v>
      </c>
      <c r="AN25" s="86" t="b">
        <v>0</v>
      </c>
      <c r="AO25" s="92" t="s">
        <v>433</v>
      </c>
      <c r="AP25" s="86" t="s">
        <v>176</v>
      </c>
      <c r="AQ25" s="86">
        <v>0</v>
      </c>
      <c r="AR25" s="86">
        <v>0</v>
      </c>
      <c r="AS25" s="86"/>
      <c r="AT25" s="86"/>
      <c r="AU25" s="86"/>
      <c r="AV25" s="86"/>
      <c r="AW25" s="86"/>
      <c r="AX25" s="86"/>
      <c r="AY25" s="86"/>
      <c r="AZ25" s="86"/>
      <c r="BA25">
        <v>1</v>
      </c>
      <c r="BB25" s="85" t="str">
        <f>REPLACE(INDEX(GroupVertices[Group],MATCH(Edges24[[#This Row],[Vertex 1]],GroupVertices[Vertex],0)),1,1,"")</f>
        <v>2</v>
      </c>
      <c r="BC25" s="85" t="str">
        <f>REPLACE(INDEX(GroupVertices[Group],MATCH(Edges24[[#This Row],[Vertex 2]],GroupVertices[Vertex],0)),1,1,"")</f>
        <v>2</v>
      </c>
      <c r="BD25" s="51">
        <v>0</v>
      </c>
      <c r="BE25" s="52">
        <v>0</v>
      </c>
      <c r="BF25" s="51">
        <v>0</v>
      </c>
      <c r="BG25" s="52">
        <v>0</v>
      </c>
      <c r="BH25" s="51">
        <v>0</v>
      </c>
      <c r="BI25" s="52">
        <v>0</v>
      </c>
      <c r="BJ25" s="51">
        <v>4</v>
      </c>
      <c r="BK25" s="52">
        <v>100</v>
      </c>
      <c r="BL25" s="51">
        <v>4</v>
      </c>
    </row>
    <row r="26" spans="1:64" ht="15">
      <c r="A26" s="84" t="s">
        <v>220</v>
      </c>
      <c r="B26" s="84" t="s">
        <v>221</v>
      </c>
      <c r="C26" s="53"/>
      <c r="D26" s="54"/>
      <c r="E26" s="65"/>
      <c r="F26" s="55"/>
      <c r="G26" s="53"/>
      <c r="H26" s="57"/>
      <c r="I26" s="56"/>
      <c r="J26" s="56"/>
      <c r="K26" s="36" t="s">
        <v>66</v>
      </c>
      <c r="L26" s="83">
        <v>46</v>
      </c>
      <c r="M26" s="83"/>
      <c r="N26" s="63"/>
      <c r="O26" s="86" t="s">
        <v>236</v>
      </c>
      <c r="P26" s="88">
        <v>43607.66798611111</v>
      </c>
      <c r="Q26" s="86" t="s">
        <v>259</v>
      </c>
      <c r="R26" s="90" t="s">
        <v>288</v>
      </c>
      <c r="S26" s="86" t="s">
        <v>301</v>
      </c>
      <c r="T26" s="86" t="s">
        <v>330</v>
      </c>
      <c r="U26" s="90" t="s">
        <v>351</v>
      </c>
      <c r="V26" s="90" t="s">
        <v>351</v>
      </c>
      <c r="W26" s="88">
        <v>43607.66798611111</v>
      </c>
      <c r="X26" s="90" t="s">
        <v>391</v>
      </c>
      <c r="Y26" s="86"/>
      <c r="Z26" s="86"/>
      <c r="AA26" s="92" t="s">
        <v>434</v>
      </c>
      <c r="AB26" s="86"/>
      <c r="AC26" s="86" t="b">
        <v>0</v>
      </c>
      <c r="AD26" s="86">
        <v>0</v>
      </c>
      <c r="AE26" s="92" t="s">
        <v>454</v>
      </c>
      <c r="AF26" s="86" t="b">
        <v>0</v>
      </c>
      <c r="AG26" s="86" t="s">
        <v>460</v>
      </c>
      <c r="AH26" s="86"/>
      <c r="AI26" s="92" t="s">
        <v>454</v>
      </c>
      <c r="AJ26" s="86" t="b">
        <v>0</v>
      </c>
      <c r="AK26" s="86">
        <v>1</v>
      </c>
      <c r="AL26" s="92" t="s">
        <v>454</v>
      </c>
      <c r="AM26" s="86" t="s">
        <v>465</v>
      </c>
      <c r="AN26" s="86" t="b">
        <v>0</v>
      </c>
      <c r="AO26" s="92" t="s">
        <v>434</v>
      </c>
      <c r="AP26" s="86" t="s">
        <v>176</v>
      </c>
      <c r="AQ26" s="86">
        <v>0</v>
      </c>
      <c r="AR26" s="86">
        <v>0</v>
      </c>
      <c r="AS26" s="86"/>
      <c r="AT26" s="86"/>
      <c r="AU26" s="86"/>
      <c r="AV26" s="86"/>
      <c r="AW26" s="86"/>
      <c r="AX26" s="86"/>
      <c r="AY26" s="86"/>
      <c r="AZ26" s="86"/>
      <c r="BA26">
        <v>6</v>
      </c>
      <c r="BB26" s="85" t="str">
        <f>REPLACE(INDEX(GroupVertices[Group],MATCH(Edges24[[#This Row],[Vertex 1]],GroupVertices[Vertex],0)),1,1,"")</f>
        <v>2</v>
      </c>
      <c r="BC26" s="85" t="str">
        <f>REPLACE(INDEX(GroupVertices[Group],MATCH(Edges24[[#This Row],[Vertex 2]],GroupVertices[Vertex],0)),1,1,"")</f>
        <v>1</v>
      </c>
      <c r="BD26" s="51">
        <v>0</v>
      </c>
      <c r="BE26" s="52">
        <v>0</v>
      </c>
      <c r="BF26" s="51">
        <v>0</v>
      </c>
      <c r="BG26" s="52">
        <v>0</v>
      </c>
      <c r="BH26" s="51">
        <v>0</v>
      </c>
      <c r="BI26" s="52">
        <v>0</v>
      </c>
      <c r="BJ26" s="51">
        <v>27</v>
      </c>
      <c r="BK26" s="52">
        <v>100</v>
      </c>
      <c r="BL26" s="51">
        <v>27</v>
      </c>
    </row>
    <row r="27" spans="1:64" ht="15">
      <c r="A27" s="84" t="s">
        <v>220</v>
      </c>
      <c r="B27" s="84" t="s">
        <v>221</v>
      </c>
      <c r="C27" s="53"/>
      <c r="D27" s="54"/>
      <c r="E27" s="65"/>
      <c r="F27" s="55"/>
      <c r="G27" s="53"/>
      <c r="H27" s="57"/>
      <c r="I27" s="56"/>
      <c r="J27" s="56"/>
      <c r="K27" s="36" t="s">
        <v>66</v>
      </c>
      <c r="L27" s="83">
        <v>47</v>
      </c>
      <c r="M27" s="83"/>
      <c r="N27" s="63"/>
      <c r="O27" s="86" t="s">
        <v>236</v>
      </c>
      <c r="P27" s="88">
        <v>43609.71549768518</v>
      </c>
      <c r="Q27" s="86" t="s">
        <v>260</v>
      </c>
      <c r="R27" s="90" t="s">
        <v>288</v>
      </c>
      <c r="S27" s="86" t="s">
        <v>301</v>
      </c>
      <c r="T27" s="86" t="s">
        <v>331</v>
      </c>
      <c r="U27" s="90" t="s">
        <v>352</v>
      </c>
      <c r="V27" s="90" t="s">
        <v>352</v>
      </c>
      <c r="W27" s="88">
        <v>43609.71549768518</v>
      </c>
      <c r="X27" s="90" t="s">
        <v>392</v>
      </c>
      <c r="Y27" s="86"/>
      <c r="Z27" s="86"/>
      <c r="AA27" s="92" t="s">
        <v>435</v>
      </c>
      <c r="AB27" s="86"/>
      <c r="AC27" s="86" t="b">
        <v>0</v>
      </c>
      <c r="AD27" s="86">
        <v>0</v>
      </c>
      <c r="AE27" s="92" t="s">
        <v>454</v>
      </c>
      <c r="AF27" s="86" t="b">
        <v>0</v>
      </c>
      <c r="AG27" s="86" t="s">
        <v>460</v>
      </c>
      <c r="AH27" s="86"/>
      <c r="AI27" s="92" t="s">
        <v>454</v>
      </c>
      <c r="AJ27" s="86" t="b">
        <v>0</v>
      </c>
      <c r="AK27" s="86">
        <v>0</v>
      </c>
      <c r="AL27" s="92" t="s">
        <v>454</v>
      </c>
      <c r="AM27" s="86" t="s">
        <v>465</v>
      </c>
      <c r="AN27" s="86" t="b">
        <v>0</v>
      </c>
      <c r="AO27" s="92" t="s">
        <v>435</v>
      </c>
      <c r="AP27" s="86" t="s">
        <v>176</v>
      </c>
      <c r="AQ27" s="86">
        <v>0</v>
      </c>
      <c r="AR27" s="86">
        <v>0</v>
      </c>
      <c r="AS27" s="86"/>
      <c r="AT27" s="86"/>
      <c r="AU27" s="86"/>
      <c r="AV27" s="86"/>
      <c r="AW27" s="86"/>
      <c r="AX27" s="86"/>
      <c r="AY27" s="86"/>
      <c r="AZ27" s="86"/>
      <c r="BA27">
        <v>6</v>
      </c>
      <c r="BB27" s="85" t="str">
        <f>REPLACE(INDEX(GroupVertices[Group],MATCH(Edges24[[#This Row],[Vertex 1]],GroupVertices[Vertex],0)),1,1,"")</f>
        <v>2</v>
      </c>
      <c r="BC27" s="85" t="str">
        <f>REPLACE(INDEX(GroupVertices[Group],MATCH(Edges24[[#This Row],[Vertex 2]],GroupVertices[Vertex],0)),1,1,"")</f>
        <v>1</v>
      </c>
      <c r="BD27" s="51">
        <v>1</v>
      </c>
      <c r="BE27" s="52">
        <v>2.6315789473684212</v>
      </c>
      <c r="BF27" s="51">
        <v>0</v>
      </c>
      <c r="BG27" s="52">
        <v>0</v>
      </c>
      <c r="BH27" s="51">
        <v>0</v>
      </c>
      <c r="BI27" s="52">
        <v>0</v>
      </c>
      <c r="BJ27" s="51">
        <v>37</v>
      </c>
      <c r="BK27" s="52">
        <v>97.36842105263158</v>
      </c>
      <c r="BL27" s="51">
        <v>38</v>
      </c>
    </row>
    <row r="28" spans="1:64" ht="15">
      <c r="A28" s="84" t="s">
        <v>220</v>
      </c>
      <c r="B28" s="84" t="s">
        <v>221</v>
      </c>
      <c r="C28" s="53"/>
      <c r="D28" s="54"/>
      <c r="E28" s="65"/>
      <c r="F28" s="55"/>
      <c r="G28" s="53"/>
      <c r="H28" s="57"/>
      <c r="I28" s="56"/>
      <c r="J28" s="56"/>
      <c r="K28" s="36" t="s">
        <v>66</v>
      </c>
      <c r="L28" s="83">
        <v>48</v>
      </c>
      <c r="M28" s="83"/>
      <c r="N28" s="63"/>
      <c r="O28" s="86" t="s">
        <v>236</v>
      </c>
      <c r="P28" s="88">
        <v>43612.91741898148</v>
      </c>
      <c r="Q28" s="86" t="s">
        <v>261</v>
      </c>
      <c r="R28" s="90" t="s">
        <v>288</v>
      </c>
      <c r="S28" s="86" t="s">
        <v>301</v>
      </c>
      <c r="T28" s="86" t="s">
        <v>320</v>
      </c>
      <c r="U28" s="90" t="s">
        <v>353</v>
      </c>
      <c r="V28" s="90" t="s">
        <v>353</v>
      </c>
      <c r="W28" s="88">
        <v>43612.91741898148</v>
      </c>
      <c r="X28" s="90" t="s">
        <v>393</v>
      </c>
      <c r="Y28" s="86"/>
      <c r="Z28" s="86"/>
      <c r="AA28" s="92" t="s">
        <v>436</v>
      </c>
      <c r="AB28" s="86"/>
      <c r="AC28" s="86" t="b">
        <v>0</v>
      </c>
      <c r="AD28" s="86">
        <v>1</v>
      </c>
      <c r="AE28" s="92" t="s">
        <v>454</v>
      </c>
      <c r="AF28" s="86" t="b">
        <v>0</v>
      </c>
      <c r="AG28" s="86" t="s">
        <v>460</v>
      </c>
      <c r="AH28" s="86"/>
      <c r="AI28" s="92" t="s">
        <v>454</v>
      </c>
      <c r="AJ28" s="86" t="b">
        <v>0</v>
      </c>
      <c r="AK28" s="86">
        <v>1</v>
      </c>
      <c r="AL28" s="92" t="s">
        <v>454</v>
      </c>
      <c r="AM28" s="86" t="s">
        <v>465</v>
      </c>
      <c r="AN28" s="86" t="b">
        <v>0</v>
      </c>
      <c r="AO28" s="92" t="s">
        <v>436</v>
      </c>
      <c r="AP28" s="86" t="s">
        <v>176</v>
      </c>
      <c r="AQ28" s="86">
        <v>0</v>
      </c>
      <c r="AR28" s="86">
        <v>0</v>
      </c>
      <c r="AS28" s="86"/>
      <c r="AT28" s="86"/>
      <c r="AU28" s="86"/>
      <c r="AV28" s="86"/>
      <c r="AW28" s="86"/>
      <c r="AX28" s="86"/>
      <c r="AY28" s="86"/>
      <c r="AZ28" s="86"/>
      <c r="BA28">
        <v>6</v>
      </c>
      <c r="BB28" s="85" t="str">
        <f>REPLACE(INDEX(GroupVertices[Group],MATCH(Edges24[[#This Row],[Vertex 1]],GroupVertices[Vertex],0)),1,1,"")</f>
        <v>2</v>
      </c>
      <c r="BC28" s="85" t="str">
        <f>REPLACE(INDEX(GroupVertices[Group],MATCH(Edges24[[#This Row],[Vertex 2]],GroupVertices[Vertex],0)),1,1,"")</f>
        <v>1</v>
      </c>
      <c r="BD28" s="51">
        <v>0</v>
      </c>
      <c r="BE28" s="52">
        <v>0</v>
      </c>
      <c r="BF28" s="51">
        <v>0</v>
      </c>
      <c r="BG28" s="52">
        <v>0</v>
      </c>
      <c r="BH28" s="51">
        <v>0</v>
      </c>
      <c r="BI28" s="52">
        <v>0</v>
      </c>
      <c r="BJ28" s="51">
        <v>24</v>
      </c>
      <c r="BK28" s="52">
        <v>100</v>
      </c>
      <c r="BL28" s="51">
        <v>24</v>
      </c>
    </row>
    <row r="29" spans="1:64" ht="15">
      <c r="A29" s="84" t="s">
        <v>221</v>
      </c>
      <c r="B29" s="84" t="s">
        <v>220</v>
      </c>
      <c r="C29" s="53"/>
      <c r="D29" s="54"/>
      <c r="E29" s="65"/>
      <c r="F29" s="55"/>
      <c r="G29" s="53"/>
      <c r="H29" s="57"/>
      <c r="I29" s="56"/>
      <c r="J29" s="56"/>
      <c r="K29" s="36" t="s">
        <v>66</v>
      </c>
      <c r="L29" s="83">
        <v>52</v>
      </c>
      <c r="M29" s="83"/>
      <c r="N29" s="63"/>
      <c r="O29" s="86" t="s">
        <v>236</v>
      </c>
      <c r="P29" s="88">
        <v>43619.98070601852</v>
      </c>
      <c r="Q29" s="86" t="s">
        <v>262</v>
      </c>
      <c r="R29" s="86"/>
      <c r="S29" s="86"/>
      <c r="T29" s="86" t="s">
        <v>319</v>
      </c>
      <c r="U29" s="86"/>
      <c r="V29" s="90" t="s">
        <v>365</v>
      </c>
      <c r="W29" s="88">
        <v>43619.98070601852</v>
      </c>
      <c r="X29" s="90" t="s">
        <v>394</v>
      </c>
      <c r="Y29" s="86"/>
      <c r="Z29" s="86"/>
      <c r="AA29" s="92" t="s">
        <v>437</v>
      </c>
      <c r="AB29" s="86"/>
      <c r="AC29" s="86" t="b">
        <v>0</v>
      </c>
      <c r="AD29" s="86">
        <v>0</v>
      </c>
      <c r="AE29" s="92" t="s">
        <v>454</v>
      </c>
      <c r="AF29" s="86" t="b">
        <v>0</v>
      </c>
      <c r="AG29" s="86" t="s">
        <v>460</v>
      </c>
      <c r="AH29" s="86"/>
      <c r="AI29" s="92" t="s">
        <v>454</v>
      </c>
      <c r="AJ29" s="86" t="b">
        <v>0</v>
      </c>
      <c r="AK29" s="86">
        <v>2</v>
      </c>
      <c r="AL29" s="92" t="s">
        <v>434</v>
      </c>
      <c r="AM29" s="86" t="s">
        <v>465</v>
      </c>
      <c r="AN29" s="86" t="b">
        <v>0</v>
      </c>
      <c r="AO29" s="92" t="s">
        <v>434</v>
      </c>
      <c r="AP29" s="86" t="s">
        <v>176</v>
      </c>
      <c r="AQ29" s="86">
        <v>0</v>
      </c>
      <c r="AR29" s="86">
        <v>0</v>
      </c>
      <c r="AS29" s="86"/>
      <c r="AT29" s="86"/>
      <c r="AU29" s="86"/>
      <c r="AV29" s="86"/>
      <c r="AW29" s="86"/>
      <c r="AX29" s="86"/>
      <c r="AY29" s="86"/>
      <c r="AZ29" s="86"/>
      <c r="BA29">
        <v>3</v>
      </c>
      <c r="BB29" s="85" t="str">
        <f>REPLACE(INDEX(GroupVertices[Group],MATCH(Edges24[[#This Row],[Vertex 1]],GroupVertices[Vertex],0)),1,1,"")</f>
        <v>1</v>
      </c>
      <c r="BC29" s="85" t="str">
        <f>REPLACE(INDEX(GroupVertices[Group],MATCH(Edges24[[#This Row],[Vertex 2]],GroupVertices[Vertex],0)),1,1,"")</f>
        <v>2</v>
      </c>
      <c r="BD29" s="51">
        <v>0</v>
      </c>
      <c r="BE29" s="52">
        <v>0</v>
      </c>
      <c r="BF29" s="51">
        <v>0</v>
      </c>
      <c r="BG29" s="52">
        <v>0</v>
      </c>
      <c r="BH29" s="51">
        <v>0</v>
      </c>
      <c r="BI29" s="52">
        <v>0</v>
      </c>
      <c r="BJ29" s="51">
        <v>24</v>
      </c>
      <c r="BK29" s="52">
        <v>100</v>
      </c>
      <c r="BL29" s="51">
        <v>24</v>
      </c>
    </row>
    <row r="30" spans="1:64" ht="15">
      <c r="A30" s="84" t="s">
        <v>223</v>
      </c>
      <c r="B30" s="84" t="s">
        <v>223</v>
      </c>
      <c r="C30" s="53"/>
      <c r="D30" s="54"/>
      <c r="E30" s="65"/>
      <c r="F30" s="55"/>
      <c r="G30" s="53"/>
      <c r="H30" s="57"/>
      <c r="I30" s="56"/>
      <c r="J30" s="56"/>
      <c r="K30" s="36" t="s">
        <v>65</v>
      </c>
      <c r="L30" s="83">
        <v>53</v>
      </c>
      <c r="M30" s="83"/>
      <c r="N30" s="63"/>
      <c r="O30" s="86" t="s">
        <v>176</v>
      </c>
      <c r="P30" s="88">
        <v>43622.87920138889</v>
      </c>
      <c r="Q30" s="86" t="s">
        <v>263</v>
      </c>
      <c r="R30" s="90" t="s">
        <v>289</v>
      </c>
      <c r="S30" s="86" t="s">
        <v>307</v>
      </c>
      <c r="T30" s="86" t="s">
        <v>332</v>
      </c>
      <c r="U30" s="90" t="s">
        <v>354</v>
      </c>
      <c r="V30" s="90" t="s">
        <v>354</v>
      </c>
      <c r="W30" s="88">
        <v>43622.87920138889</v>
      </c>
      <c r="X30" s="90" t="s">
        <v>395</v>
      </c>
      <c r="Y30" s="86"/>
      <c r="Z30" s="86"/>
      <c r="AA30" s="92" t="s">
        <v>438</v>
      </c>
      <c r="AB30" s="86"/>
      <c r="AC30" s="86" t="b">
        <v>0</v>
      </c>
      <c r="AD30" s="86">
        <v>1</v>
      </c>
      <c r="AE30" s="92" t="s">
        <v>454</v>
      </c>
      <c r="AF30" s="86" t="b">
        <v>0</v>
      </c>
      <c r="AG30" s="86" t="s">
        <v>460</v>
      </c>
      <c r="AH30" s="86"/>
      <c r="AI30" s="92" t="s">
        <v>454</v>
      </c>
      <c r="AJ30" s="86" t="b">
        <v>0</v>
      </c>
      <c r="AK30" s="86">
        <v>2</v>
      </c>
      <c r="AL30" s="92" t="s">
        <v>454</v>
      </c>
      <c r="AM30" s="86" t="s">
        <v>468</v>
      </c>
      <c r="AN30" s="86" t="b">
        <v>0</v>
      </c>
      <c r="AO30" s="92" t="s">
        <v>438</v>
      </c>
      <c r="AP30" s="86" t="s">
        <v>469</v>
      </c>
      <c r="AQ30" s="86">
        <v>0</v>
      </c>
      <c r="AR30" s="86">
        <v>0</v>
      </c>
      <c r="AS30" s="86"/>
      <c r="AT30" s="86"/>
      <c r="AU30" s="86"/>
      <c r="AV30" s="86"/>
      <c r="AW30" s="86"/>
      <c r="AX30" s="86"/>
      <c r="AY30" s="86"/>
      <c r="AZ30" s="86"/>
      <c r="BA30">
        <v>1</v>
      </c>
      <c r="BB30" s="85" t="str">
        <f>REPLACE(INDEX(GroupVertices[Group],MATCH(Edges24[[#This Row],[Vertex 1]],GroupVertices[Vertex],0)),1,1,"")</f>
        <v>1</v>
      </c>
      <c r="BC30" s="85" t="str">
        <f>REPLACE(INDEX(GroupVertices[Group],MATCH(Edges24[[#This Row],[Vertex 2]],GroupVertices[Vertex],0)),1,1,"")</f>
        <v>1</v>
      </c>
      <c r="BD30" s="51">
        <v>0</v>
      </c>
      <c r="BE30" s="52">
        <v>0</v>
      </c>
      <c r="BF30" s="51">
        <v>0</v>
      </c>
      <c r="BG30" s="52">
        <v>0</v>
      </c>
      <c r="BH30" s="51">
        <v>0</v>
      </c>
      <c r="BI30" s="52">
        <v>0</v>
      </c>
      <c r="BJ30" s="51">
        <v>34</v>
      </c>
      <c r="BK30" s="52">
        <v>100</v>
      </c>
      <c r="BL30" s="51">
        <v>34</v>
      </c>
    </row>
    <row r="31" spans="1:64" ht="15">
      <c r="A31" s="84" t="s">
        <v>221</v>
      </c>
      <c r="B31" s="84" t="s">
        <v>223</v>
      </c>
      <c r="C31" s="53"/>
      <c r="D31" s="54"/>
      <c r="E31" s="65"/>
      <c r="F31" s="55"/>
      <c r="G31" s="53"/>
      <c r="H31" s="57"/>
      <c r="I31" s="56"/>
      <c r="J31" s="56"/>
      <c r="K31" s="36" t="s">
        <v>65</v>
      </c>
      <c r="L31" s="83">
        <v>54</v>
      </c>
      <c r="M31" s="83"/>
      <c r="N31" s="63"/>
      <c r="O31" s="86" t="s">
        <v>236</v>
      </c>
      <c r="P31" s="88">
        <v>43622.89597222222</v>
      </c>
      <c r="Q31" s="86" t="s">
        <v>264</v>
      </c>
      <c r="R31" s="86"/>
      <c r="S31" s="86"/>
      <c r="T31" s="86"/>
      <c r="U31" s="86"/>
      <c r="V31" s="90" t="s">
        <v>365</v>
      </c>
      <c r="W31" s="88">
        <v>43622.89597222222</v>
      </c>
      <c r="X31" s="90" t="s">
        <v>396</v>
      </c>
      <c r="Y31" s="86"/>
      <c r="Z31" s="86"/>
      <c r="AA31" s="92" t="s">
        <v>439</v>
      </c>
      <c r="AB31" s="86"/>
      <c r="AC31" s="86" t="b">
        <v>0</v>
      </c>
      <c r="AD31" s="86">
        <v>0</v>
      </c>
      <c r="AE31" s="92" t="s">
        <v>454</v>
      </c>
      <c r="AF31" s="86" t="b">
        <v>0</v>
      </c>
      <c r="AG31" s="86" t="s">
        <v>460</v>
      </c>
      <c r="AH31" s="86"/>
      <c r="AI31" s="92" t="s">
        <v>454</v>
      </c>
      <c r="AJ31" s="86" t="b">
        <v>0</v>
      </c>
      <c r="AK31" s="86">
        <v>2</v>
      </c>
      <c r="AL31" s="92" t="s">
        <v>438</v>
      </c>
      <c r="AM31" s="86" t="s">
        <v>465</v>
      </c>
      <c r="AN31" s="86" t="b">
        <v>0</v>
      </c>
      <c r="AO31" s="92" t="s">
        <v>438</v>
      </c>
      <c r="AP31" s="86" t="s">
        <v>176</v>
      </c>
      <c r="AQ31" s="86">
        <v>0</v>
      </c>
      <c r="AR31" s="86">
        <v>0</v>
      </c>
      <c r="AS31" s="86"/>
      <c r="AT31" s="86"/>
      <c r="AU31" s="86"/>
      <c r="AV31" s="86"/>
      <c r="AW31" s="86"/>
      <c r="AX31" s="86"/>
      <c r="AY31" s="86"/>
      <c r="AZ31" s="86"/>
      <c r="BA31">
        <v>1</v>
      </c>
      <c r="BB31" s="85" t="str">
        <f>REPLACE(INDEX(GroupVertices[Group],MATCH(Edges24[[#This Row],[Vertex 1]],GroupVertices[Vertex],0)),1,1,"")</f>
        <v>1</v>
      </c>
      <c r="BC31" s="85" t="str">
        <f>REPLACE(INDEX(GroupVertices[Group],MATCH(Edges24[[#This Row],[Vertex 2]],GroupVertices[Vertex],0)),1,1,"")</f>
        <v>1</v>
      </c>
      <c r="BD31" s="51">
        <v>0</v>
      </c>
      <c r="BE31" s="52">
        <v>0</v>
      </c>
      <c r="BF31" s="51">
        <v>0</v>
      </c>
      <c r="BG31" s="52">
        <v>0</v>
      </c>
      <c r="BH31" s="51">
        <v>0</v>
      </c>
      <c r="BI31" s="52">
        <v>0</v>
      </c>
      <c r="BJ31" s="51">
        <v>21</v>
      </c>
      <c r="BK31" s="52">
        <v>100</v>
      </c>
      <c r="BL31" s="51">
        <v>21</v>
      </c>
    </row>
    <row r="32" spans="1:64" ht="15">
      <c r="A32" s="84" t="s">
        <v>224</v>
      </c>
      <c r="B32" s="84" t="s">
        <v>235</v>
      </c>
      <c r="C32" s="53"/>
      <c r="D32" s="54"/>
      <c r="E32" s="65"/>
      <c r="F32" s="55"/>
      <c r="G32" s="53"/>
      <c r="H32" s="57"/>
      <c r="I32" s="56"/>
      <c r="J32" s="56"/>
      <c r="K32" s="36" t="s">
        <v>65</v>
      </c>
      <c r="L32" s="83">
        <v>55</v>
      </c>
      <c r="M32" s="83"/>
      <c r="N32" s="63"/>
      <c r="O32" s="86" t="s">
        <v>236</v>
      </c>
      <c r="P32" s="88">
        <v>43637.42091435185</v>
      </c>
      <c r="Q32" s="86" t="s">
        <v>265</v>
      </c>
      <c r="R32" s="90" t="s">
        <v>290</v>
      </c>
      <c r="S32" s="86" t="s">
        <v>308</v>
      </c>
      <c r="T32" s="86" t="s">
        <v>333</v>
      </c>
      <c r="U32" s="86"/>
      <c r="V32" s="90" t="s">
        <v>367</v>
      </c>
      <c r="W32" s="88">
        <v>43637.42091435185</v>
      </c>
      <c r="X32" s="90" t="s">
        <v>397</v>
      </c>
      <c r="Y32" s="86"/>
      <c r="Z32" s="86"/>
      <c r="AA32" s="92" t="s">
        <v>440</v>
      </c>
      <c r="AB32" s="86"/>
      <c r="AC32" s="86" t="b">
        <v>0</v>
      </c>
      <c r="AD32" s="86">
        <v>0</v>
      </c>
      <c r="AE32" s="92" t="s">
        <v>454</v>
      </c>
      <c r="AF32" s="86" t="b">
        <v>0</v>
      </c>
      <c r="AG32" s="86" t="s">
        <v>460</v>
      </c>
      <c r="AH32" s="86"/>
      <c r="AI32" s="92" t="s">
        <v>454</v>
      </c>
      <c r="AJ32" s="86" t="b">
        <v>0</v>
      </c>
      <c r="AK32" s="86">
        <v>0</v>
      </c>
      <c r="AL32" s="92" t="s">
        <v>454</v>
      </c>
      <c r="AM32" s="86" t="s">
        <v>463</v>
      </c>
      <c r="AN32" s="86" t="b">
        <v>0</v>
      </c>
      <c r="AO32" s="92" t="s">
        <v>440</v>
      </c>
      <c r="AP32" s="86" t="s">
        <v>176</v>
      </c>
      <c r="AQ32" s="86">
        <v>0</v>
      </c>
      <c r="AR32" s="86">
        <v>0</v>
      </c>
      <c r="AS32" s="86"/>
      <c r="AT32" s="86"/>
      <c r="AU32" s="86"/>
      <c r="AV32" s="86"/>
      <c r="AW32" s="86"/>
      <c r="AX32" s="86"/>
      <c r="AY32" s="86"/>
      <c r="AZ32" s="86"/>
      <c r="BA32">
        <v>1</v>
      </c>
      <c r="BB32" s="85" t="str">
        <f>REPLACE(INDEX(GroupVertices[Group],MATCH(Edges24[[#This Row],[Vertex 1]],GroupVertices[Vertex],0)),1,1,"")</f>
        <v>1</v>
      </c>
      <c r="BC32" s="85" t="str">
        <f>REPLACE(INDEX(GroupVertices[Group],MATCH(Edges24[[#This Row],[Vertex 2]],GroupVertices[Vertex],0)),1,1,"")</f>
        <v>1</v>
      </c>
      <c r="BD32" s="51">
        <v>0</v>
      </c>
      <c r="BE32" s="52">
        <v>0</v>
      </c>
      <c r="BF32" s="51">
        <v>0</v>
      </c>
      <c r="BG32" s="52">
        <v>0</v>
      </c>
      <c r="BH32" s="51">
        <v>0</v>
      </c>
      <c r="BI32" s="52">
        <v>0</v>
      </c>
      <c r="BJ32" s="51">
        <v>24</v>
      </c>
      <c r="BK32" s="52">
        <v>100</v>
      </c>
      <c r="BL32" s="51">
        <v>24</v>
      </c>
    </row>
    <row r="33" spans="1:64" ht="15">
      <c r="A33" s="84" t="s">
        <v>221</v>
      </c>
      <c r="B33" s="84" t="s">
        <v>221</v>
      </c>
      <c r="C33" s="53"/>
      <c r="D33" s="54"/>
      <c r="E33" s="65"/>
      <c r="F33" s="55"/>
      <c r="G33" s="53"/>
      <c r="H33" s="57"/>
      <c r="I33" s="56"/>
      <c r="J33" s="56"/>
      <c r="K33" s="36" t="s">
        <v>65</v>
      </c>
      <c r="L33" s="83">
        <v>56</v>
      </c>
      <c r="M33" s="83"/>
      <c r="N33" s="63"/>
      <c r="O33" s="86" t="s">
        <v>176</v>
      </c>
      <c r="P33" s="88">
        <v>43560.705</v>
      </c>
      <c r="Q33" s="86" t="s">
        <v>266</v>
      </c>
      <c r="R33" s="86"/>
      <c r="S33" s="86"/>
      <c r="T33" s="86" t="s">
        <v>334</v>
      </c>
      <c r="U33" s="86"/>
      <c r="V33" s="90" t="s">
        <v>365</v>
      </c>
      <c r="W33" s="88">
        <v>43560.705</v>
      </c>
      <c r="X33" s="90" t="s">
        <v>398</v>
      </c>
      <c r="Y33" s="86"/>
      <c r="Z33" s="86"/>
      <c r="AA33" s="92" t="s">
        <v>441</v>
      </c>
      <c r="AB33" s="86"/>
      <c r="AC33" s="86" t="b">
        <v>0</v>
      </c>
      <c r="AD33" s="86">
        <v>0</v>
      </c>
      <c r="AE33" s="92" t="s">
        <v>454</v>
      </c>
      <c r="AF33" s="86" t="b">
        <v>0</v>
      </c>
      <c r="AG33" s="86" t="s">
        <v>460</v>
      </c>
      <c r="AH33" s="86"/>
      <c r="AI33" s="92" t="s">
        <v>454</v>
      </c>
      <c r="AJ33" s="86" t="b">
        <v>0</v>
      </c>
      <c r="AK33" s="86">
        <v>0</v>
      </c>
      <c r="AL33" s="92" t="s">
        <v>454</v>
      </c>
      <c r="AM33" s="86" t="s">
        <v>465</v>
      </c>
      <c r="AN33" s="86" t="b">
        <v>0</v>
      </c>
      <c r="AO33" s="92" t="s">
        <v>441</v>
      </c>
      <c r="AP33" s="86" t="s">
        <v>176</v>
      </c>
      <c r="AQ33" s="86">
        <v>0</v>
      </c>
      <c r="AR33" s="86">
        <v>0</v>
      </c>
      <c r="AS33" s="86"/>
      <c r="AT33" s="86"/>
      <c r="AU33" s="86"/>
      <c r="AV33" s="86"/>
      <c r="AW33" s="86"/>
      <c r="AX33" s="86"/>
      <c r="AY33" s="86"/>
      <c r="AZ33" s="86"/>
      <c r="BA33">
        <v>12</v>
      </c>
      <c r="BB33" s="85" t="str">
        <f>REPLACE(INDEX(GroupVertices[Group],MATCH(Edges24[[#This Row],[Vertex 1]],GroupVertices[Vertex],0)),1,1,"")</f>
        <v>1</v>
      </c>
      <c r="BC33" s="85" t="str">
        <f>REPLACE(INDEX(GroupVertices[Group],MATCH(Edges24[[#This Row],[Vertex 2]],GroupVertices[Vertex],0)),1,1,"")</f>
        <v>1</v>
      </c>
      <c r="BD33" s="51">
        <v>2</v>
      </c>
      <c r="BE33" s="52">
        <v>4.878048780487805</v>
      </c>
      <c r="BF33" s="51">
        <v>0</v>
      </c>
      <c r="BG33" s="52">
        <v>0</v>
      </c>
      <c r="BH33" s="51">
        <v>0</v>
      </c>
      <c r="BI33" s="52">
        <v>0</v>
      </c>
      <c r="BJ33" s="51">
        <v>39</v>
      </c>
      <c r="BK33" s="52">
        <v>95.1219512195122</v>
      </c>
      <c r="BL33" s="51">
        <v>41</v>
      </c>
    </row>
    <row r="34" spans="1:64" ht="15">
      <c r="A34" s="84" t="s">
        <v>221</v>
      </c>
      <c r="B34" s="84" t="s">
        <v>221</v>
      </c>
      <c r="C34" s="53"/>
      <c r="D34" s="54"/>
      <c r="E34" s="65"/>
      <c r="F34" s="55"/>
      <c r="G34" s="53"/>
      <c r="H34" s="57"/>
      <c r="I34" s="56"/>
      <c r="J34" s="56"/>
      <c r="K34" s="36" t="s">
        <v>65</v>
      </c>
      <c r="L34" s="83">
        <v>57</v>
      </c>
      <c r="M34" s="83"/>
      <c r="N34" s="63"/>
      <c r="O34" s="86" t="s">
        <v>176</v>
      </c>
      <c r="P34" s="88">
        <v>43581.688055555554</v>
      </c>
      <c r="Q34" s="86" t="s">
        <v>267</v>
      </c>
      <c r="R34" s="90" t="s">
        <v>291</v>
      </c>
      <c r="S34" s="86" t="s">
        <v>301</v>
      </c>
      <c r="T34" s="86" t="s">
        <v>335</v>
      </c>
      <c r="U34" s="86"/>
      <c r="V34" s="90" t="s">
        <v>365</v>
      </c>
      <c r="W34" s="88">
        <v>43581.688055555554</v>
      </c>
      <c r="X34" s="90" t="s">
        <v>399</v>
      </c>
      <c r="Y34" s="86"/>
      <c r="Z34" s="86"/>
      <c r="AA34" s="92" t="s">
        <v>442</v>
      </c>
      <c r="AB34" s="86"/>
      <c r="AC34" s="86" t="b">
        <v>0</v>
      </c>
      <c r="AD34" s="86">
        <v>2</v>
      </c>
      <c r="AE34" s="92" t="s">
        <v>454</v>
      </c>
      <c r="AF34" s="86" t="b">
        <v>0</v>
      </c>
      <c r="AG34" s="86" t="s">
        <v>460</v>
      </c>
      <c r="AH34" s="86"/>
      <c r="AI34" s="92" t="s">
        <v>454</v>
      </c>
      <c r="AJ34" s="86" t="b">
        <v>0</v>
      </c>
      <c r="AK34" s="86">
        <v>0</v>
      </c>
      <c r="AL34" s="92" t="s">
        <v>454</v>
      </c>
      <c r="AM34" s="86" t="s">
        <v>465</v>
      </c>
      <c r="AN34" s="86" t="b">
        <v>0</v>
      </c>
      <c r="AO34" s="92" t="s">
        <v>442</v>
      </c>
      <c r="AP34" s="86" t="s">
        <v>176</v>
      </c>
      <c r="AQ34" s="86">
        <v>0</v>
      </c>
      <c r="AR34" s="86">
        <v>0</v>
      </c>
      <c r="AS34" s="86"/>
      <c r="AT34" s="86"/>
      <c r="AU34" s="86"/>
      <c r="AV34" s="86"/>
      <c r="AW34" s="86"/>
      <c r="AX34" s="86"/>
      <c r="AY34" s="86"/>
      <c r="AZ34" s="86"/>
      <c r="BA34">
        <v>12</v>
      </c>
      <c r="BB34" s="85" t="str">
        <f>REPLACE(INDEX(GroupVertices[Group],MATCH(Edges24[[#This Row],[Vertex 1]],GroupVertices[Vertex],0)),1,1,"")</f>
        <v>1</v>
      </c>
      <c r="BC34" s="85" t="str">
        <f>REPLACE(INDEX(GroupVertices[Group],MATCH(Edges24[[#This Row],[Vertex 2]],GroupVertices[Vertex],0)),1,1,"")</f>
        <v>1</v>
      </c>
      <c r="BD34" s="51">
        <v>1</v>
      </c>
      <c r="BE34" s="52">
        <v>2.7027027027027026</v>
      </c>
      <c r="BF34" s="51">
        <v>0</v>
      </c>
      <c r="BG34" s="52">
        <v>0</v>
      </c>
      <c r="BH34" s="51">
        <v>0</v>
      </c>
      <c r="BI34" s="52">
        <v>0</v>
      </c>
      <c r="BJ34" s="51">
        <v>36</v>
      </c>
      <c r="BK34" s="52">
        <v>97.29729729729729</v>
      </c>
      <c r="BL34" s="51">
        <v>37</v>
      </c>
    </row>
    <row r="35" spans="1:64" ht="15">
      <c r="A35" s="84" t="s">
        <v>221</v>
      </c>
      <c r="B35" s="84" t="s">
        <v>221</v>
      </c>
      <c r="C35" s="53"/>
      <c r="D35" s="54"/>
      <c r="E35" s="65"/>
      <c r="F35" s="55"/>
      <c r="G35" s="53"/>
      <c r="H35" s="57"/>
      <c r="I35" s="56"/>
      <c r="J35" s="56"/>
      <c r="K35" s="36" t="s">
        <v>65</v>
      </c>
      <c r="L35" s="83">
        <v>58</v>
      </c>
      <c r="M35" s="83"/>
      <c r="N35" s="63"/>
      <c r="O35" s="86" t="s">
        <v>176</v>
      </c>
      <c r="P35" s="88">
        <v>43588.704988425925</v>
      </c>
      <c r="Q35" s="86" t="s">
        <v>268</v>
      </c>
      <c r="R35" s="90" t="s">
        <v>292</v>
      </c>
      <c r="S35" s="86" t="s">
        <v>309</v>
      </c>
      <c r="T35" s="86" t="s">
        <v>336</v>
      </c>
      <c r="U35" s="86"/>
      <c r="V35" s="90" t="s">
        <v>365</v>
      </c>
      <c r="W35" s="88">
        <v>43588.704988425925</v>
      </c>
      <c r="X35" s="90" t="s">
        <v>400</v>
      </c>
      <c r="Y35" s="86"/>
      <c r="Z35" s="86"/>
      <c r="AA35" s="92" t="s">
        <v>443</v>
      </c>
      <c r="AB35" s="86"/>
      <c r="AC35" s="86" t="b">
        <v>0</v>
      </c>
      <c r="AD35" s="86">
        <v>2</v>
      </c>
      <c r="AE35" s="92" t="s">
        <v>454</v>
      </c>
      <c r="AF35" s="86" t="b">
        <v>0</v>
      </c>
      <c r="AG35" s="86" t="s">
        <v>460</v>
      </c>
      <c r="AH35" s="86"/>
      <c r="AI35" s="92" t="s">
        <v>454</v>
      </c>
      <c r="AJ35" s="86" t="b">
        <v>0</v>
      </c>
      <c r="AK35" s="86">
        <v>0</v>
      </c>
      <c r="AL35" s="92" t="s">
        <v>454</v>
      </c>
      <c r="AM35" s="86" t="s">
        <v>465</v>
      </c>
      <c r="AN35" s="86" t="b">
        <v>0</v>
      </c>
      <c r="AO35" s="92" t="s">
        <v>443</v>
      </c>
      <c r="AP35" s="86" t="s">
        <v>176</v>
      </c>
      <c r="AQ35" s="86">
        <v>0</v>
      </c>
      <c r="AR35" s="86">
        <v>0</v>
      </c>
      <c r="AS35" s="86"/>
      <c r="AT35" s="86"/>
      <c r="AU35" s="86"/>
      <c r="AV35" s="86"/>
      <c r="AW35" s="86"/>
      <c r="AX35" s="86"/>
      <c r="AY35" s="86"/>
      <c r="AZ35" s="86"/>
      <c r="BA35">
        <v>12</v>
      </c>
      <c r="BB35" s="85" t="str">
        <f>REPLACE(INDEX(GroupVertices[Group],MATCH(Edges24[[#This Row],[Vertex 1]],GroupVertices[Vertex],0)),1,1,"")</f>
        <v>1</v>
      </c>
      <c r="BC35" s="85" t="str">
        <f>REPLACE(INDEX(GroupVertices[Group],MATCH(Edges24[[#This Row],[Vertex 2]],GroupVertices[Vertex],0)),1,1,"")</f>
        <v>1</v>
      </c>
      <c r="BD35" s="51">
        <v>2</v>
      </c>
      <c r="BE35" s="52">
        <v>5.882352941176471</v>
      </c>
      <c r="BF35" s="51">
        <v>0</v>
      </c>
      <c r="BG35" s="52">
        <v>0</v>
      </c>
      <c r="BH35" s="51">
        <v>0</v>
      </c>
      <c r="BI35" s="52">
        <v>0</v>
      </c>
      <c r="BJ35" s="51">
        <v>32</v>
      </c>
      <c r="BK35" s="52">
        <v>94.11764705882354</v>
      </c>
      <c r="BL35" s="51">
        <v>34</v>
      </c>
    </row>
    <row r="36" spans="1:64" ht="15">
      <c r="A36" s="84" t="s">
        <v>221</v>
      </c>
      <c r="B36" s="84" t="s">
        <v>221</v>
      </c>
      <c r="C36" s="53"/>
      <c r="D36" s="54"/>
      <c r="E36" s="65"/>
      <c r="F36" s="55"/>
      <c r="G36" s="53"/>
      <c r="H36" s="57"/>
      <c r="I36" s="56"/>
      <c r="J36" s="56"/>
      <c r="K36" s="36" t="s">
        <v>65</v>
      </c>
      <c r="L36" s="83">
        <v>59</v>
      </c>
      <c r="M36" s="83"/>
      <c r="N36" s="63"/>
      <c r="O36" s="86" t="s">
        <v>176</v>
      </c>
      <c r="P36" s="88">
        <v>43593.70979166667</v>
      </c>
      <c r="Q36" s="86" t="s">
        <v>269</v>
      </c>
      <c r="R36" s="90" t="s">
        <v>293</v>
      </c>
      <c r="S36" s="86" t="s">
        <v>302</v>
      </c>
      <c r="T36" s="86"/>
      <c r="U36" s="86"/>
      <c r="V36" s="90" t="s">
        <v>365</v>
      </c>
      <c r="W36" s="88">
        <v>43593.70979166667</v>
      </c>
      <c r="X36" s="90" t="s">
        <v>401</v>
      </c>
      <c r="Y36" s="86"/>
      <c r="Z36" s="86"/>
      <c r="AA36" s="92" t="s">
        <v>444</v>
      </c>
      <c r="AB36" s="86"/>
      <c r="AC36" s="86" t="b">
        <v>0</v>
      </c>
      <c r="AD36" s="86">
        <v>1</v>
      </c>
      <c r="AE36" s="92" t="s">
        <v>454</v>
      </c>
      <c r="AF36" s="86" t="b">
        <v>0</v>
      </c>
      <c r="AG36" s="86" t="s">
        <v>460</v>
      </c>
      <c r="AH36" s="86"/>
      <c r="AI36" s="92" t="s">
        <v>454</v>
      </c>
      <c r="AJ36" s="86" t="b">
        <v>0</v>
      </c>
      <c r="AK36" s="86">
        <v>0</v>
      </c>
      <c r="AL36" s="92" t="s">
        <v>454</v>
      </c>
      <c r="AM36" s="86" t="s">
        <v>465</v>
      </c>
      <c r="AN36" s="86" t="b">
        <v>0</v>
      </c>
      <c r="AO36" s="92" t="s">
        <v>444</v>
      </c>
      <c r="AP36" s="86" t="s">
        <v>176</v>
      </c>
      <c r="AQ36" s="86">
        <v>0</v>
      </c>
      <c r="AR36" s="86">
        <v>0</v>
      </c>
      <c r="AS36" s="86"/>
      <c r="AT36" s="86"/>
      <c r="AU36" s="86"/>
      <c r="AV36" s="86"/>
      <c r="AW36" s="86"/>
      <c r="AX36" s="86"/>
      <c r="AY36" s="86"/>
      <c r="AZ36" s="86"/>
      <c r="BA36">
        <v>12</v>
      </c>
      <c r="BB36" s="85" t="str">
        <f>REPLACE(INDEX(GroupVertices[Group],MATCH(Edges24[[#This Row],[Vertex 1]],GroupVertices[Vertex],0)),1,1,"")</f>
        <v>1</v>
      </c>
      <c r="BC36" s="85" t="str">
        <f>REPLACE(INDEX(GroupVertices[Group],MATCH(Edges24[[#This Row],[Vertex 2]],GroupVertices[Vertex],0)),1,1,"")</f>
        <v>1</v>
      </c>
      <c r="BD36" s="51">
        <v>1</v>
      </c>
      <c r="BE36" s="52">
        <v>2.5</v>
      </c>
      <c r="BF36" s="51">
        <v>0</v>
      </c>
      <c r="BG36" s="52">
        <v>0</v>
      </c>
      <c r="BH36" s="51">
        <v>0</v>
      </c>
      <c r="BI36" s="52">
        <v>0</v>
      </c>
      <c r="BJ36" s="51">
        <v>39</v>
      </c>
      <c r="BK36" s="52">
        <v>97.5</v>
      </c>
      <c r="BL36" s="51">
        <v>40</v>
      </c>
    </row>
    <row r="37" spans="1:64" ht="15">
      <c r="A37" s="84" t="s">
        <v>221</v>
      </c>
      <c r="B37" s="84" t="s">
        <v>221</v>
      </c>
      <c r="C37" s="53"/>
      <c r="D37" s="54"/>
      <c r="E37" s="65"/>
      <c r="F37" s="55"/>
      <c r="G37" s="53"/>
      <c r="H37" s="57"/>
      <c r="I37" s="56"/>
      <c r="J37" s="56"/>
      <c r="K37" s="36" t="s">
        <v>65</v>
      </c>
      <c r="L37" s="83">
        <v>60</v>
      </c>
      <c r="M37" s="83"/>
      <c r="N37" s="63"/>
      <c r="O37" s="86" t="s">
        <v>176</v>
      </c>
      <c r="P37" s="88">
        <v>43595.68074074074</v>
      </c>
      <c r="Q37" s="86" t="s">
        <v>270</v>
      </c>
      <c r="R37" s="90" t="s">
        <v>294</v>
      </c>
      <c r="S37" s="86" t="s">
        <v>310</v>
      </c>
      <c r="T37" s="86" t="s">
        <v>337</v>
      </c>
      <c r="U37" s="90" t="s">
        <v>355</v>
      </c>
      <c r="V37" s="90" t="s">
        <v>355</v>
      </c>
      <c r="W37" s="88">
        <v>43595.68074074074</v>
      </c>
      <c r="X37" s="90" t="s">
        <v>402</v>
      </c>
      <c r="Y37" s="86"/>
      <c r="Z37" s="86"/>
      <c r="AA37" s="92" t="s">
        <v>445</v>
      </c>
      <c r="AB37" s="86"/>
      <c r="AC37" s="86" t="b">
        <v>0</v>
      </c>
      <c r="AD37" s="86">
        <v>0</v>
      </c>
      <c r="AE37" s="92" t="s">
        <v>454</v>
      </c>
      <c r="AF37" s="86" t="b">
        <v>0</v>
      </c>
      <c r="AG37" s="86" t="s">
        <v>460</v>
      </c>
      <c r="AH37" s="86"/>
      <c r="AI37" s="92" t="s">
        <v>454</v>
      </c>
      <c r="AJ37" s="86" t="b">
        <v>0</v>
      </c>
      <c r="AK37" s="86">
        <v>0</v>
      </c>
      <c r="AL37" s="92" t="s">
        <v>454</v>
      </c>
      <c r="AM37" s="86" t="s">
        <v>465</v>
      </c>
      <c r="AN37" s="86" t="b">
        <v>0</v>
      </c>
      <c r="AO37" s="92" t="s">
        <v>445</v>
      </c>
      <c r="AP37" s="86" t="s">
        <v>176</v>
      </c>
      <c r="AQ37" s="86">
        <v>0</v>
      </c>
      <c r="AR37" s="86">
        <v>0</v>
      </c>
      <c r="AS37" s="86"/>
      <c r="AT37" s="86"/>
      <c r="AU37" s="86"/>
      <c r="AV37" s="86"/>
      <c r="AW37" s="86"/>
      <c r="AX37" s="86"/>
      <c r="AY37" s="86"/>
      <c r="AZ37" s="86"/>
      <c r="BA37">
        <v>12</v>
      </c>
      <c r="BB37" s="85" t="str">
        <f>REPLACE(INDEX(GroupVertices[Group],MATCH(Edges24[[#This Row],[Vertex 1]],GroupVertices[Vertex],0)),1,1,"")</f>
        <v>1</v>
      </c>
      <c r="BC37" s="85" t="str">
        <f>REPLACE(INDEX(GroupVertices[Group],MATCH(Edges24[[#This Row],[Vertex 2]],GroupVertices[Vertex],0)),1,1,"")</f>
        <v>1</v>
      </c>
      <c r="BD37" s="51">
        <v>0</v>
      </c>
      <c r="BE37" s="52">
        <v>0</v>
      </c>
      <c r="BF37" s="51">
        <v>1</v>
      </c>
      <c r="BG37" s="52">
        <v>2.3255813953488373</v>
      </c>
      <c r="BH37" s="51">
        <v>0</v>
      </c>
      <c r="BI37" s="52">
        <v>0</v>
      </c>
      <c r="BJ37" s="51">
        <v>42</v>
      </c>
      <c r="BK37" s="52">
        <v>97.67441860465117</v>
      </c>
      <c r="BL37" s="51">
        <v>43</v>
      </c>
    </row>
    <row r="38" spans="1:64" ht="15">
      <c r="A38" s="84" t="s">
        <v>221</v>
      </c>
      <c r="B38" s="84" t="s">
        <v>221</v>
      </c>
      <c r="C38" s="53"/>
      <c r="D38" s="54"/>
      <c r="E38" s="65"/>
      <c r="F38" s="55"/>
      <c r="G38" s="53"/>
      <c r="H38" s="57"/>
      <c r="I38" s="56"/>
      <c r="J38" s="56"/>
      <c r="K38" s="36" t="s">
        <v>65</v>
      </c>
      <c r="L38" s="83">
        <v>61</v>
      </c>
      <c r="M38" s="83"/>
      <c r="N38" s="63"/>
      <c r="O38" s="86" t="s">
        <v>176</v>
      </c>
      <c r="P38" s="88">
        <v>43598.74319444445</v>
      </c>
      <c r="Q38" s="86" t="s">
        <v>271</v>
      </c>
      <c r="R38" s="90" t="s">
        <v>295</v>
      </c>
      <c r="S38" s="86" t="s">
        <v>311</v>
      </c>
      <c r="T38" s="86" t="s">
        <v>338</v>
      </c>
      <c r="U38" s="90" t="s">
        <v>356</v>
      </c>
      <c r="V38" s="90" t="s">
        <v>356</v>
      </c>
      <c r="W38" s="88">
        <v>43598.74319444445</v>
      </c>
      <c r="X38" s="90" t="s">
        <v>403</v>
      </c>
      <c r="Y38" s="86"/>
      <c r="Z38" s="86"/>
      <c r="AA38" s="92" t="s">
        <v>446</v>
      </c>
      <c r="AB38" s="86"/>
      <c r="AC38" s="86" t="b">
        <v>0</v>
      </c>
      <c r="AD38" s="86">
        <v>1</v>
      </c>
      <c r="AE38" s="92" t="s">
        <v>454</v>
      </c>
      <c r="AF38" s="86" t="b">
        <v>0</v>
      </c>
      <c r="AG38" s="86" t="s">
        <v>460</v>
      </c>
      <c r="AH38" s="86"/>
      <c r="AI38" s="92" t="s">
        <v>454</v>
      </c>
      <c r="AJ38" s="86" t="b">
        <v>0</v>
      </c>
      <c r="AK38" s="86">
        <v>0</v>
      </c>
      <c r="AL38" s="92" t="s">
        <v>454</v>
      </c>
      <c r="AM38" s="86" t="s">
        <v>465</v>
      </c>
      <c r="AN38" s="86" t="b">
        <v>0</v>
      </c>
      <c r="AO38" s="92" t="s">
        <v>446</v>
      </c>
      <c r="AP38" s="86" t="s">
        <v>176</v>
      </c>
      <c r="AQ38" s="86">
        <v>0</v>
      </c>
      <c r="AR38" s="86">
        <v>0</v>
      </c>
      <c r="AS38" s="86"/>
      <c r="AT38" s="86"/>
      <c r="AU38" s="86"/>
      <c r="AV38" s="86"/>
      <c r="AW38" s="86"/>
      <c r="AX38" s="86"/>
      <c r="AY38" s="86"/>
      <c r="AZ38" s="86"/>
      <c r="BA38">
        <v>12</v>
      </c>
      <c r="BB38" s="85" t="str">
        <f>REPLACE(INDEX(GroupVertices[Group],MATCH(Edges24[[#This Row],[Vertex 1]],GroupVertices[Vertex],0)),1,1,"")</f>
        <v>1</v>
      </c>
      <c r="BC38" s="85" t="str">
        <f>REPLACE(INDEX(GroupVertices[Group],MATCH(Edges24[[#This Row],[Vertex 2]],GroupVertices[Vertex],0)),1,1,"")</f>
        <v>1</v>
      </c>
      <c r="BD38" s="51">
        <v>0</v>
      </c>
      <c r="BE38" s="52">
        <v>0</v>
      </c>
      <c r="BF38" s="51">
        <v>0</v>
      </c>
      <c r="BG38" s="52">
        <v>0</v>
      </c>
      <c r="BH38" s="51">
        <v>0</v>
      </c>
      <c r="BI38" s="52">
        <v>0</v>
      </c>
      <c r="BJ38" s="51">
        <v>19</v>
      </c>
      <c r="BK38" s="52">
        <v>100</v>
      </c>
      <c r="BL38" s="51">
        <v>19</v>
      </c>
    </row>
    <row r="39" spans="1:64" ht="15">
      <c r="A39" s="84" t="s">
        <v>221</v>
      </c>
      <c r="B39" s="84" t="s">
        <v>221</v>
      </c>
      <c r="C39" s="53"/>
      <c r="D39" s="54"/>
      <c r="E39" s="65"/>
      <c r="F39" s="55"/>
      <c r="G39" s="53"/>
      <c r="H39" s="57"/>
      <c r="I39" s="56"/>
      <c r="J39" s="56"/>
      <c r="K39" s="36" t="s">
        <v>65</v>
      </c>
      <c r="L39" s="83">
        <v>62</v>
      </c>
      <c r="M39" s="83"/>
      <c r="N39" s="63"/>
      <c r="O39" s="86" t="s">
        <v>176</v>
      </c>
      <c r="P39" s="88">
        <v>43601.715474537035</v>
      </c>
      <c r="Q39" s="86" t="s">
        <v>272</v>
      </c>
      <c r="R39" s="90" t="s">
        <v>296</v>
      </c>
      <c r="S39" s="86" t="s">
        <v>312</v>
      </c>
      <c r="T39" s="86"/>
      <c r="U39" s="86"/>
      <c r="V39" s="90" t="s">
        <v>365</v>
      </c>
      <c r="W39" s="88">
        <v>43601.715474537035</v>
      </c>
      <c r="X39" s="90" t="s">
        <v>404</v>
      </c>
      <c r="Y39" s="86"/>
      <c r="Z39" s="86"/>
      <c r="AA39" s="92" t="s">
        <v>447</v>
      </c>
      <c r="AB39" s="86"/>
      <c r="AC39" s="86" t="b">
        <v>0</v>
      </c>
      <c r="AD39" s="86">
        <v>1</v>
      </c>
      <c r="AE39" s="92" t="s">
        <v>454</v>
      </c>
      <c r="AF39" s="86" t="b">
        <v>0</v>
      </c>
      <c r="AG39" s="86" t="s">
        <v>460</v>
      </c>
      <c r="AH39" s="86"/>
      <c r="AI39" s="92" t="s">
        <v>454</v>
      </c>
      <c r="AJ39" s="86" t="b">
        <v>0</v>
      </c>
      <c r="AK39" s="86">
        <v>0</v>
      </c>
      <c r="AL39" s="92" t="s">
        <v>454</v>
      </c>
      <c r="AM39" s="86" t="s">
        <v>465</v>
      </c>
      <c r="AN39" s="86" t="b">
        <v>0</v>
      </c>
      <c r="AO39" s="92" t="s">
        <v>447</v>
      </c>
      <c r="AP39" s="86" t="s">
        <v>176</v>
      </c>
      <c r="AQ39" s="86">
        <v>0</v>
      </c>
      <c r="AR39" s="86">
        <v>0</v>
      </c>
      <c r="AS39" s="86"/>
      <c r="AT39" s="86"/>
      <c r="AU39" s="86"/>
      <c r="AV39" s="86"/>
      <c r="AW39" s="86"/>
      <c r="AX39" s="86"/>
      <c r="AY39" s="86"/>
      <c r="AZ39" s="86"/>
      <c r="BA39">
        <v>12</v>
      </c>
      <c r="BB39" s="85" t="str">
        <f>REPLACE(INDEX(GroupVertices[Group],MATCH(Edges24[[#This Row],[Vertex 1]],GroupVertices[Vertex],0)),1,1,"")</f>
        <v>1</v>
      </c>
      <c r="BC39" s="85" t="str">
        <f>REPLACE(INDEX(GroupVertices[Group],MATCH(Edges24[[#This Row],[Vertex 2]],GroupVertices[Vertex],0)),1,1,"")</f>
        <v>1</v>
      </c>
      <c r="BD39" s="51">
        <v>0</v>
      </c>
      <c r="BE39" s="52">
        <v>0</v>
      </c>
      <c r="BF39" s="51">
        <v>0</v>
      </c>
      <c r="BG39" s="52">
        <v>0</v>
      </c>
      <c r="BH39" s="51">
        <v>0</v>
      </c>
      <c r="BI39" s="52">
        <v>0</v>
      </c>
      <c r="BJ39" s="51">
        <v>35</v>
      </c>
      <c r="BK39" s="52">
        <v>100</v>
      </c>
      <c r="BL39" s="51">
        <v>35</v>
      </c>
    </row>
    <row r="40" spans="1:64" ht="15">
      <c r="A40" s="84" t="s">
        <v>221</v>
      </c>
      <c r="B40" s="84" t="s">
        <v>221</v>
      </c>
      <c r="C40" s="53"/>
      <c r="D40" s="54"/>
      <c r="E40" s="65"/>
      <c r="F40" s="55"/>
      <c r="G40" s="53"/>
      <c r="H40" s="57"/>
      <c r="I40" s="56"/>
      <c r="J40" s="56"/>
      <c r="K40" s="36" t="s">
        <v>65</v>
      </c>
      <c r="L40" s="83">
        <v>63</v>
      </c>
      <c r="M40" s="83"/>
      <c r="N40" s="63"/>
      <c r="O40" s="86" t="s">
        <v>176</v>
      </c>
      <c r="P40" s="88">
        <v>43623.694560185184</v>
      </c>
      <c r="Q40" s="86" t="s">
        <v>273</v>
      </c>
      <c r="R40" s="86"/>
      <c r="S40" s="86"/>
      <c r="T40" s="86" t="s">
        <v>339</v>
      </c>
      <c r="U40" s="90" t="s">
        <v>357</v>
      </c>
      <c r="V40" s="90" t="s">
        <v>357</v>
      </c>
      <c r="W40" s="88">
        <v>43623.694560185184</v>
      </c>
      <c r="X40" s="90" t="s">
        <v>405</v>
      </c>
      <c r="Y40" s="86"/>
      <c r="Z40" s="86"/>
      <c r="AA40" s="92" t="s">
        <v>448</v>
      </c>
      <c r="AB40" s="86"/>
      <c r="AC40" s="86" t="b">
        <v>0</v>
      </c>
      <c r="AD40" s="86">
        <v>0</v>
      </c>
      <c r="AE40" s="92" t="s">
        <v>454</v>
      </c>
      <c r="AF40" s="86" t="b">
        <v>0</v>
      </c>
      <c r="AG40" s="86" t="s">
        <v>460</v>
      </c>
      <c r="AH40" s="86"/>
      <c r="AI40" s="92" t="s">
        <v>454</v>
      </c>
      <c r="AJ40" s="86" t="b">
        <v>0</v>
      </c>
      <c r="AK40" s="86">
        <v>0</v>
      </c>
      <c r="AL40" s="92" t="s">
        <v>454</v>
      </c>
      <c r="AM40" s="86" t="s">
        <v>465</v>
      </c>
      <c r="AN40" s="86" t="b">
        <v>0</v>
      </c>
      <c r="AO40" s="92" t="s">
        <v>448</v>
      </c>
      <c r="AP40" s="86" t="s">
        <v>176</v>
      </c>
      <c r="AQ40" s="86">
        <v>0</v>
      </c>
      <c r="AR40" s="86">
        <v>0</v>
      </c>
      <c r="AS40" s="86"/>
      <c r="AT40" s="86"/>
      <c r="AU40" s="86"/>
      <c r="AV40" s="86"/>
      <c r="AW40" s="86"/>
      <c r="AX40" s="86"/>
      <c r="AY40" s="86"/>
      <c r="AZ40" s="86"/>
      <c r="BA40">
        <v>12</v>
      </c>
      <c r="BB40" s="85" t="str">
        <f>REPLACE(INDEX(GroupVertices[Group],MATCH(Edges24[[#This Row],[Vertex 1]],GroupVertices[Vertex],0)),1,1,"")</f>
        <v>1</v>
      </c>
      <c r="BC40" s="85" t="str">
        <f>REPLACE(INDEX(GroupVertices[Group],MATCH(Edges24[[#This Row],[Vertex 2]],GroupVertices[Vertex],0)),1,1,"")</f>
        <v>1</v>
      </c>
      <c r="BD40" s="51">
        <v>1</v>
      </c>
      <c r="BE40" s="52">
        <v>2.0833333333333335</v>
      </c>
      <c r="BF40" s="51">
        <v>0</v>
      </c>
      <c r="BG40" s="52">
        <v>0</v>
      </c>
      <c r="BH40" s="51">
        <v>0</v>
      </c>
      <c r="BI40" s="52">
        <v>0</v>
      </c>
      <c r="BJ40" s="51">
        <v>47</v>
      </c>
      <c r="BK40" s="52">
        <v>97.91666666666667</v>
      </c>
      <c r="BL40" s="51">
        <v>48</v>
      </c>
    </row>
    <row r="41" spans="1:64" ht="15">
      <c r="A41" s="84" t="s">
        <v>221</v>
      </c>
      <c r="B41" s="84" t="s">
        <v>221</v>
      </c>
      <c r="C41" s="53"/>
      <c r="D41" s="54"/>
      <c r="E41" s="65"/>
      <c r="F41" s="55"/>
      <c r="G41" s="53"/>
      <c r="H41" s="57"/>
      <c r="I41" s="56"/>
      <c r="J41" s="56"/>
      <c r="K41" s="36" t="s">
        <v>65</v>
      </c>
      <c r="L41" s="83">
        <v>64</v>
      </c>
      <c r="M41" s="83"/>
      <c r="N41" s="63"/>
      <c r="O41" s="86" t="s">
        <v>176</v>
      </c>
      <c r="P41" s="88">
        <v>43626.319502314815</v>
      </c>
      <c r="Q41" s="86" t="s">
        <v>274</v>
      </c>
      <c r="R41" s="86"/>
      <c r="S41" s="86"/>
      <c r="T41" s="86" t="s">
        <v>340</v>
      </c>
      <c r="U41" s="86"/>
      <c r="V41" s="90" t="s">
        <v>365</v>
      </c>
      <c r="W41" s="88">
        <v>43626.319502314815</v>
      </c>
      <c r="X41" s="90" t="s">
        <v>406</v>
      </c>
      <c r="Y41" s="86"/>
      <c r="Z41" s="86"/>
      <c r="AA41" s="92" t="s">
        <v>449</v>
      </c>
      <c r="AB41" s="86"/>
      <c r="AC41" s="86" t="b">
        <v>0</v>
      </c>
      <c r="AD41" s="86">
        <v>0</v>
      </c>
      <c r="AE41" s="92" t="s">
        <v>454</v>
      </c>
      <c r="AF41" s="86" t="b">
        <v>0</v>
      </c>
      <c r="AG41" s="86" t="s">
        <v>460</v>
      </c>
      <c r="AH41" s="86"/>
      <c r="AI41" s="92" t="s">
        <v>454</v>
      </c>
      <c r="AJ41" s="86" t="b">
        <v>0</v>
      </c>
      <c r="AK41" s="86">
        <v>1</v>
      </c>
      <c r="AL41" s="92" t="s">
        <v>454</v>
      </c>
      <c r="AM41" s="86" t="s">
        <v>465</v>
      </c>
      <c r="AN41" s="86" t="b">
        <v>0</v>
      </c>
      <c r="AO41" s="92" t="s">
        <v>449</v>
      </c>
      <c r="AP41" s="86" t="s">
        <v>176</v>
      </c>
      <c r="AQ41" s="86">
        <v>0</v>
      </c>
      <c r="AR41" s="86">
        <v>0</v>
      </c>
      <c r="AS41" s="86"/>
      <c r="AT41" s="86"/>
      <c r="AU41" s="86"/>
      <c r="AV41" s="86"/>
      <c r="AW41" s="86"/>
      <c r="AX41" s="86"/>
      <c r="AY41" s="86"/>
      <c r="AZ41" s="86"/>
      <c r="BA41">
        <v>12</v>
      </c>
      <c r="BB41" s="85" t="str">
        <f>REPLACE(INDEX(GroupVertices[Group],MATCH(Edges24[[#This Row],[Vertex 1]],GroupVertices[Vertex],0)),1,1,"")</f>
        <v>1</v>
      </c>
      <c r="BC41" s="85" t="str">
        <f>REPLACE(INDEX(GroupVertices[Group],MATCH(Edges24[[#This Row],[Vertex 2]],GroupVertices[Vertex],0)),1,1,"")</f>
        <v>1</v>
      </c>
      <c r="BD41" s="51">
        <v>0</v>
      </c>
      <c r="BE41" s="52">
        <v>0</v>
      </c>
      <c r="BF41" s="51">
        <v>0</v>
      </c>
      <c r="BG41" s="52">
        <v>0</v>
      </c>
      <c r="BH41" s="51">
        <v>0</v>
      </c>
      <c r="BI41" s="52">
        <v>0</v>
      </c>
      <c r="BJ41" s="51">
        <v>43</v>
      </c>
      <c r="BK41" s="52">
        <v>100</v>
      </c>
      <c r="BL41" s="51">
        <v>43</v>
      </c>
    </row>
    <row r="42" spans="1:64" ht="15">
      <c r="A42" s="84" t="s">
        <v>221</v>
      </c>
      <c r="B42" s="84" t="s">
        <v>221</v>
      </c>
      <c r="C42" s="53"/>
      <c r="D42" s="54"/>
      <c r="E42" s="65"/>
      <c r="F42" s="55"/>
      <c r="G42" s="53"/>
      <c r="H42" s="57"/>
      <c r="I42" s="56"/>
      <c r="J42" s="56"/>
      <c r="K42" s="36" t="s">
        <v>65</v>
      </c>
      <c r="L42" s="83">
        <v>65</v>
      </c>
      <c r="M42" s="83"/>
      <c r="N42" s="63"/>
      <c r="O42" s="86" t="s">
        <v>176</v>
      </c>
      <c r="P42" s="88">
        <v>43628.77792824074</v>
      </c>
      <c r="Q42" s="86" t="s">
        <v>275</v>
      </c>
      <c r="R42" s="90" t="s">
        <v>297</v>
      </c>
      <c r="S42" s="86" t="s">
        <v>313</v>
      </c>
      <c r="T42" s="86"/>
      <c r="U42" s="86"/>
      <c r="V42" s="90" t="s">
        <v>365</v>
      </c>
      <c r="W42" s="88">
        <v>43628.77792824074</v>
      </c>
      <c r="X42" s="90" t="s">
        <v>407</v>
      </c>
      <c r="Y42" s="86"/>
      <c r="Z42" s="86"/>
      <c r="AA42" s="92" t="s">
        <v>450</v>
      </c>
      <c r="AB42" s="86"/>
      <c r="AC42" s="86" t="b">
        <v>0</v>
      </c>
      <c r="AD42" s="86">
        <v>0</v>
      </c>
      <c r="AE42" s="92" t="s">
        <v>454</v>
      </c>
      <c r="AF42" s="86" t="b">
        <v>0</v>
      </c>
      <c r="AG42" s="86" t="s">
        <v>460</v>
      </c>
      <c r="AH42" s="86"/>
      <c r="AI42" s="92" t="s">
        <v>454</v>
      </c>
      <c r="AJ42" s="86" t="b">
        <v>0</v>
      </c>
      <c r="AK42" s="86">
        <v>0</v>
      </c>
      <c r="AL42" s="92" t="s">
        <v>454</v>
      </c>
      <c r="AM42" s="86" t="s">
        <v>465</v>
      </c>
      <c r="AN42" s="86" t="b">
        <v>0</v>
      </c>
      <c r="AO42" s="92" t="s">
        <v>450</v>
      </c>
      <c r="AP42" s="86" t="s">
        <v>176</v>
      </c>
      <c r="AQ42" s="86">
        <v>0</v>
      </c>
      <c r="AR42" s="86">
        <v>0</v>
      </c>
      <c r="AS42" s="86"/>
      <c r="AT42" s="86"/>
      <c r="AU42" s="86"/>
      <c r="AV42" s="86"/>
      <c r="AW42" s="86"/>
      <c r="AX42" s="86"/>
      <c r="AY42" s="86"/>
      <c r="AZ42" s="86"/>
      <c r="BA42">
        <v>12</v>
      </c>
      <c r="BB42" s="85" t="str">
        <f>REPLACE(INDEX(GroupVertices[Group],MATCH(Edges24[[#This Row],[Vertex 1]],GroupVertices[Vertex],0)),1,1,"")</f>
        <v>1</v>
      </c>
      <c r="BC42" s="85" t="str">
        <f>REPLACE(INDEX(GroupVertices[Group],MATCH(Edges24[[#This Row],[Vertex 2]],GroupVertices[Vertex],0)),1,1,"")</f>
        <v>1</v>
      </c>
      <c r="BD42" s="51">
        <v>2</v>
      </c>
      <c r="BE42" s="52">
        <v>5.405405405405405</v>
      </c>
      <c r="BF42" s="51">
        <v>0</v>
      </c>
      <c r="BG42" s="52">
        <v>0</v>
      </c>
      <c r="BH42" s="51">
        <v>0</v>
      </c>
      <c r="BI42" s="52">
        <v>0</v>
      </c>
      <c r="BJ42" s="51">
        <v>35</v>
      </c>
      <c r="BK42" s="52">
        <v>94.5945945945946</v>
      </c>
      <c r="BL42" s="51">
        <v>37</v>
      </c>
    </row>
    <row r="43" spans="1:64" ht="15">
      <c r="A43" s="84" t="s">
        <v>221</v>
      </c>
      <c r="B43" s="84" t="s">
        <v>221</v>
      </c>
      <c r="C43" s="53"/>
      <c r="D43" s="54"/>
      <c r="E43" s="65"/>
      <c r="F43" s="55"/>
      <c r="G43" s="53"/>
      <c r="H43" s="57"/>
      <c r="I43" s="56"/>
      <c r="J43" s="56"/>
      <c r="K43" s="36" t="s">
        <v>65</v>
      </c>
      <c r="L43" s="83">
        <v>66</v>
      </c>
      <c r="M43" s="83"/>
      <c r="N43" s="63"/>
      <c r="O43" s="86" t="s">
        <v>176</v>
      </c>
      <c r="P43" s="88">
        <v>43634.73630787037</v>
      </c>
      <c r="Q43" s="86" t="s">
        <v>276</v>
      </c>
      <c r="R43" s="86" t="s">
        <v>298</v>
      </c>
      <c r="S43" s="86" t="s">
        <v>314</v>
      </c>
      <c r="T43" s="86"/>
      <c r="U43" s="90" t="s">
        <v>358</v>
      </c>
      <c r="V43" s="90" t="s">
        <v>358</v>
      </c>
      <c r="W43" s="88">
        <v>43634.73630787037</v>
      </c>
      <c r="X43" s="90" t="s">
        <v>408</v>
      </c>
      <c r="Y43" s="86"/>
      <c r="Z43" s="86"/>
      <c r="AA43" s="92" t="s">
        <v>451</v>
      </c>
      <c r="AB43" s="86"/>
      <c r="AC43" s="86" t="b">
        <v>0</v>
      </c>
      <c r="AD43" s="86">
        <v>0</v>
      </c>
      <c r="AE43" s="92" t="s">
        <v>454</v>
      </c>
      <c r="AF43" s="86" t="b">
        <v>0</v>
      </c>
      <c r="AG43" s="86" t="s">
        <v>460</v>
      </c>
      <c r="AH43" s="86"/>
      <c r="AI43" s="92" t="s">
        <v>454</v>
      </c>
      <c r="AJ43" s="86" t="b">
        <v>0</v>
      </c>
      <c r="AK43" s="86">
        <v>0</v>
      </c>
      <c r="AL43" s="92" t="s">
        <v>454</v>
      </c>
      <c r="AM43" s="86" t="s">
        <v>465</v>
      </c>
      <c r="AN43" s="86" t="b">
        <v>0</v>
      </c>
      <c r="AO43" s="92" t="s">
        <v>451</v>
      </c>
      <c r="AP43" s="86" t="s">
        <v>176</v>
      </c>
      <c r="AQ43" s="86">
        <v>0</v>
      </c>
      <c r="AR43" s="86">
        <v>0</v>
      </c>
      <c r="AS43" s="86"/>
      <c r="AT43" s="86"/>
      <c r="AU43" s="86"/>
      <c r="AV43" s="86"/>
      <c r="AW43" s="86"/>
      <c r="AX43" s="86"/>
      <c r="AY43" s="86"/>
      <c r="AZ43" s="86"/>
      <c r="BA43">
        <v>12</v>
      </c>
      <c r="BB43" s="85" t="str">
        <f>REPLACE(INDEX(GroupVertices[Group],MATCH(Edges24[[#This Row],[Vertex 1]],GroupVertices[Vertex],0)),1,1,"")</f>
        <v>1</v>
      </c>
      <c r="BC43" s="85" t="str">
        <f>REPLACE(INDEX(GroupVertices[Group],MATCH(Edges24[[#This Row],[Vertex 2]],GroupVertices[Vertex],0)),1,1,"")</f>
        <v>1</v>
      </c>
      <c r="BD43" s="51">
        <v>2</v>
      </c>
      <c r="BE43" s="52">
        <v>5.2631578947368425</v>
      </c>
      <c r="BF43" s="51">
        <v>0</v>
      </c>
      <c r="BG43" s="52">
        <v>0</v>
      </c>
      <c r="BH43" s="51">
        <v>0</v>
      </c>
      <c r="BI43" s="52">
        <v>0</v>
      </c>
      <c r="BJ43" s="51">
        <v>36</v>
      </c>
      <c r="BK43" s="52">
        <v>94.73684210526316</v>
      </c>
      <c r="BL43" s="51">
        <v>38</v>
      </c>
    </row>
    <row r="44" spans="1:64" ht="15">
      <c r="A44" s="84" t="s">
        <v>221</v>
      </c>
      <c r="B44" s="84" t="s">
        <v>221</v>
      </c>
      <c r="C44" s="53"/>
      <c r="D44" s="54"/>
      <c r="E44" s="65"/>
      <c r="F44" s="55"/>
      <c r="G44" s="53"/>
      <c r="H44" s="57"/>
      <c r="I44" s="56"/>
      <c r="J44" s="56"/>
      <c r="K44" s="36" t="s">
        <v>65</v>
      </c>
      <c r="L44" s="83">
        <v>67</v>
      </c>
      <c r="M44" s="83"/>
      <c r="N44" s="63"/>
      <c r="O44" s="86" t="s">
        <v>176</v>
      </c>
      <c r="P44" s="88">
        <v>43636.73630787037</v>
      </c>
      <c r="Q44" s="86" t="s">
        <v>277</v>
      </c>
      <c r="R44" s="90" t="s">
        <v>299</v>
      </c>
      <c r="S44" s="86" t="s">
        <v>315</v>
      </c>
      <c r="T44" s="86"/>
      <c r="U44" s="86"/>
      <c r="V44" s="90" t="s">
        <v>365</v>
      </c>
      <c r="W44" s="88">
        <v>43636.73630787037</v>
      </c>
      <c r="X44" s="90" t="s">
        <v>409</v>
      </c>
      <c r="Y44" s="86"/>
      <c r="Z44" s="86"/>
      <c r="AA44" s="92" t="s">
        <v>452</v>
      </c>
      <c r="AB44" s="86"/>
      <c r="AC44" s="86" t="b">
        <v>0</v>
      </c>
      <c r="AD44" s="86">
        <v>1</v>
      </c>
      <c r="AE44" s="92" t="s">
        <v>454</v>
      </c>
      <c r="AF44" s="86" t="b">
        <v>0</v>
      </c>
      <c r="AG44" s="86" t="s">
        <v>460</v>
      </c>
      <c r="AH44" s="86"/>
      <c r="AI44" s="92" t="s">
        <v>454</v>
      </c>
      <c r="AJ44" s="86" t="b">
        <v>0</v>
      </c>
      <c r="AK44" s="86">
        <v>0</v>
      </c>
      <c r="AL44" s="92" t="s">
        <v>454</v>
      </c>
      <c r="AM44" s="86" t="s">
        <v>465</v>
      </c>
      <c r="AN44" s="86" t="b">
        <v>0</v>
      </c>
      <c r="AO44" s="92" t="s">
        <v>452</v>
      </c>
      <c r="AP44" s="86" t="s">
        <v>176</v>
      </c>
      <c r="AQ44" s="86">
        <v>0</v>
      </c>
      <c r="AR44" s="86">
        <v>0</v>
      </c>
      <c r="AS44" s="86"/>
      <c r="AT44" s="86"/>
      <c r="AU44" s="86"/>
      <c r="AV44" s="86"/>
      <c r="AW44" s="86"/>
      <c r="AX44" s="86"/>
      <c r="AY44" s="86"/>
      <c r="AZ44" s="86"/>
      <c r="BA44">
        <v>12</v>
      </c>
      <c r="BB44" s="85" t="str">
        <f>REPLACE(INDEX(GroupVertices[Group],MATCH(Edges24[[#This Row],[Vertex 1]],GroupVertices[Vertex],0)),1,1,"")</f>
        <v>1</v>
      </c>
      <c r="BC44" s="85" t="str">
        <f>REPLACE(INDEX(GroupVertices[Group],MATCH(Edges24[[#This Row],[Vertex 2]],GroupVertices[Vertex],0)),1,1,"")</f>
        <v>1</v>
      </c>
      <c r="BD44" s="51">
        <v>3</v>
      </c>
      <c r="BE44" s="52">
        <v>7.142857142857143</v>
      </c>
      <c r="BF44" s="51">
        <v>0</v>
      </c>
      <c r="BG44" s="52">
        <v>0</v>
      </c>
      <c r="BH44" s="51">
        <v>0</v>
      </c>
      <c r="BI44" s="52">
        <v>0</v>
      </c>
      <c r="BJ44" s="51">
        <v>39</v>
      </c>
      <c r="BK44" s="52">
        <v>92.85714285714286</v>
      </c>
      <c r="BL44" s="51">
        <v>42</v>
      </c>
    </row>
    <row r="45" spans="1:64" ht="15">
      <c r="A45" s="84" t="s">
        <v>224</v>
      </c>
      <c r="B45" s="84" t="s">
        <v>224</v>
      </c>
      <c r="C45" s="53"/>
      <c r="D45" s="54"/>
      <c r="E45" s="65"/>
      <c r="F45" s="55"/>
      <c r="G45" s="53"/>
      <c r="H45" s="57"/>
      <c r="I45" s="56"/>
      <c r="J45" s="56"/>
      <c r="K45" s="36" t="s">
        <v>65</v>
      </c>
      <c r="L45" s="83">
        <v>69</v>
      </c>
      <c r="M45" s="83"/>
      <c r="N45" s="63"/>
      <c r="O45" s="86" t="s">
        <v>176</v>
      </c>
      <c r="P45" s="88">
        <v>43605.585393518515</v>
      </c>
      <c r="Q45" s="86" t="s">
        <v>278</v>
      </c>
      <c r="R45" s="86"/>
      <c r="S45" s="86"/>
      <c r="T45" s="86" t="s">
        <v>341</v>
      </c>
      <c r="U45" s="86"/>
      <c r="V45" s="90" t="s">
        <v>367</v>
      </c>
      <c r="W45" s="88">
        <v>43605.585393518515</v>
      </c>
      <c r="X45" s="90" t="s">
        <v>410</v>
      </c>
      <c r="Y45" s="86"/>
      <c r="Z45" s="86"/>
      <c r="AA45" s="92" t="s">
        <v>453</v>
      </c>
      <c r="AB45" s="86"/>
      <c r="AC45" s="86" t="b">
        <v>0</v>
      </c>
      <c r="AD45" s="86">
        <v>0</v>
      </c>
      <c r="AE45" s="92" t="s">
        <v>454</v>
      </c>
      <c r="AF45" s="86" t="b">
        <v>0</v>
      </c>
      <c r="AG45" s="86" t="s">
        <v>460</v>
      </c>
      <c r="AH45" s="86"/>
      <c r="AI45" s="92" t="s">
        <v>454</v>
      </c>
      <c r="AJ45" s="86" t="b">
        <v>0</v>
      </c>
      <c r="AK45" s="86">
        <v>0</v>
      </c>
      <c r="AL45" s="92" t="s">
        <v>454</v>
      </c>
      <c r="AM45" s="86" t="s">
        <v>463</v>
      </c>
      <c r="AN45" s="86" t="b">
        <v>0</v>
      </c>
      <c r="AO45" s="92" t="s">
        <v>453</v>
      </c>
      <c r="AP45" s="86" t="s">
        <v>176</v>
      </c>
      <c r="AQ45" s="86">
        <v>0</v>
      </c>
      <c r="AR45" s="86">
        <v>0</v>
      </c>
      <c r="AS45" s="86"/>
      <c r="AT45" s="86"/>
      <c r="AU45" s="86"/>
      <c r="AV45" s="86"/>
      <c r="AW45" s="86"/>
      <c r="AX45" s="86"/>
      <c r="AY45" s="86"/>
      <c r="AZ45" s="86"/>
      <c r="BA45">
        <v>1</v>
      </c>
      <c r="BB45" s="85" t="str">
        <f>REPLACE(INDEX(GroupVertices[Group],MATCH(Edges24[[#This Row],[Vertex 1]],GroupVertices[Vertex],0)),1,1,"")</f>
        <v>1</v>
      </c>
      <c r="BC45" s="85" t="str">
        <f>REPLACE(INDEX(GroupVertices[Group],MATCH(Edges24[[#This Row],[Vertex 2]],GroupVertices[Vertex],0)),1,1,"")</f>
        <v>1</v>
      </c>
      <c r="BD45" s="51">
        <v>1</v>
      </c>
      <c r="BE45" s="52">
        <v>2.857142857142857</v>
      </c>
      <c r="BF45" s="51">
        <v>0</v>
      </c>
      <c r="BG45" s="52">
        <v>0</v>
      </c>
      <c r="BH45" s="51">
        <v>0</v>
      </c>
      <c r="BI45" s="52">
        <v>0</v>
      </c>
      <c r="BJ45" s="51">
        <v>34</v>
      </c>
      <c r="BK45" s="52">
        <v>97.14285714285714</v>
      </c>
      <c r="BL45" s="51">
        <v>35</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hyperlinks>
    <hyperlink ref="R3" r:id="rId1" display="https://scoutmagazine.ca/2019/03/14/on-prairie-values-following-your-gut-with-the-craftswoman-behind-old-fashioned-standards/"/>
    <hyperlink ref="R6" r:id="rId2" display="https://www.vcc.ca/about/college-information/news/article/good-luck-to-vccs-skills-canada-bc-2019-competitors.html"/>
    <hyperlink ref="R12" r:id="rId3" display="https://www.vcc.ca/about/college-information/news/article/good-luck-to-vccs-skills-canada-bc-2019-competitors.html"/>
    <hyperlink ref="R13" r:id="rId4" display="https://www.vcc.ca/communityreport/fundraising-flair.html"/>
    <hyperlink ref="R14" r:id="rId5" display="https://vancouver.ca/parks-recreation-culture/utility-wrap-artist-call.aspx?platform=hootsuite"/>
    <hyperlink ref="R15" r:id="rId6" display="https://www.apparel.ca/cgi/page.cgi?_id=65&amp;evt=509"/>
    <hyperlink ref="R16" r:id="rId7" display="https://scoutmagazine.ca/2019/03/14/on-prairie-values-following-your-gut-with-the-craftswoman-behind-old-fashioned-standards/?platform=hootsuite"/>
    <hyperlink ref="R18" r:id="rId8" display="https://www.businessoffashion.com/articles/education/stressed-and-depressed-a-mental-health-guide-for-fashion-students?utm_campaign=d1dad12610-fashion-s-mental-health-problem&amp;utm_medium=email&amp;utm_source=Subscribers&amp;utm_term=0_d2191372b3-d1dad12610-420857781"/>
    <hyperlink ref="R21" r:id="rId9" display="http://digital.films.com/p_Search.aspx?rd=a&amp;q=%22Levi%20Strauss%22&amp;mp=AnyWord&amp;cTitle=Birthday%3a%20Levi%20Strauss%2c%201829&amp;cDate=2_26"/>
    <hyperlink ref="R25" r:id="rId10" display="https://twitter.com/VCCfashion/status/1121813890910830592"/>
    <hyperlink ref="R26" r:id="rId11" display="https://www.vcc.ca/programscourses/program-areas/design/fashion-design--production-certificate/"/>
    <hyperlink ref="R27" r:id="rId12" display="https://www.vcc.ca/programscourses/program-areas/design/fashion-design--production-certificate/"/>
    <hyperlink ref="R28" r:id="rId13" display="https://www.vcc.ca/programscourses/program-areas/design/fashion-design--production-certificate/"/>
    <hyperlink ref="R30" r:id="rId14" display="http://bit.ly/lfw2020"/>
    <hyperlink ref="R32" r:id="rId15" display="https://www.eventbrite.ca/e/mayumis-first-annual-charity-fashion-show-gala-for-the-love-of-local-tickets-63410100317"/>
    <hyperlink ref="R34" r:id="rId16" display="https://www.vcc.ca/about/college-information/news/article/immigrant-women-find-sewmates-in-new-vcc-business-program.html?platform=hootsuite"/>
    <hyperlink ref="R35" r:id="rId17" display="https://www.oliobymarilyn.com/2019/04/vancouver-fashion-week-fw19-vancouver.html?fbclid=IwAR2cc2hBzHSfRZEw0pXkEhRoUNqYddWB1HYX7ep8uKyzWB5mdKdVjV_13t0"/>
    <hyperlink ref="R36" r:id="rId18" display="https://vancouver.ca/parks-recreation-culture/open-call-for-artist-initiated-projects.aspx"/>
    <hyperlink ref="R37" r:id="rId19" display="https://www.smoc.ca/events?platform=hootsuite"/>
    <hyperlink ref="R38" r:id="rId20" display="http://www.clotheslinefinds.com/2019/04/impressions-of-vancouver-fashion-week.html?platform=hootsuite"/>
    <hyperlink ref="R39" r:id="rId21" display="http://alouetteaddictions.org/events/?platform=hootsuite"/>
    <hyperlink ref="R42" r:id="rId22" display="http://www.stillfabulousthrift.com/"/>
    <hyperlink ref="R44" r:id="rId23" display="http://www.bcachievement.com/creative/info.php"/>
    <hyperlink ref="U3" r:id="rId24" display="https://pbs.twimg.com/media/D2xhO1LUwAIF7Ku.jpg"/>
    <hyperlink ref="U12" r:id="rId25" display="https://pbs.twimg.com/media/D4Xev4oXkAAbaE5.png"/>
    <hyperlink ref="U13" r:id="rId26" display="https://pbs.twimg.com/media/D7vzjuXXsAAxLSH.jpg"/>
    <hyperlink ref="U17" r:id="rId27" display="https://pbs.twimg.com/media/D2JSFcYVAAA0-nr.jpg"/>
    <hyperlink ref="U19" r:id="rId28" display="https://pbs.twimg.com/media/D5f6dumXoAE5QYq.jpg"/>
    <hyperlink ref="U20" r:id="rId29" display="https://pbs.twimg.com/media/D5AdnCKX4AAuCXM.jpg"/>
    <hyperlink ref="U21" r:id="rId30" display="https://pbs.twimg.com/media/D0VxsnPUYAM7MBy.jpg"/>
    <hyperlink ref="U23" r:id="rId31" display="https://pbs.twimg.com/media/D5AdnCKX4AAuCXM.jpg"/>
    <hyperlink ref="U24" r:id="rId32" display="https://pbs.twimg.com/media/D49MCqMU4AA_J2g.jpg"/>
    <hyperlink ref="U26" r:id="rId33" display="https://pbs.twimg.com/media/D7LugjYXkAEC0IR.jpg"/>
    <hyperlink ref="U27" r:id="rId34" display="https://pbs.twimg.com/media/D7WRWaHXoAEzRfl.jpg"/>
    <hyperlink ref="U28" r:id="rId35" display="https://pbs.twimg.com/media/D7mwqzKXkAMoHdo.jpg"/>
    <hyperlink ref="U30" r:id="rId36" display="https://pbs.twimg.com/media/D8aD9-UWwAYNfIt.jpg"/>
    <hyperlink ref="U37" r:id="rId37" display="https://pbs.twimg.com/media/D6N_ooXX4AAvyls.jpg"/>
    <hyperlink ref="U38" r:id="rId38" display="https://pbs.twimg.com/media/D6dw_UHWwAM6IRT.jpg"/>
    <hyperlink ref="U40" r:id="rId39" display="https://pbs.twimg.com/media/D8eQtEdXYAAWVF5.jpg"/>
    <hyperlink ref="U43" r:id="rId40" display="https://pbs.twimg.com/media/D9XH80bWsAAD-JS.jpg"/>
    <hyperlink ref="V3" r:id="rId41" display="https://pbs.twimg.com/media/D2xhO1LUwAIF7Ku.jpg"/>
    <hyperlink ref="V4" r:id="rId42" display="http://pbs.twimg.com/profile_images/518979805090299904/fMl_hqS3_normal.jpeg"/>
    <hyperlink ref="V5" r:id="rId43" display="http://pbs.twimg.com/profile_images/877257429875957760/domozTwZ_normal.jpg"/>
    <hyperlink ref="V7" r:id="rId44" display="http://pbs.twimg.com/profile_images/665211379700203520/sgnERJUy_normal.png"/>
    <hyperlink ref="V8" r:id="rId45" display="http://pbs.twimg.com/profile_images/609098493395779584/cjPByie-_normal.jpg"/>
    <hyperlink ref="V9" r:id="rId46" display="http://pbs.twimg.com/profile_images/978691373061718016/-iJicvw6_normal.jpg"/>
    <hyperlink ref="V10" r:id="rId47" display="http://pbs.twimg.com/profile_images/694248789440274432/3TQ_8rR3_normal.jpg"/>
    <hyperlink ref="V11" r:id="rId48" display="http://pbs.twimg.com/profile_images/665211379700203520/sgnERJUy_normal.png"/>
    <hyperlink ref="V12" r:id="rId49" display="https://pbs.twimg.com/media/D4Xev4oXkAAbaE5.png"/>
    <hyperlink ref="V13" r:id="rId50" display="https://pbs.twimg.com/media/D7vzjuXXsAAxLSH.jpg"/>
    <hyperlink ref="V14" r:id="rId51" display="http://pbs.twimg.com/profile_images/877259185708081158/T-U4o5On_normal.jpg"/>
    <hyperlink ref="V15" r:id="rId52" display="http://pbs.twimg.com/profile_images/877259185708081158/T-U4o5On_normal.jpg"/>
    <hyperlink ref="V16" r:id="rId53" display="http://pbs.twimg.com/profile_images/877259185708081158/T-U4o5On_normal.jpg"/>
    <hyperlink ref="V17" r:id="rId54" display="https://pbs.twimg.com/media/D2JSFcYVAAA0-nr.jpg"/>
    <hyperlink ref="V18" r:id="rId55" display="http://pbs.twimg.com/profile_images/877259185708081158/T-U4o5On_normal.jpg"/>
    <hyperlink ref="V19" r:id="rId56" display="https://pbs.twimg.com/media/D5f6dumXoAE5QYq.jpg"/>
    <hyperlink ref="V20" r:id="rId57" display="https://pbs.twimg.com/media/D5AdnCKX4AAuCXM.jpg"/>
    <hyperlink ref="V21" r:id="rId58" display="https://pbs.twimg.com/media/D0VxsnPUYAM7MBy.jpg"/>
    <hyperlink ref="V22" r:id="rId59" display="http://pbs.twimg.com/profile_images/877259185708081158/T-U4o5On_normal.jpg"/>
    <hyperlink ref="V23" r:id="rId60" display="https://pbs.twimg.com/media/D5AdnCKX4AAuCXM.jpg"/>
    <hyperlink ref="V24" r:id="rId61" display="https://pbs.twimg.com/media/D49MCqMU4AA_J2g.jpg"/>
    <hyperlink ref="V25" r:id="rId62" display="http://pbs.twimg.com/profile_images/1026881957056008193/R8stfOcm_normal.jpg"/>
    <hyperlink ref="V26" r:id="rId63" display="https://pbs.twimg.com/media/D7LugjYXkAEC0IR.jpg"/>
    <hyperlink ref="V27" r:id="rId64" display="https://pbs.twimg.com/media/D7WRWaHXoAEzRfl.jpg"/>
    <hyperlink ref="V28" r:id="rId65" display="https://pbs.twimg.com/media/D7mwqzKXkAMoHdo.jpg"/>
    <hyperlink ref="V29" r:id="rId66" display="http://pbs.twimg.com/profile_images/877259185708081158/T-U4o5On_normal.jpg"/>
    <hyperlink ref="V30" r:id="rId67" display="https://pbs.twimg.com/media/D8aD9-UWwAYNfIt.jpg"/>
    <hyperlink ref="V31" r:id="rId68" display="http://pbs.twimg.com/profile_images/877259185708081158/T-U4o5On_normal.jpg"/>
    <hyperlink ref="V32" r:id="rId69" display="http://pbs.twimg.com/profile_images/1063079768554237952/U3HrW-1B_normal.jpg"/>
    <hyperlink ref="V33" r:id="rId70" display="http://pbs.twimg.com/profile_images/877259185708081158/T-U4o5On_normal.jpg"/>
    <hyperlink ref="V34" r:id="rId71" display="http://pbs.twimg.com/profile_images/877259185708081158/T-U4o5On_normal.jpg"/>
    <hyperlink ref="V35" r:id="rId72" display="http://pbs.twimg.com/profile_images/877259185708081158/T-U4o5On_normal.jpg"/>
    <hyperlink ref="V36" r:id="rId73" display="http://pbs.twimg.com/profile_images/877259185708081158/T-U4o5On_normal.jpg"/>
    <hyperlink ref="V37" r:id="rId74" display="https://pbs.twimg.com/media/D6N_ooXX4AAvyls.jpg"/>
    <hyperlink ref="V38" r:id="rId75" display="https://pbs.twimg.com/media/D6dw_UHWwAM6IRT.jpg"/>
    <hyperlink ref="V39" r:id="rId76" display="http://pbs.twimg.com/profile_images/877259185708081158/T-U4o5On_normal.jpg"/>
    <hyperlink ref="V40" r:id="rId77" display="https://pbs.twimg.com/media/D8eQtEdXYAAWVF5.jpg"/>
    <hyperlink ref="V41" r:id="rId78" display="http://pbs.twimg.com/profile_images/877259185708081158/T-U4o5On_normal.jpg"/>
    <hyperlink ref="V42" r:id="rId79" display="http://pbs.twimg.com/profile_images/877259185708081158/T-U4o5On_normal.jpg"/>
    <hyperlink ref="V43" r:id="rId80" display="https://pbs.twimg.com/media/D9XH80bWsAAD-JS.jpg"/>
    <hyperlink ref="V44" r:id="rId81" display="http://pbs.twimg.com/profile_images/877259185708081158/T-U4o5On_normal.jpg"/>
    <hyperlink ref="V45" r:id="rId82" display="http://pbs.twimg.com/profile_images/1063079768554237952/U3HrW-1B_normal.jpg"/>
    <hyperlink ref="X3" r:id="rId83" display="https://twitter.com/#!/bccolleges/status/1111371035377463296"/>
    <hyperlink ref="X4" r:id="rId84" display="https://twitter.com/#!/pr4good/status/1113515455614861312"/>
    <hyperlink ref="X5" r:id="rId85" display="https://twitter.com/#!/vccbaking/status/1118561543799443456"/>
    <hyperlink ref="X6" r:id="rId86" display="https://twitter.com/#!/bctrades/status/1118561048267825152"/>
    <hyperlink ref="X7" r:id="rId87" display="https://twitter.com/#!/skillsbc/status/1118562374246486016"/>
    <hyperlink ref="X8" r:id="rId88" display="https://twitter.com/#!/brettgri/status/1118604788088762369"/>
    <hyperlink ref="X9" r:id="rId89" display="https://twitter.com/#!/edplanbc/status/1131229671729901568"/>
    <hyperlink ref="X10" r:id="rId90" display="https://twitter.com/#!/hwcareercentre/status/1133145245904859136"/>
    <hyperlink ref="X11" r:id="rId91" display="https://twitter.com/#!/skillsbc/status/1118546790196760576"/>
    <hyperlink ref="X12" r:id="rId92" display="https://twitter.com/#!/myvcc/status/1118544998591541254"/>
    <hyperlink ref="X13" r:id="rId93" display="https://twitter.com/#!/myvcc/status/1133767528809938945"/>
    <hyperlink ref="X14" r:id="rId94" display="https://twitter.com/#!/vccfashion/status/1113534161862705155"/>
    <hyperlink ref="X15" r:id="rId95" display="https://twitter.com/#!/vccfashion/status/1115680837218050048"/>
    <hyperlink ref="X16" r:id="rId96" display="https://twitter.com/#!/vccfashion/status/1116736613026025473"/>
    <hyperlink ref="X17" r:id="rId97" display="https://twitter.com/#!/vccfashion/status/1117853913888112640"/>
    <hyperlink ref="X18" r:id="rId98" display="https://twitter.com/#!/vccfashion/status/1119270765612929024"/>
    <hyperlink ref="X19" r:id="rId99" display="https://twitter.com/#!/vccfashion/status/1123642022106152960"/>
    <hyperlink ref="X20" r:id="rId100" display="https://twitter.com/#!/vcclib/status/1121428867175124993"/>
    <hyperlink ref="X21" r:id="rId101" display="https://twitter.com/#!/vccfashion/status/1115299608534581249"/>
    <hyperlink ref="X22" r:id="rId102" display="https://twitter.com/#!/vccfashion/status/1118228912415354880"/>
    <hyperlink ref="X23" r:id="rId103" display="https://twitter.com/#!/vccfashion/status/1131624675048656896"/>
    <hyperlink ref="X24" r:id="rId104" display="https://twitter.com/#!/myvcc/status/1121198445073584133"/>
    <hyperlink ref="X25" r:id="rId105" display="https://twitter.com/#!/myvcc/status/1122908596705144836"/>
    <hyperlink ref="X26" r:id="rId106" display="https://twitter.com/#!/myvcc/status/1131228701998428160"/>
    <hyperlink ref="X27" r:id="rId107" display="https://twitter.com/#!/myvcc/status/1131970697264271362"/>
    <hyperlink ref="X28" r:id="rId108" display="https://twitter.com/#!/myvcc/status/1133131032583180288"/>
    <hyperlink ref="X29" r:id="rId109" display="https://twitter.com/#!/vccfashion/status/1135690683291963392"/>
    <hyperlink ref="X30" r:id="rId110" display="https://twitter.com/#!/torontofashion/status/1136741063773831168"/>
    <hyperlink ref="X31" r:id="rId111" display="https://twitter.com/#!/vccfashion/status/1136747141546876944"/>
    <hyperlink ref="X32" r:id="rId112" display="https://twitter.com/#!/mayumiizumi1/status/1142010804138459137"/>
    <hyperlink ref="X33" r:id="rId113" display="https://twitter.com/#!/vccfashion/status/1114209887511248896"/>
    <hyperlink ref="X34" r:id="rId114" display="https://twitter.com/#!/vccfashion/status/1121813890910830592"/>
    <hyperlink ref="X35" r:id="rId115" display="https://twitter.com/#!/vccfashion/status/1124356742710689792"/>
    <hyperlink ref="X36" r:id="rId116" display="https://twitter.com/#!/vccfashion/status/1126170422582677505"/>
    <hyperlink ref="X37" r:id="rId117" display="https://twitter.com/#!/vccfashion/status/1126884669109284864"/>
    <hyperlink ref="X38" r:id="rId118" display="https://twitter.com/#!/vccfashion/status/1127994466214637568"/>
    <hyperlink ref="X39" r:id="rId119" display="https://twitter.com/#!/vccfashion/status/1129071583392403459"/>
    <hyperlink ref="X40" r:id="rId120" display="https://twitter.com/#!/vccfashion/status/1137036536816513024"/>
    <hyperlink ref="X41" r:id="rId121" display="https://twitter.com/#!/vccfashion/status/1137987787016351744"/>
    <hyperlink ref="X42" r:id="rId122" display="https://twitter.com/#!/vccfashion/status/1138878691159805968"/>
    <hyperlink ref="X43" r:id="rId123" display="https://twitter.com/#!/vccfashion/status/1141037932851187712"/>
    <hyperlink ref="X44" r:id="rId124" display="https://twitter.com/#!/vccfashion/status/1141762711073841153"/>
    <hyperlink ref="X45" r:id="rId125" display="https://twitter.com/#!/mayumiizumi1/status/1130473996695113728"/>
    <hyperlink ref="AZ24" r:id="rId126" display="https://api.twitter.com/1.1/geo/id/1e5cb4d0509db554.json"/>
  </hyperlinks>
  <printOptions/>
  <pageMargins left="0.7" right="0.7" top="0.75" bottom="0.75" header="0.3" footer="0.3"/>
  <pageSetup horizontalDpi="600" verticalDpi="600" orientation="portrait" r:id="rId130"/>
  <legacyDrawing r:id="rId128"/>
  <tableParts>
    <tablePart r:id="rId12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1035</v>
      </c>
      <c r="B1" s="13" t="s">
        <v>34</v>
      </c>
    </row>
    <row r="2" spans="1:2" ht="15">
      <c r="A2" s="124" t="s">
        <v>221</v>
      </c>
      <c r="B2" s="85">
        <v>333.666667</v>
      </c>
    </row>
    <row r="3" spans="1:2" ht="15">
      <c r="A3" s="124" t="s">
        <v>220</v>
      </c>
      <c r="B3" s="85">
        <v>236.666667</v>
      </c>
    </row>
    <row r="4" spans="1:2" ht="15">
      <c r="A4" s="124" t="s">
        <v>215</v>
      </c>
      <c r="B4" s="85">
        <v>46.333333</v>
      </c>
    </row>
    <row r="5" spans="1:2" ht="15">
      <c r="A5" s="124" t="s">
        <v>224</v>
      </c>
      <c r="B5" s="85">
        <v>44</v>
      </c>
    </row>
    <row r="6" spans="1:2" ht="15">
      <c r="A6" s="124" t="s">
        <v>212</v>
      </c>
      <c r="B6" s="85">
        <v>16.333333</v>
      </c>
    </row>
    <row r="7" spans="1:2" ht="15">
      <c r="A7" s="124" t="s">
        <v>226</v>
      </c>
      <c r="B7" s="85">
        <v>5</v>
      </c>
    </row>
    <row r="8" spans="1:2" ht="15">
      <c r="A8" s="124" t="s">
        <v>232</v>
      </c>
      <c r="B8" s="85">
        <v>0</v>
      </c>
    </row>
    <row r="9" spans="1:2" ht="15">
      <c r="A9" s="124" t="s">
        <v>233</v>
      </c>
      <c r="B9" s="85">
        <v>0</v>
      </c>
    </row>
    <row r="10" spans="1:2" ht="15">
      <c r="A10" s="124" t="s">
        <v>230</v>
      </c>
      <c r="B10" s="85">
        <v>0</v>
      </c>
    </row>
    <row r="11" spans="1:2" ht="15">
      <c r="A11" s="124" t="s">
        <v>231</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1037</v>
      </c>
      <c r="B25" t="s">
        <v>1036</v>
      </c>
    </row>
    <row r="26" spans="1:2" ht="15">
      <c r="A26" s="136" t="s">
        <v>1039</v>
      </c>
      <c r="B26" s="3"/>
    </row>
    <row r="27" spans="1:2" ht="15">
      <c r="A27" s="137" t="s">
        <v>1040</v>
      </c>
      <c r="B27" s="3"/>
    </row>
    <row r="28" spans="1:2" ht="15">
      <c r="A28" s="138" t="s">
        <v>1041</v>
      </c>
      <c r="B28" s="3"/>
    </row>
    <row r="29" spans="1:2" ht="15">
      <c r="A29" s="139" t="s">
        <v>1042</v>
      </c>
      <c r="B29" s="3">
        <v>1</v>
      </c>
    </row>
    <row r="30" spans="1:2" ht="15">
      <c r="A30" s="137" t="s">
        <v>1043</v>
      </c>
      <c r="B30" s="3"/>
    </row>
    <row r="31" spans="1:2" ht="15">
      <c r="A31" s="138" t="s">
        <v>1044</v>
      </c>
      <c r="B31" s="3"/>
    </row>
    <row r="32" spans="1:2" ht="15">
      <c r="A32" s="139" t="s">
        <v>1045</v>
      </c>
      <c r="B32" s="3">
        <v>1</v>
      </c>
    </row>
    <row r="33" spans="1:2" ht="15">
      <c r="A33" s="139" t="s">
        <v>1042</v>
      </c>
      <c r="B33" s="3">
        <v>1</v>
      </c>
    </row>
    <row r="34" spans="1:2" ht="15">
      <c r="A34" s="138" t="s">
        <v>1046</v>
      </c>
      <c r="B34" s="3"/>
    </row>
    <row r="35" spans="1:2" ht="15">
      <c r="A35" s="139" t="s">
        <v>1047</v>
      </c>
      <c r="B35" s="3">
        <v>1</v>
      </c>
    </row>
    <row r="36" spans="1:2" ht="15">
      <c r="A36" s="138" t="s">
        <v>1048</v>
      </c>
      <c r="B36" s="3"/>
    </row>
    <row r="37" spans="1:2" ht="15">
      <c r="A37" s="139" t="s">
        <v>1049</v>
      </c>
      <c r="B37" s="3">
        <v>1</v>
      </c>
    </row>
    <row r="38" spans="1:2" ht="15">
      <c r="A38" s="138" t="s">
        <v>1050</v>
      </c>
      <c r="B38" s="3"/>
    </row>
    <row r="39" spans="1:2" ht="15">
      <c r="A39" s="139" t="s">
        <v>1045</v>
      </c>
      <c r="B39" s="3">
        <v>1</v>
      </c>
    </row>
    <row r="40" spans="1:2" ht="15">
      <c r="A40" s="138" t="s">
        <v>1051</v>
      </c>
      <c r="B40" s="3"/>
    </row>
    <row r="41" spans="1:2" ht="15">
      <c r="A41" s="139" t="s">
        <v>1047</v>
      </c>
      <c r="B41" s="3">
        <v>1</v>
      </c>
    </row>
    <row r="42" spans="1:2" ht="15">
      <c r="A42" s="138" t="s">
        <v>1052</v>
      </c>
      <c r="B42" s="3"/>
    </row>
    <row r="43" spans="1:2" ht="15">
      <c r="A43" s="139" t="s">
        <v>1045</v>
      </c>
      <c r="B43" s="3">
        <v>1</v>
      </c>
    </row>
    <row r="44" spans="1:2" ht="15">
      <c r="A44" s="138" t="s">
        <v>1053</v>
      </c>
      <c r="B44" s="3"/>
    </row>
    <row r="45" spans="1:2" ht="15">
      <c r="A45" s="139" t="s">
        <v>1054</v>
      </c>
      <c r="B45" s="3">
        <v>1</v>
      </c>
    </row>
    <row r="46" spans="1:2" ht="15">
      <c r="A46" s="138" t="s">
        <v>1055</v>
      </c>
      <c r="B46" s="3"/>
    </row>
    <row r="47" spans="1:2" ht="15">
      <c r="A47" s="139" t="s">
        <v>1047</v>
      </c>
      <c r="B47" s="3">
        <v>2</v>
      </c>
    </row>
    <row r="48" spans="1:2" ht="15">
      <c r="A48" s="139" t="s">
        <v>1049</v>
      </c>
      <c r="B48" s="3">
        <v>3</v>
      </c>
    </row>
    <row r="49" spans="1:2" ht="15">
      <c r="A49" s="139" t="s">
        <v>1054</v>
      </c>
      <c r="B49" s="3">
        <v>1</v>
      </c>
    </row>
    <row r="50" spans="1:2" ht="15">
      <c r="A50" s="138" t="s">
        <v>1056</v>
      </c>
      <c r="B50" s="3"/>
    </row>
    <row r="51" spans="1:2" ht="15">
      <c r="A51" s="139" t="s">
        <v>1047</v>
      </c>
      <c r="B51" s="3">
        <v>1</v>
      </c>
    </row>
    <row r="52" spans="1:2" ht="15">
      <c r="A52" s="138" t="s">
        <v>1057</v>
      </c>
      <c r="B52" s="3"/>
    </row>
    <row r="53" spans="1:2" ht="15">
      <c r="A53" s="139" t="s">
        <v>1058</v>
      </c>
      <c r="B53" s="3">
        <v>1</v>
      </c>
    </row>
    <row r="54" spans="1:2" ht="15">
      <c r="A54" s="138" t="s">
        <v>1059</v>
      </c>
      <c r="B54" s="3"/>
    </row>
    <row r="55" spans="1:2" ht="15">
      <c r="A55" s="139" t="s">
        <v>1060</v>
      </c>
      <c r="B55" s="3">
        <v>1</v>
      </c>
    </row>
    <row r="56" spans="1:2" ht="15">
      <c r="A56" s="138" t="s">
        <v>1061</v>
      </c>
      <c r="B56" s="3"/>
    </row>
    <row r="57" spans="1:2" ht="15">
      <c r="A57" s="139" t="s">
        <v>1047</v>
      </c>
      <c r="B57" s="3">
        <v>1</v>
      </c>
    </row>
    <row r="58" spans="1:2" ht="15">
      <c r="A58" s="138" t="s">
        <v>1062</v>
      </c>
      <c r="B58" s="3"/>
    </row>
    <row r="59" spans="1:2" ht="15">
      <c r="A59" s="139" t="s">
        <v>1049</v>
      </c>
      <c r="B59" s="3">
        <v>1</v>
      </c>
    </row>
    <row r="60" spans="1:2" ht="15">
      <c r="A60" s="137" t="s">
        <v>1063</v>
      </c>
      <c r="B60" s="3"/>
    </row>
    <row r="61" spans="1:2" ht="15">
      <c r="A61" s="138" t="s">
        <v>1064</v>
      </c>
      <c r="B61" s="3"/>
    </row>
    <row r="62" spans="1:2" ht="15">
      <c r="A62" s="139" t="s">
        <v>1049</v>
      </c>
      <c r="B62" s="3">
        <v>1</v>
      </c>
    </row>
    <row r="63" spans="1:2" ht="15">
      <c r="A63" s="138" t="s">
        <v>1065</v>
      </c>
      <c r="B63" s="3"/>
    </row>
    <row r="64" spans="1:2" ht="15">
      <c r="A64" s="139" t="s">
        <v>1047</v>
      </c>
      <c r="B64" s="3">
        <v>1</v>
      </c>
    </row>
    <row r="65" spans="1:2" ht="15">
      <c r="A65" s="138" t="s">
        <v>1066</v>
      </c>
      <c r="B65" s="3"/>
    </row>
    <row r="66" spans="1:2" ht="15">
      <c r="A66" s="139" t="s">
        <v>1049</v>
      </c>
      <c r="B66" s="3">
        <v>1</v>
      </c>
    </row>
    <row r="67" spans="1:2" ht="15">
      <c r="A67" s="138" t="s">
        <v>1067</v>
      </c>
      <c r="B67" s="3"/>
    </row>
    <row r="68" spans="1:2" ht="15">
      <c r="A68" s="139" t="s">
        <v>1047</v>
      </c>
      <c r="B68" s="3">
        <v>1</v>
      </c>
    </row>
    <row r="69" spans="1:2" ht="15">
      <c r="A69" s="138" t="s">
        <v>1068</v>
      </c>
      <c r="B69" s="3"/>
    </row>
    <row r="70" spans="1:2" ht="15">
      <c r="A70" s="139" t="s">
        <v>1049</v>
      </c>
      <c r="B70" s="3">
        <v>1</v>
      </c>
    </row>
    <row r="71" spans="1:2" ht="15">
      <c r="A71" s="138" t="s">
        <v>1069</v>
      </c>
      <c r="B71" s="3"/>
    </row>
    <row r="72" spans="1:2" ht="15">
      <c r="A72" s="139" t="s">
        <v>1049</v>
      </c>
      <c r="B72" s="3">
        <v>1</v>
      </c>
    </row>
    <row r="73" spans="1:2" ht="15">
      <c r="A73" s="138" t="s">
        <v>1070</v>
      </c>
      <c r="B73" s="3"/>
    </row>
    <row r="74" spans="1:2" ht="15">
      <c r="A74" s="139" t="s">
        <v>1071</v>
      </c>
      <c r="B74" s="3">
        <v>1</v>
      </c>
    </row>
    <row r="75" spans="1:2" ht="15">
      <c r="A75" s="138" t="s">
        <v>1072</v>
      </c>
      <c r="B75" s="3"/>
    </row>
    <row r="76" spans="1:2" ht="15">
      <c r="A76" s="139" t="s">
        <v>1047</v>
      </c>
      <c r="B76" s="3">
        <v>2</v>
      </c>
    </row>
    <row r="77" spans="1:2" ht="15">
      <c r="A77" s="138" t="s">
        <v>1073</v>
      </c>
      <c r="B77" s="3"/>
    </row>
    <row r="78" spans="1:2" ht="15">
      <c r="A78" s="139" t="s">
        <v>1045</v>
      </c>
      <c r="B78" s="3">
        <v>1</v>
      </c>
    </row>
    <row r="79" spans="1:2" ht="15">
      <c r="A79" s="138" t="s">
        <v>1074</v>
      </c>
      <c r="B79" s="3"/>
    </row>
    <row r="80" spans="1:2" ht="15">
      <c r="A80" s="139" t="s">
        <v>1049</v>
      </c>
      <c r="B80" s="3">
        <v>1</v>
      </c>
    </row>
    <row r="81" spans="1:2" ht="15">
      <c r="A81" s="138" t="s">
        <v>1075</v>
      </c>
      <c r="B81" s="3"/>
    </row>
    <row r="82" spans="1:2" ht="15">
      <c r="A82" s="139" t="s">
        <v>1076</v>
      </c>
      <c r="B82" s="3">
        <v>2</v>
      </c>
    </row>
    <row r="83" spans="1:2" ht="15">
      <c r="A83" s="138" t="s">
        <v>1077</v>
      </c>
      <c r="B83" s="3"/>
    </row>
    <row r="84" spans="1:2" ht="15">
      <c r="A84" s="139" t="s">
        <v>1047</v>
      </c>
      <c r="B84" s="3">
        <v>1</v>
      </c>
    </row>
    <row r="85" spans="1:2" ht="15">
      <c r="A85" s="137" t="s">
        <v>1078</v>
      </c>
      <c r="B85" s="3"/>
    </row>
    <row r="86" spans="1:2" ht="15">
      <c r="A86" s="138" t="s">
        <v>1079</v>
      </c>
      <c r="B86" s="3"/>
    </row>
    <row r="87" spans="1:2" ht="15">
      <c r="A87" s="139" t="s">
        <v>1058</v>
      </c>
      <c r="B87" s="3">
        <v>1</v>
      </c>
    </row>
    <row r="88" spans="1:2" ht="15">
      <c r="A88" s="138" t="s">
        <v>1080</v>
      </c>
      <c r="B88" s="3"/>
    </row>
    <row r="89" spans="1:2" ht="15">
      <c r="A89" s="139" t="s">
        <v>1081</v>
      </c>
      <c r="B89" s="3">
        <v>2</v>
      </c>
    </row>
    <row r="90" spans="1:2" ht="15">
      <c r="A90" s="138" t="s">
        <v>1082</v>
      </c>
      <c r="B90" s="3"/>
    </row>
    <row r="91" spans="1:2" ht="15">
      <c r="A91" s="139" t="s">
        <v>1047</v>
      </c>
      <c r="B91" s="3">
        <v>1</v>
      </c>
    </row>
    <row r="92" spans="1:2" ht="15">
      <c r="A92" s="138" t="s">
        <v>1083</v>
      </c>
      <c r="B92" s="3"/>
    </row>
    <row r="93" spans="1:2" ht="15">
      <c r="A93" s="139" t="s">
        <v>1084</v>
      </c>
      <c r="B93" s="3">
        <v>1</v>
      </c>
    </row>
    <row r="94" spans="1:2" ht="15">
      <c r="A94" s="138" t="s">
        <v>1085</v>
      </c>
      <c r="B94" s="3"/>
    </row>
    <row r="95" spans="1:2" ht="15">
      <c r="A95" s="139" t="s">
        <v>1045</v>
      </c>
      <c r="B95" s="3">
        <v>1</v>
      </c>
    </row>
    <row r="96" spans="1:2" ht="15">
      <c r="A96" s="138" t="s">
        <v>1086</v>
      </c>
      <c r="B96" s="3"/>
    </row>
    <row r="97" spans="1:2" ht="15">
      <c r="A97" s="139" t="s">
        <v>1049</v>
      </c>
      <c r="B97" s="3">
        <v>1</v>
      </c>
    </row>
    <row r="98" spans="1:2" ht="15">
      <c r="A98" s="138" t="s">
        <v>1087</v>
      </c>
      <c r="B98" s="3"/>
    </row>
    <row r="99" spans="1:2" ht="15">
      <c r="A99" s="139" t="s">
        <v>1049</v>
      </c>
      <c r="B99" s="3">
        <v>1</v>
      </c>
    </row>
    <row r="100" spans="1:2" ht="15">
      <c r="A100" s="138" t="s">
        <v>1088</v>
      </c>
      <c r="B100" s="3"/>
    </row>
    <row r="101" spans="1:2" ht="15">
      <c r="A101" s="139" t="s">
        <v>1089</v>
      </c>
      <c r="B101" s="3">
        <v>1</v>
      </c>
    </row>
    <row r="102" spans="1:2" ht="15">
      <c r="A102" s="136" t="s">
        <v>1038</v>
      </c>
      <c r="B102"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478</v>
      </c>
      <c r="AE2" s="13" t="s">
        <v>479</v>
      </c>
      <c r="AF2" s="13" t="s">
        <v>480</v>
      </c>
      <c r="AG2" s="13" t="s">
        <v>481</v>
      </c>
      <c r="AH2" s="13" t="s">
        <v>482</v>
      </c>
      <c r="AI2" s="13" t="s">
        <v>483</v>
      </c>
      <c r="AJ2" s="13" t="s">
        <v>484</v>
      </c>
      <c r="AK2" s="13" t="s">
        <v>485</v>
      </c>
      <c r="AL2" s="13" t="s">
        <v>486</v>
      </c>
      <c r="AM2" s="13" t="s">
        <v>487</v>
      </c>
      <c r="AN2" s="13" t="s">
        <v>488</v>
      </c>
      <c r="AO2" s="13" t="s">
        <v>489</v>
      </c>
      <c r="AP2" s="13" t="s">
        <v>490</v>
      </c>
      <c r="AQ2" s="13" t="s">
        <v>491</v>
      </c>
      <c r="AR2" s="13" t="s">
        <v>492</v>
      </c>
      <c r="AS2" s="13" t="s">
        <v>192</v>
      </c>
      <c r="AT2" s="13" t="s">
        <v>493</v>
      </c>
      <c r="AU2" s="13" t="s">
        <v>494</v>
      </c>
      <c r="AV2" s="13" t="s">
        <v>495</v>
      </c>
      <c r="AW2" s="13" t="s">
        <v>496</v>
      </c>
      <c r="AX2" s="13" t="s">
        <v>497</v>
      </c>
      <c r="AY2" s="13" t="s">
        <v>498</v>
      </c>
      <c r="AZ2" s="13" t="s">
        <v>719</v>
      </c>
      <c r="BA2" s="130" t="s">
        <v>840</v>
      </c>
      <c r="BB2" s="130" t="s">
        <v>843</v>
      </c>
      <c r="BC2" s="130" t="s">
        <v>844</v>
      </c>
      <c r="BD2" s="130" t="s">
        <v>846</v>
      </c>
      <c r="BE2" s="130" t="s">
        <v>848</v>
      </c>
      <c r="BF2" s="130" t="s">
        <v>852</v>
      </c>
      <c r="BG2" s="130" t="s">
        <v>855</v>
      </c>
      <c r="BH2" s="130" t="s">
        <v>866</v>
      </c>
      <c r="BI2" s="130" t="s">
        <v>871</v>
      </c>
      <c r="BJ2" s="130" t="s">
        <v>882</v>
      </c>
      <c r="BK2" s="130" t="s">
        <v>1024</v>
      </c>
      <c r="BL2" s="130" t="s">
        <v>1025</v>
      </c>
      <c r="BM2" s="130" t="s">
        <v>1026</v>
      </c>
      <c r="BN2" s="130" t="s">
        <v>1027</v>
      </c>
      <c r="BO2" s="130" t="s">
        <v>1028</v>
      </c>
      <c r="BP2" s="130" t="s">
        <v>1029</v>
      </c>
      <c r="BQ2" s="130" t="s">
        <v>1030</v>
      </c>
      <c r="BR2" s="130" t="s">
        <v>1031</v>
      </c>
      <c r="BS2" s="130" t="s">
        <v>1033</v>
      </c>
      <c r="BT2" s="3"/>
      <c r="BU2" s="3"/>
    </row>
    <row r="3" spans="1:73" ht="15" customHeight="1">
      <c r="A3" s="50" t="s">
        <v>212</v>
      </c>
      <c r="B3" s="53"/>
      <c r="C3" s="53" t="s">
        <v>64</v>
      </c>
      <c r="D3" s="54">
        <v>166.4413154035161</v>
      </c>
      <c r="E3" s="55"/>
      <c r="F3" s="112" t="s">
        <v>612</v>
      </c>
      <c r="G3" s="53"/>
      <c r="H3" s="57" t="s">
        <v>212</v>
      </c>
      <c r="I3" s="56"/>
      <c r="J3" s="56"/>
      <c r="K3" s="114" t="s">
        <v>652</v>
      </c>
      <c r="L3" s="59">
        <v>490.4125769356517</v>
      </c>
      <c r="M3" s="60">
        <v>2510.369140625</v>
      </c>
      <c r="N3" s="60">
        <v>2654.892333984375</v>
      </c>
      <c r="O3" s="58"/>
      <c r="P3" s="61"/>
      <c r="Q3" s="61"/>
      <c r="R3" s="51"/>
      <c r="S3" s="51">
        <v>1</v>
      </c>
      <c r="T3" s="51">
        <v>3</v>
      </c>
      <c r="U3" s="52">
        <v>16.333333</v>
      </c>
      <c r="V3" s="52">
        <v>0.023256</v>
      </c>
      <c r="W3" s="52">
        <v>0.056043</v>
      </c>
      <c r="X3" s="52">
        <v>1.223258</v>
      </c>
      <c r="Y3" s="52">
        <v>0.3333333333333333</v>
      </c>
      <c r="Z3" s="52">
        <v>0</v>
      </c>
      <c r="AA3" s="62">
        <v>3</v>
      </c>
      <c r="AB3" s="62"/>
      <c r="AC3" s="63"/>
      <c r="AD3" s="85" t="s">
        <v>499</v>
      </c>
      <c r="AE3" s="85">
        <v>685</v>
      </c>
      <c r="AF3" s="85">
        <v>1130</v>
      </c>
      <c r="AG3" s="85">
        <v>6564</v>
      </c>
      <c r="AH3" s="85">
        <v>3125</v>
      </c>
      <c r="AI3" s="85"/>
      <c r="AJ3" s="85" t="s">
        <v>523</v>
      </c>
      <c r="AK3" s="85" t="s">
        <v>547</v>
      </c>
      <c r="AL3" s="89" t="s">
        <v>563</v>
      </c>
      <c r="AM3" s="85"/>
      <c r="AN3" s="87">
        <v>40549.800046296295</v>
      </c>
      <c r="AO3" s="89" t="s">
        <v>583</v>
      </c>
      <c r="AP3" s="85" t="b">
        <v>0</v>
      </c>
      <c r="AQ3" s="85" t="b">
        <v>0</v>
      </c>
      <c r="AR3" s="85" t="b">
        <v>1</v>
      </c>
      <c r="AS3" s="85" t="s">
        <v>460</v>
      </c>
      <c r="AT3" s="85">
        <v>68</v>
      </c>
      <c r="AU3" s="89" t="s">
        <v>604</v>
      </c>
      <c r="AV3" s="85" t="b">
        <v>0</v>
      </c>
      <c r="AW3" s="85" t="s">
        <v>627</v>
      </c>
      <c r="AX3" s="89" t="s">
        <v>628</v>
      </c>
      <c r="AY3" s="85" t="s">
        <v>66</v>
      </c>
      <c r="AZ3" s="85" t="str">
        <f>REPLACE(INDEX(GroupVertices[Group],MATCH(Vertices[[#This Row],[Vertex]],GroupVertices[Vertex],0)),1,1,"")</f>
        <v>1</v>
      </c>
      <c r="BA3" s="51" t="s">
        <v>279</v>
      </c>
      <c r="BB3" s="51" t="s">
        <v>279</v>
      </c>
      <c r="BC3" s="51" t="s">
        <v>300</v>
      </c>
      <c r="BD3" s="51" t="s">
        <v>300</v>
      </c>
      <c r="BE3" s="51" t="s">
        <v>316</v>
      </c>
      <c r="BF3" s="51" t="s">
        <v>316</v>
      </c>
      <c r="BG3" s="131" t="s">
        <v>856</v>
      </c>
      <c r="BH3" s="131" t="s">
        <v>856</v>
      </c>
      <c r="BI3" s="131" t="s">
        <v>872</v>
      </c>
      <c r="BJ3" s="131" t="s">
        <v>872</v>
      </c>
      <c r="BK3" s="131">
        <v>3</v>
      </c>
      <c r="BL3" s="134">
        <v>8.333333333333334</v>
      </c>
      <c r="BM3" s="131">
        <v>0</v>
      </c>
      <c r="BN3" s="134">
        <v>0</v>
      </c>
      <c r="BO3" s="131">
        <v>0</v>
      </c>
      <c r="BP3" s="134">
        <v>0</v>
      </c>
      <c r="BQ3" s="131">
        <v>33</v>
      </c>
      <c r="BR3" s="134">
        <v>91.66666666666667</v>
      </c>
      <c r="BS3" s="131">
        <v>36</v>
      </c>
      <c r="BT3" s="3"/>
      <c r="BU3" s="3"/>
    </row>
    <row r="4" spans="1:76" ht="15">
      <c r="A4" s="14" t="s">
        <v>220</v>
      </c>
      <c r="B4" s="15"/>
      <c r="C4" s="15" t="s">
        <v>64</v>
      </c>
      <c r="D4" s="93">
        <v>180.53540884935524</v>
      </c>
      <c r="E4" s="81"/>
      <c r="F4" s="112" t="s">
        <v>366</v>
      </c>
      <c r="G4" s="15"/>
      <c r="H4" s="16" t="s">
        <v>220</v>
      </c>
      <c r="I4" s="66"/>
      <c r="J4" s="66"/>
      <c r="K4" s="114" t="s">
        <v>653</v>
      </c>
      <c r="L4" s="94">
        <v>7092.488514392119</v>
      </c>
      <c r="M4" s="95">
        <v>7869.74267578125</v>
      </c>
      <c r="N4" s="95">
        <v>5226.08349609375</v>
      </c>
      <c r="O4" s="77"/>
      <c r="P4" s="96"/>
      <c r="Q4" s="96"/>
      <c r="R4" s="97"/>
      <c r="S4" s="51">
        <v>10</v>
      </c>
      <c r="T4" s="51">
        <v>7</v>
      </c>
      <c r="U4" s="52">
        <v>236.666667</v>
      </c>
      <c r="V4" s="52">
        <v>0.029412</v>
      </c>
      <c r="W4" s="52">
        <v>0.134969</v>
      </c>
      <c r="X4" s="52">
        <v>3.893496</v>
      </c>
      <c r="Y4" s="52">
        <v>0.08333333333333333</v>
      </c>
      <c r="Z4" s="52">
        <v>0.15384615384615385</v>
      </c>
      <c r="AA4" s="82">
        <v>4</v>
      </c>
      <c r="AB4" s="82"/>
      <c r="AC4" s="98"/>
      <c r="AD4" s="85" t="s">
        <v>500</v>
      </c>
      <c r="AE4" s="85">
        <v>1145</v>
      </c>
      <c r="AF4" s="85">
        <v>4662</v>
      </c>
      <c r="AG4" s="85">
        <v>13863</v>
      </c>
      <c r="AH4" s="85">
        <v>3785</v>
      </c>
      <c r="AI4" s="85"/>
      <c r="AJ4" s="85" t="s">
        <v>524</v>
      </c>
      <c r="AK4" s="85" t="s">
        <v>548</v>
      </c>
      <c r="AL4" s="89" t="s">
        <v>564</v>
      </c>
      <c r="AM4" s="85"/>
      <c r="AN4" s="87">
        <v>39806.02952546296</v>
      </c>
      <c r="AO4" s="89" t="s">
        <v>584</v>
      </c>
      <c r="AP4" s="85" t="b">
        <v>0</v>
      </c>
      <c r="AQ4" s="85" t="b">
        <v>0</v>
      </c>
      <c r="AR4" s="85" t="b">
        <v>1</v>
      </c>
      <c r="AS4" s="85" t="s">
        <v>460</v>
      </c>
      <c r="AT4" s="85">
        <v>216</v>
      </c>
      <c r="AU4" s="89" t="s">
        <v>604</v>
      </c>
      <c r="AV4" s="85" t="b">
        <v>0</v>
      </c>
      <c r="AW4" s="85" t="s">
        <v>627</v>
      </c>
      <c r="AX4" s="89" t="s">
        <v>629</v>
      </c>
      <c r="AY4" s="85" t="s">
        <v>66</v>
      </c>
      <c r="AZ4" s="85" t="str">
        <f>REPLACE(INDEX(GroupVertices[Group],MATCH(Vertices[[#This Row],[Vertex]],GroupVertices[Vertex],0)),1,1,"")</f>
        <v>2</v>
      </c>
      <c r="BA4" s="51" t="s">
        <v>841</v>
      </c>
      <c r="BB4" s="51" t="s">
        <v>841</v>
      </c>
      <c r="BC4" s="51" t="s">
        <v>746</v>
      </c>
      <c r="BD4" s="51" t="s">
        <v>847</v>
      </c>
      <c r="BE4" s="51" t="s">
        <v>849</v>
      </c>
      <c r="BF4" s="51" t="s">
        <v>853</v>
      </c>
      <c r="BG4" s="131" t="s">
        <v>857</v>
      </c>
      <c r="BH4" s="131" t="s">
        <v>867</v>
      </c>
      <c r="BI4" s="131" t="s">
        <v>873</v>
      </c>
      <c r="BJ4" s="131" t="s">
        <v>873</v>
      </c>
      <c r="BK4" s="131">
        <v>6</v>
      </c>
      <c r="BL4" s="134">
        <v>3.5502958579881656</v>
      </c>
      <c r="BM4" s="131">
        <v>0</v>
      </c>
      <c r="BN4" s="134">
        <v>0</v>
      </c>
      <c r="BO4" s="131">
        <v>0</v>
      </c>
      <c r="BP4" s="134">
        <v>0</v>
      </c>
      <c r="BQ4" s="131">
        <v>163</v>
      </c>
      <c r="BR4" s="134">
        <v>96.44970414201184</v>
      </c>
      <c r="BS4" s="131">
        <v>169</v>
      </c>
      <c r="BT4" s="2"/>
      <c r="BU4" s="3"/>
      <c r="BV4" s="3"/>
      <c r="BW4" s="3"/>
      <c r="BX4" s="3"/>
    </row>
    <row r="5" spans="1:76" ht="15">
      <c r="A5" s="14" t="s">
        <v>225</v>
      </c>
      <c r="B5" s="15"/>
      <c r="C5" s="15" t="s">
        <v>64</v>
      </c>
      <c r="D5" s="93">
        <v>313.20823412887376</v>
      </c>
      <c r="E5" s="81"/>
      <c r="F5" s="112" t="s">
        <v>613</v>
      </c>
      <c r="G5" s="15"/>
      <c r="H5" s="16" t="s">
        <v>225</v>
      </c>
      <c r="I5" s="66"/>
      <c r="J5" s="66"/>
      <c r="K5" s="114" t="s">
        <v>654</v>
      </c>
      <c r="L5" s="94">
        <v>1</v>
      </c>
      <c r="M5" s="95">
        <v>3176.25732421875</v>
      </c>
      <c r="N5" s="95">
        <v>1798.77099609375</v>
      </c>
      <c r="O5" s="77"/>
      <c r="P5" s="96"/>
      <c r="Q5" s="96"/>
      <c r="R5" s="97"/>
      <c r="S5" s="51">
        <v>2</v>
      </c>
      <c r="T5" s="51">
        <v>0</v>
      </c>
      <c r="U5" s="52">
        <v>0</v>
      </c>
      <c r="V5" s="52">
        <v>0.018868</v>
      </c>
      <c r="W5" s="52">
        <v>0.031301</v>
      </c>
      <c r="X5" s="52">
        <v>0.673952</v>
      </c>
      <c r="Y5" s="52">
        <v>0.5</v>
      </c>
      <c r="Z5" s="52">
        <v>0</v>
      </c>
      <c r="AA5" s="82">
        <v>5</v>
      </c>
      <c r="AB5" s="82"/>
      <c r="AC5" s="98"/>
      <c r="AD5" s="85" t="s">
        <v>501</v>
      </c>
      <c r="AE5" s="85">
        <v>1963</v>
      </c>
      <c r="AF5" s="85">
        <v>37910</v>
      </c>
      <c r="AG5" s="85">
        <v>19463</v>
      </c>
      <c r="AH5" s="85">
        <v>818</v>
      </c>
      <c r="AI5" s="85"/>
      <c r="AJ5" s="85" t="s">
        <v>525</v>
      </c>
      <c r="AK5" s="85" t="s">
        <v>473</v>
      </c>
      <c r="AL5" s="85"/>
      <c r="AM5" s="85"/>
      <c r="AN5" s="87">
        <v>39731.67414351852</v>
      </c>
      <c r="AO5" s="89" t="s">
        <v>585</v>
      </c>
      <c r="AP5" s="85" t="b">
        <v>0</v>
      </c>
      <c r="AQ5" s="85" t="b">
        <v>0</v>
      </c>
      <c r="AR5" s="85" t="b">
        <v>1</v>
      </c>
      <c r="AS5" s="85" t="s">
        <v>460</v>
      </c>
      <c r="AT5" s="85">
        <v>1053</v>
      </c>
      <c r="AU5" s="89" t="s">
        <v>605</v>
      </c>
      <c r="AV5" s="85" t="b">
        <v>0</v>
      </c>
      <c r="AW5" s="85" t="s">
        <v>627</v>
      </c>
      <c r="AX5" s="89" t="s">
        <v>630</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221</v>
      </c>
      <c r="B6" s="15"/>
      <c r="C6" s="15" t="s">
        <v>64</v>
      </c>
      <c r="D6" s="93">
        <v>162.64644482962228</v>
      </c>
      <c r="E6" s="81"/>
      <c r="F6" s="112" t="s">
        <v>365</v>
      </c>
      <c r="G6" s="15"/>
      <c r="H6" s="16" t="s">
        <v>221</v>
      </c>
      <c r="I6" s="66"/>
      <c r="J6" s="66"/>
      <c r="K6" s="114" t="s">
        <v>655</v>
      </c>
      <c r="L6" s="94">
        <v>9999</v>
      </c>
      <c r="M6" s="95">
        <v>2082.760009765625</v>
      </c>
      <c r="N6" s="95">
        <v>5461.79345703125</v>
      </c>
      <c r="O6" s="77"/>
      <c r="P6" s="96"/>
      <c r="Q6" s="96"/>
      <c r="R6" s="97"/>
      <c r="S6" s="51">
        <v>8</v>
      </c>
      <c r="T6" s="51">
        <v>10</v>
      </c>
      <c r="U6" s="52">
        <v>333.666667</v>
      </c>
      <c r="V6" s="52">
        <v>0.03125</v>
      </c>
      <c r="W6" s="52">
        <v>0.122999</v>
      </c>
      <c r="X6" s="52">
        <v>4.659034</v>
      </c>
      <c r="Y6" s="52">
        <v>0.03296703296703297</v>
      </c>
      <c r="Z6" s="52">
        <v>0.14285714285714285</v>
      </c>
      <c r="AA6" s="82">
        <v>6</v>
      </c>
      <c r="AB6" s="82"/>
      <c r="AC6" s="98"/>
      <c r="AD6" s="85" t="s">
        <v>502</v>
      </c>
      <c r="AE6" s="85">
        <v>138</v>
      </c>
      <c r="AF6" s="85">
        <v>179</v>
      </c>
      <c r="AG6" s="85">
        <v>756</v>
      </c>
      <c r="AH6" s="85">
        <v>283</v>
      </c>
      <c r="AI6" s="85"/>
      <c r="AJ6" s="85" t="s">
        <v>526</v>
      </c>
      <c r="AK6" s="85" t="s">
        <v>549</v>
      </c>
      <c r="AL6" s="89" t="s">
        <v>565</v>
      </c>
      <c r="AM6" s="85"/>
      <c r="AN6" s="87">
        <v>41774.88082175926</v>
      </c>
      <c r="AO6" s="89" t="s">
        <v>586</v>
      </c>
      <c r="AP6" s="85" t="b">
        <v>0</v>
      </c>
      <c r="AQ6" s="85" t="b">
        <v>0</v>
      </c>
      <c r="AR6" s="85" t="b">
        <v>0</v>
      </c>
      <c r="AS6" s="85" t="s">
        <v>460</v>
      </c>
      <c r="AT6" s="85">
        <v>14</v>
      </c>
      <c r="AU6" s="89" t="s">
        <v>604</v>
      </c>
      <c r="AV6" s="85" t="b">
        <v>0</v>
      </c>
      <c r="AW6" s="85" t="s">
        <v>627</v>
      </c>
      <c r="AX6" s="89" t="s">
        <v>631</v>
      </c>
      <c r="AY6" s="85" t="s">
        <v>66</v>
      </c>
      <c r="AZ6" s="85" t="str">
        <f>REPLACE(INDEX(GroupVertices[Group],MATCH(Vertices[[#This Row],[Vertex]],GroupVertices[Vertex],0)),1,1,"")</f>
        <v>1</v>
      </c>
      <c r="BA6" s="51" t="s">
        <v>842</v>
      </c>
      <c r="BB6" s="51" t="s">
        <v>842</v>
      </c>
      <c r="BC6" s="51" t="s">
        <v>845</v>
      </c>
      <c r="BD6" s="51" t="s">
        <v>845</v>
      </c>
      <c r="BE6" s="51" t="s">
        <v>850</v>
      </c>
      <c r="BF6" s="51" t="s">
        <v>850</v>
      </c>
      <c r="BG6" s="131" t="s">
        <v>858</v>
      </c>
      <c r="BH6" s="131" t="s">
        <v>868</v>
      </c>
      <c r="BI6" s="131" t="s">
        <v>874</v>
      </c>
      <c r="BJ6" s="131" t="s">
        <v>883</v>
      </c>
      <c r="BK6" s="131">
        <v>20</v>
      </c>
      <c r="BL6" s="134">
        <v>2.6143790849673203</v>
      </c>
      <c r="BM6" s="131">
        <v>1</v>
      </c>
      <c r="BN6" s="134">
        <v>0.13071895424836602</v>
      </c>
      <c r="BO6" s="131">
        <v>0</v>
      </c>
      <c r="BP6" s="134">
        <v>0</v>
      </c>
      <c r="BQ6" s="131">
        <v>744</v>
      </c>
      <c r="BR6" s="134">
        <v>97.25490196078431</v>
      </c>
      <c r="BS6" s="131">
        <v>765</v>
      </c>
      <c r="BT6" s="2"/>
      <c r="BU6" s="3"/>
      <c r="BV6" s="3"/>
      <c r="BW6" s="3"/>
      <c r="BX6" s="3"/>
    </row>
    <row r="7" spans="1:76" ht="15">
      <c r="A7" s="14" t="s">
        <v>213</v>
      </c>
      <c r="B7" s="15"/>
      <c r="C7" s="15" t="s">
        <v>64</v>
      </c>
      <c r="D7" s="93">
        <v>165.11650254280872</v>
      </c>
      <c r="E7" s="81"/>
      <c r="F7" s="112" t="s">
        <v>359</v>
      </c>
      <c r="G7" s="15"/>
      <c r="H7" s="16" t="s">
        <v>213</v>
      </c>
      <c r="I7" s="66"/>
      <c r="J7" s="66"/>
      <c r="K7" s="114" t="s">
        <v>656</v>
      </c>
      <c r="L7" s="94">
        <v>1</v>
      </c>
      <c r="M7" s="95">
        <v>1503.15771484375</v>
      </c>
      <c r="N7" s="95">
        <v>3165.18212890625</v>
      </c>
      <c r="O7" s="77"/>
      <c r="P7" s="96"/>
      <c r="Q7" s="96"/>
      <c r="R7" s="97"/>
      <c r="S7" s="51">
        <v>0</v>
      </c>
      <c r="T7" s="51">
        <v>2</v>
      </c>
      <c r="U7" s="52">
        <v>0</v>
      </c>
      <c r="V7" s="52">
        <v>0.018868</v>
      </c>
      <c r="W7" s="52">
        <v>0.031301</v>
      </c>
      <c r="X7" s="52">
        <v>0.673952</v>
      </c>
      <c r="Y7" s="52">
        <v>0.5</v>
      </c>
      <c r="Z7" s="52">
        <v>0</v>
      </c>
      <c r="AA7" s="82">
        <v>7</v>
      </c>
      <c r="AB7" s="82"/>
      <c r="AC7" s="98"/>
      <c r="AD7" s="85" t="s">
        <v>503</v>
      </c>
      <c r="AE7" s="85">
        <v>1158</v>
      </c>
      <c r="AF7" s="85">
        <v>798</v>
      </c>
      <c r="AG7" s="85">
        <v>3513</v>
      </c>
      <c r="AH7" s="85">
        <v>1985</v>
      </c>
      <c r="AI7" s="85"/>
      <c r="AJ7" s="85" t="s">
        <v>527</v>
      </c>
      <c r="AK7" s="85" t="s">
        <v>547</v>
      </c>
      <c r="AL7" s="89" t="s">
        <v>566</v>
      </c>
      <c r="AM7" s="85"/>
      <c r="AN7" s="87">
        <v>40239.28775462963</v>
      </c>
      <c r="AO7" s="89" t="s">
        <v>587</v>
      </c>
      <c r="AP7" s="85" t="b">
        <v>0</v>
      </c>
      <c r="AQ7" s="85" t="b">
        <v>0</v>
      </c>
      <c r="AR7" s="85" t="b">
        <v>0</v>
      </c>
      <c r="AS7" s="85" t="s">
        <v>460</v>
      </c>
      <c r="AT7" s="85">
        <v>51</v>
      </c>
      <c r="AU7" s="89" t="s">
        <v>606</v>
      </c>
      <c r="AV7" s="85" t="b">
        <v>0</v>
      </c>
      <c r="AW7" s="85" t="s">
        <v>627</v>
      </c>
      <c r="AX7" s="89" t="s">
        <v>632</v>
      </c>
      <c r="AY7" s="85" t="s">
        <v>66</v>
      </c>
      <c r="AZ7" s="85" t="str">
        <f>REPLACE(INDEX(GroupVertices[Group],MATCH(Vertices[[#This Row],[Vertex]],GroupVertices[Vertex],0)),1,1,"")</f>
        <v>1</v>
      </c>
      <c r="BA7" s="51"/>
      <c r="BB7" s="51"/>
      <c r="BC7" s="51"/>
      <c r="BD7" s="51"/>
      <c r="BE7" s="51"/>
      <c r="BF7" s="51"/>
      <c r="BG7" s="131" t="s">
        <v>859</v>
      </c>
      <c r="BH7" s="131" t="s">
        <v>859</v>
      </c>
      <c r="BI7" s="131" t="s">
        <v>875</v>
      </c>
      <c r="BJ7" s="131" t="s">
        <v>875</v>
      </c>
      <c r="BK7" s="131">
        <v>2</v>
      </c>
      <c r="BL7" s="134">
        <v>8.333333333333334</v>
      </c>
      <c r="BM7" s="131">
        <v>0</v>
      </c>
      <c r="BN7" s="134">
        <v>0</v>
      </c>
      <c r="BO7" s="131">
        <v>0</v>
      </c>
      <c r="BP7" s="134">
        <v>0</v>
      </c>
      <c r="BQ7" s="131">
        <v>22</v>
      </c>
      <c r="BR7" s="134">
        <v>91.66666666666667</v>
      </c>
      <c r="BS7" s="131">
        <v>24</v>
      </c>
      <c r="BT7" s="2"/>
      <c r="BU7" s="3"/>
      <c r="BV7" s="3"/>
      <c r="BW7" s="3"/>
      <c r="BX7" s="3"/>
    </row>
    <row r="8" spans="1:76" ht="15">
      <c r="A8" s="14" t="s">
        <v>214</v>
      </c>
      <c r="B8" s="15"/>
      <c r="C8" s="15" t="s">
        <v>64</v>
      </c>
      <c r="D8" s="93">
        <v>163.19312965467324</v>
      </c>
      <c r="E8" s="81"/>
      <c r="F8" s="112" t="s">
        <v>360</v>
      </c>
      <c r="G8" s="15"/>
      <c r="H8" s="16" t="s">
        <v>214</v>
      </c>
      <c r="I8" s="66"/>
      <c r="J8" s="66"/>
      <c r="K8" s="114" t="s">
        <v>657</v>
      </c>
      <c r="L8" s="94">
        <v>1</v>
      </c>
      <c r="M8" s="95">
        <v>5912.33935546875</v>
      </c>
      <c r="N8" s="95">
        <v>1886.06689453125</v>
      </c>
      <c r="O8" s="77"/>
      <c r="P8" s="96"/>
      <c r="Q8" s="96"/>
      <c r="R8" s="97"/>
      <c r="S8" s="51">
        <v>0</v>
      </c>
      <c r="T8" s="51">
        <v>2</v>
      </c>
      <c r="U8" s="52">
        <v>0</v>
      </c>
      <c r="V8" s="52">
        <v>0.018182</v>
      </c>
      <c r="W8" s="52">
        <v>0.033528</v>
      </c>
      <c r="X8" s="52">
        <v>0.623467</v>
      </c>
      <c r="Y8" s="52">
        <v>0.5</v>
      </c>
      <c r="Z8" s="52">
        <v>0</v>
      </c>
      <c r="AA8" s="82">
        <v>8</v>
      </c>
      <c r="AB8" s="82"/>
      <c r="AC8" s="98"/>
      <c r="AD8" s="85" t="s">
        <v>504</v>
      </c>
      <c r="AE8" s="85">
        <v>125</v>
      </c>
      <c r="AF8" s="85">
        <v>316</v>
      </c>
      <c r="AG8" s="85">
        <v>735</v>
      </c>
      <c r="AH8" s="85">
        <v>125</v>
      </c>
      <c r="AI8" s="85"/>
      <c r="AJ8" s="85" t="s">
        <v>528</v>
      </c>
      <c r="AK8" s="85" t="s">
        <v>549</v>
      </c>
      <c r="AL8" s="89" t="s">
        <v>567</v>
      </c>
      <c r="AM8" s="85"/>
      <c r="AN8" s="87">
        <v>41850.12162037037</v>
      </c>
      <c r="AO8" s="89" t="s">
        <v>588</v>
      </c>
      <c r="AP8" s="85" t="b">
        <v>1</v>
      </c>
      <c r="AQ8" s="85" t="b">
        <v>0</v>
      </c>
      <c r="AR8" s="85" t="b">
        <v>1</v>
      </c>
      <c r="AS8" s="85" t="s">
        <v>460</v>
      </c>
      <c r="AT8" s="85">
        <v>8</v>
      </c>
      <c r="AU8" s="89" t="s">
        <v>604</v>
      </c>
      <c r="AV8" s="85" t="b">
        <v>0</v>
      </c>
      <c r="AW8" s="85" t="s">
        <v>627</v>
      </c>
      <c r="AX8" s="89" t="s">
        <v>633</v>
      </c>
      <c r="AY8" s="85" t="s">
        <v>66</v>
      </c>
      <c r="AZ8" s="85" t="str">
        <f>REPLACE(INDEX(GroupVertices[Group],MATCH(Vertices[[#This Row],[Vertex]],GroupVertices[Vertex],0)),1,1,"")</f>
        <v>2</v>
      </c>
      <c r="BA8" s="51"/>
      <c r="BB8" s="51"/>
      <c r="BC8" s="51"/>
      <c r="BD8" s="51"/>
      <c r="BE8" s="51" t="s">
        <v>317</v>
      </c>
      <c r="BF8" s="51" t="s">
        <v>317</v>
      </c>
      <c r="BG8" s="131" t="s">
        <v>860</v>
      </c>
      <c r="BH8" s="131" t="s">
        <v>860</v>
      </c>
      <c r="BI8" s="131" t="s">
        <v>876</v>
      </c>
      <c r="BJ8" s="131" t="s">
        <v>876</v>
      </c>
      <c r="BK8" s="131">
        <v>2</v>
      </c>
      <c r="BL8" s="134">
        <v>8.695652173913043</v>
      </c>
      <c r="BM8" s="131">
        <v>0</v>
      </c>
      <c r="BN8" s="134">
        <v>0</v>
      </c>
      <c r="BO8" s="131">
        <v>0</v>
      </c>
      <c r="BP8" s="134">
        <v>0</v>
      </c>
      <c r="BQ8" s="131">
        <v>21</v>
      </c>
      <c r="BR8" s="134">
        <v>91.30434782608695</v>
      </c>
      <c r="BS8" s="131">
        <v>23</v>
      </c>
      <c r="BT8" s="2"/>
      <c r="BU8" s="3"/>
      <c r="BV8" s="3"/>
      <c r="BW8" s="3"/>
      <c r="BX8" s="3"/>
    </row>
    <row r="9" spans="1:76" ht="15">
      <c r="A9" s="14" t="s">
        <v>226</v>
      </c>
      <c r="B9" s="15"/>
      <c r="C9" s="15" t="s">
        <v>64</v>
      </c>
      <c r="D9" s="93">
        <v>176.26568065370182</v>
      </c>
      <c r="E9" s="81"/>
      <c r="F9" s="112" t="s">
        <v>614</v>
      </c>
      <c r="G9" s="15"/>
      <c r="H9" s="16" t="s">
        <v>226</v>
      </c>
      <c r="I9" s="66"/>
      <c r="J9" s="66"/>
      <c r="K9" s="114" t="s">
        <v>658</v>
      </c>
      <c r="L9" s="94">
        <v>150.8201796705093</v>
      </c>
      <c r="M9" s="95">
        <v>7034.7392578125</v>
      </c>
      <c r="N9" s="95">
        <v>2660.19384765625</v>
      </c>
      <c r="O9" s="77"/>
      <c r="P9" s="96"/>
      <c r="Q9" s="96"/>
      <c r="R9" s="97"/>
      <c r="S9" s="51">
        <v>5</v>
      </c>
      <c r="T9" s="51">
        <v>0</v>
      </c>
      <c r="U9" s="52">
        <v>5</v>
      </c>
      <c r="V9" s="52">
        <v>0.019231</v>
      </c>
      <c r="W9" s="52">
        <v>0.056814</v>
      </c>
      <c r="X9" s="52">
        <v>1.394579</v>
      </c>
      <c r="Y9" s="52">
        <v>0.35</v>
      </c>
      <c r="Z9" s="52">
        <v>0</v>
      </c>
      <c r="AA9" s="82">
        <v>9</v>
      </c>
      <c r="AB9" s="82"/>
      <c r="AC9" s="98"/>
      <c r="AD9" s="85" t="s">
        <v>505</v>
      </c>
      <c r="AE9" s="85">
        <v>1294</v>
      </c>
      <c r="AF9" s="85">
        <v>3592</v>
      </c>
      <c r="AG9" s="85">
        <v>3871</v>
      </c>
      <c r="AH9" s="85">
        <v>1756</v>
      </c>
      <c r="AI9" s="85"/>
      <c r="AJ9" s="85" t="s">
        <v>529</v>
      </c>
      <c r="AK9" s="85" t="s">
        <v>550</v>
      </c>
      <c r="AL9" s="89" t="s">
        <v>568</v>
      </c>
      <c r="AM9" s="85"/>
      <c r="AN9" s="87">
        <v>40414.749375</v>
      </c>
      <c r="AO9" s="89" t="s">
        <v>589</v>
      </c>
      <c r="AP9" s="85" t="b">
        <v>0</v>
      </c>
      <c r="AQ9" s="85" t="b">
        <v>0</v>
      </c>
      <c r="AR9" s="85" t="b">
        <v>1</v>
      </c>
      <c r="AS9" s="85" t="s">
        <v>460</v>
      </c>
      <c r="AT9" s="85">
        <v>105</v>
      </c>
      <c r="AU9" s="89" t="s">
        <v>604</v>
      </c>
      <c r="AV9" s="85" t="b">
        <v>0</v>
      </c>
      <c r="AW9" s="85" t="s">
        <v>627</v>
      </c>
      <c r="AX9" s="89" t="s">
        <v>634</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166.18193939163064</v>
      </c>
      <c r="E10" s="81"/>
      <c r="F10" s="112" t="s">
        <v>615</v>
      </c>
      <c r="G10" s="15"/>
      <c r="H10" s="16" t="s">
        <v>215</v>
      </c>
      <c r="I10" s="66"/>
      <c r="J10" s="66"/>
      <c r="K10" s="114" t="s">
        <v>659</v>
      </c>
      <c r="L10" s="94">
        <v>1389.3336549587077</v>
      </c>
      <c r="M10" s="95">
        <v>8387.6611328125</v>
      </c>
      <c r="N10" s="95">
        <v>2734.45703125</v>
      </c>
      <c r="O10" s="77"/>
      <c r="P10" s="96"/>
      <c r="Q10" s="96"/>
      <c r="R10" s="97"/>
      <c r="S10" s="51">
        <v>1</v>
      </c>
      <c r="T10" s="51">
        <v>6</v>
      </c>
      <c r="U10" s="52">
        <v>46.333333</v>
      </c>
      <c r="V10" s="52">
        <v>0.02439</v>
      </c>
      <c r="W10" s="52">
        <v>0.076122</v>
      </c>
      <c r="X10" s="52">
        <v>1.6589</v>
      </c>
      <c r="Y10" s="52">
        <v>0.26666666666666666</v>
      </c>
      <c r="Z10" s="52">
        <v>0.16666666666666666</v>
      </c>
      <c r="AA10" s="82">
        <v>10</v>
      </c>
      <c r="AB10" s="82"/>
      <c r="AC10" s="98"/>
      <c r="AD10" s="85" t="s">
        <v>506</v>
      </c>
      <c r="AE10" s="85">
        <v>568</v>
      </c>
      <c r="AF10" s="85">
        <v>1065</v>
      </c>
      <c r="AG10" s="85">
        <v>3486</v>
      </c>
      <c r="AH10" s="85">
        <v>280</v>
      </c>
      <c r="AI10" s="85"/>
      <c r="AJ10" s="85" t="s">
        <v>530</v>
      </c>
      <c r="AK10" s="85" t="s">
        <v>551</v>
      </c>
      <c r="AL10" s="89" t="s">
        <v>569</v>
      </c>
      <c r="AM10" s="85"/>
      <c r="AN10" s="87">
        <v>40964.895219907405</v>
      </c>
      <c r="AO10" s="89" t="s">
        <v>590</v>
      </c>
      <c r="AP10" s="85" t="b">
        <v>0</v>
      </c>
      <c r="AQ10" s="85" t="b">
        <v>0</v>
      </c>
      <c r="AR10" s="85" t="b">
        <v>0</v>
      </c>
      <c r="AS10" s="85" t="s">
        <v>460</v>
      </c>
      <c r="AT10" s="85">
        <v>17</v>
      </c>
      <c r="AU10" s="89" t="s">
        <v>604</v>
      </c>
      <c r="AV10" s="85" t="b">
        <v>0</v>
      </c>
      <c r="AW10" s="85" t="s">
        <v>627</v>
      </c>
      <c r="AX10" s="89" t="s">
        <v>635</v>
      </c>
      <c r="AY10" s="85" t="s">
        <v>66</v>
      </c>
      <c r="AZ10" s="85" t="str">
        <f>REPLACE(INDEX(GroupVertices[Group],MATCH(Vertices[[#This Row],[Vertex]],GroupVertices[Vertex],0)),1,1,"")</f>
        <v>2</v>
      </c>
      <c r="BA10" s="51" t="s">
        <v>280</v>
      </c>
      <c r="BB10" s="51" t="s">
        <v>280</v>
      </c>
      <c r="BC10" s="51" t="s">
        <v>301</v>
      </c>
      <c r="BD10" s="51" t="s">
        <v>301</v>
      </c>
      <c r="BE10" s="51" t="s">
        <v>318</v>
      </c>
      <c r="BF10" s="51" t="s">
        <v>318</v>
      </c>
      <c r="BG10" s="131" t="s">
        <v>860</v>
      </c>
      <c r="BH10" s="131" t="s">
        <v>860</v>
      </c>
      <c r="BI10" s="131" t="s">
        <v>876</v>
      </c>
      <c r="BJ10" s="131" t="s">
        <v>876</v>
      </c>
      <c r="BK10" s="131">
        <v>2</v>
      </c>
      <c r="BL10" s="134">
        <v>6.896551724137931</v>
      </c>
      <c r="BM10" s="131">
        <v>0</v>
      </c>
      <c r="BN10" s="134">
        <v>0</v>
      </c>
      <c r="BO10" s="131">
        <v>0</v>
      </c>
      <c r="BP10" s="134">
        <v>0</v>
      </c>
      <c r="BQ10" s="131">
        <v>27</v>
      </c>
      <c r="BR10" s="134">
        <v>93.10344827586206</v>
      </c>
      <c r="BS10" s="131">
        <v>29</v>
      </c>
      <c r="BT10" s="2"/>
      <c r="BU10" s="3"/>
      <c r="BV10" s="3"/>
      <c r="BW10" s="3"/>
      <c r="BX10" s="3"/>
    </row>
    <row r="11" spans="1:76" ht="15">
      <c r="A11" s="14" t="s">
        <v>216</v>
      </c>
      <c r="B11" s="15"/>
      <c r="C11" s="15" t="s">
        <v>64</v>
      </c>
      <c r="D11" s="93">
        <v>172.37504047541952</v>
      </c>
      <c r="E11" s="81"/>
      <c r="F11" s="112" t="s">
        <v>361</v>
      </c>
      <c r="G11" s="15"/>
      <c r="H11" s="16" t="s">
        <v>216</v>
      </c>
      <c r="I11" s="66"/>
      <c r="J11" s="66"/>
      <c r="K11" s="114" t="s">
        <v>660</v>
      </c>
      <c r="L11" s="94">
        <v>1</v>
      </c>
      <c r="M11" s="95">
        <v>8166.724609375</v>
      </c>
      <c r="N11" s="95">
        <v>424.9574890136719</v>
      </c>
      <c r="O11" s="77"/>
      <c r="P11" s="96"/>
      <c r="Q11" s="96"/>
      <c r="R11" s="97"/>
      <c r="S11" s="51">
        <v>2</v>
      </c>
      <c r="T11" s="51">
        <v>3</v>
      </c>
      <c r="U11" s="52">
        <v>0</v>
      </c>
      <c r="V11" s="52">
        <v>0.018519</v>
      </c>
      <c r="W11" s="52">
        <v>0.046836</v>
      </c>
      <c r="X11" s="52">
        <v>0.858477</v>
      </c>
      <c r="Y11" s="52">
        <v>0.5</v>
      </c>
      <c r="Z11" s="52">
        <v>0.6666666666666666</v>
      </c>
      <c r="AA11" s="82">
        <v>11</v>
      </c>
      <c r="AB11" s="82"/>
      <c r="AC11" s="98"/>
      <c r="AD11" s="85" t="s">
        <v>507</v>
      </c>
      <c r="AE11" s="85">
        <v>954</v>
      </c>
      <c r="AF11" s="85">
        <v>2617</v>
      </c>
      <c r="AG11" s="85">
        <v>1589</v>
      </c>
      <c r="AH11" s="85">
        <v>976</v>
      </c>
      <c r="AI11" s="85"/>
      <c r="AJ11" s="85" t="s">
        <v>531</v>
      </c>
      <c r="AK11" s="85" t="s">
        <v>551</v>
      </c>
      <c r="AL11" s="89" t="s">
        <v>570</v>
      </c>
      <c r="AM11" s="85"/>
      <c r="AN11" s="87">
        <v>40834.8075</v>
      </c>
      <c r="AO11" s="89" t="s">
        <v>591</v>
      </c>
      <c r="AP11" s="85" t="b">
        <v>0</v>
      </c>
      <c r="AQ11" s="85" t="b">
        <v>0</v>
      </c>
      <c r="AR11" s="85" t="b">
        <v>1</v>
      </c>
      <c r="AS11" s="85" t="s">
        <v>460</v>
      </c>
      <c r="AT11" s="85">
        <v>61</v>
      </c>
      <c r="AU11" s="89" t="s">
        <v>607</v>
      </c>
      <c r="AV11" s="85" t="b">
        <v>0</v>
      </c>
      <c r="AW11" s="85" t="s">
        <v>627</v>
      </c>
      <c r="AX11" s="89" t="s">
        <v>636</v>
      </c>
      <c r="AY11" s="85" t="s">
        <v>66</v>
      </c>
      <c r="AZ11" s="85" t="str">
        <f>REPLACE(INDEX(GroupVertices[Group],MATCH(Vertices[[#This Row],[Vertex]],GroupVertices[Vertex],0)),1,1,"")</f>
        <v>2</v>
      </c>
      <c r="BA11" s="51"/>
      <c r="BB11" s="51"/>
      <c r="BC11" s="51"/>
      <c r="BD11" s="51"/>
      <c r="BE11" s="51" t="s">
        <v>317</v>
      </c>
      <c r="BF11" s="51" t="s">
        <v>317</v>
      </c>
      <c r="BG11" s="131" t="s">
        <v>860</v>
      </c>
      <c r="BH11" s="131" t="s">
        <v>869</v>
      </c>
      <c r="BI11" s="131" t="s">
        <v>876</v>
      </c>
      <c r="BJ11" s="131" t="s">
        <v>884</v>
      </c>
      <c r="BK11" s="131">
        <v>4</v>
      </c>
      <c r="BL11" s="134">
        <v>8.695652173913043</v>
      </c>
      <c r="BM11" s="131">
        <v>0</v>
      </c>
      <c r="BN11" s="134">
        <v>0</v>
      </c>
      <c r="BO11" s="131">
        <v>0</v>
      </c>
      <c r="BP11" s="134">
        <v>0</v>
      </c>
      <c r="BQ11" s="131">
        <v>42</v>
      </c>
      <c r="BR11" s="134">
        <v>91.30434782608695</v>
      </c>
      <c r="BS11" s="131">
        <v>46</v>
      </c>
      <c r="BT11" s="2"/>
      <c r="BU11" s="3"/>
      <c r="BV11" s="3"/>
      <c r="BW11" s="3"/>
      <c r="BX11" s="3"/>
    </row>
    <row r="12" spans="1:76" ht="15">
      <c r="A12" s="14" t="s">
        <v>227</v>
      </c>
      <c r="B12" s="15"/>
      <c r="C12" s="15" t="s">
        <v>64</v>
      </c>
      <c r="D12" s="93">
        <v>162.52274242395384</v>
      </c>
      <c r="E12" s="81"/>
      <c r="F12" s="112" t="s">
        <v>616</v>
      </c>
      <c r="G12" s="15"/>
      <c r="H12" s="16" t="s">
        <v>227</v>
      </c>
      <c r="I12" s="66"/>
      <c r="J12" s="66"/>
      <c r="K12" s="114" t="s">
        <v>661</v>
      </c>
      <c r="L12" s="94">
        <v>1</v>
      </c>
      <c r="M12" s="95">
        <v>9768.5166015625</v>
      </c>
      <c r="N12" s="95">
        <v>3471.612548828125</v>
      </c>
      <c r="O12" s="77"/>
      <c r="P12" s="96"/>
      <c r="Q12" s="96"/>
      <c r="R12" s="97"/>
      <c r="S12" s="51">
        <v>2</v>
      </c>
      <c r="T12" s="51">
        <v>0</v>
      </c>
      <c r="U12" s="52">
        <v>0</v>
      </c>
      <c r="V12" s="52">
        <v>0.018182</v>
      </c>
      <c r="W12" s="52">
        <v>0.036903</v>
      </c>
      <c r="X12" s="52">
        <v>0.6214</v>
      </c>
      <c r="Y12" s="52">
        <v>0.5</v>
      </c>
      <c r="Z12" s="52">
        <v>0</v>
      </c>
      <c r="AA12" s="82">
        <v>12</v>
      </c>
      <c r="AB12" s="82"/>
      <c r="AC12" s="98"/>
      <c r="AD12" s="85" t="s">
        <v>508</v>
      </c>
      <c r="AE12" s="85">
        <v>212</v>
      </c>
      <c r="AF12" s="85">
        <v>148</v>
      </c>
      <c r="AG12" s="85">
        <v>254</v>
      </c>
      <c r="AH12" s="85">
        <v>224</v>
      </c>
      <c r="AI12" s="85"/>
      <c r="AJ12" s="85" t="s">
        <v>532</v>
      </c>
      <c r="AK12" s="85" t="s">
        <v>473</v>
      </c>
      <c r="AL12" s="89" t="s">
        <v>571</v>
      </c>
      <c r="AM12" s="85"/>
      <c r="AN12" s="87">
        <v>42300.88517361111</v>
      </c>
      <c r="AO12" s="89" t="s">
        <v>592</v>
      </c>
      <c r="AP12" s="85" t="b">
        <v>0</v>
      </c>
      <c r="AQ12" s="85" t="b">
        <v>0</v>
      </c>
      <c r="AR12" s="85" t="b">
        <v>1</v>
      </c>
      <c r="AS12" s="85" t="s">
        <v>460</v>
      </c>
      <c r="AT12" s="85">
        <v>4</v>
      </c>
      <c r="AU12" s="89" t="s">
        <v>604</v>
      </c>
      <c r="AV12" s="85" t="b">
        <v>0</v>
      </c>
      <c r="AW12" s="85" t="s">
        <v>627</v>
      </c>
      <c r="AX12" s="89" t="s">
        <v>637</v>
      </c>
      <c r="AY12" s="85" t="s">
        <v>65</v>
      </c>
      <c r="AZ12" s="85" t="str">
        <f>REPLACE(INDEX(GroupVertices[Group],MATCH(Vertices[[#This Row],[Vertex]],GroupVertices[Vertex],0)),1,1,"")</f>
        <v>2</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228</v>
      </c>
      <c r="B13" s="15"/>
      <c r="C13" s="15" t="s">
        <v>64</v>
      </c>
      <c r="D13" s="93">
        <v>163.93135368850116</v>
      </c>
      <c r="E13" s="81"/>
      <c r="F13" s="112" t="s">
        <v>617</v>
      </c>
      <c r="G13" s="15"/>
      <c r="H13" s="16" t="s">
        <v>228</v>
      </c>
      <c r="I13" s="66"/>
      <c r="J13" s="66"/>
      <c r="K13" s="114" t="s">
        <v>662</v>
      </c>
      <c r="L13" s="94">
        <v>1</v>
      </c>
      <c r="M13" s="95">
        <v>6161.5810546875</v>
      </c>
      <c r="N13" s="95">
        <v>5419.02392578125</v>
      </c>
      <c r="O13" s="77"/>
      <c r="P13" s="96"/>
      <c r="Q13" s="96"/>
      <c r="R13" s="97"/>
      <c r="S13" s="51">
        <v>2</v>
      </c>
      <c r="T13" s="51">
        <v>0</v>
      </c>
      <c r="U13" s="52">
        <v>0</v>
      </c>
      <c r="V13" s="52">
        <v>0.018182</v>
      </c>
      <c r="W13" s="52">
        <v>0.036903</v>
      </c>
      <c r="X13" s="52">
        <v>0.6214</v>
      </c>
      <c r="Y13" s="52">
        <v>0.5</v>
      </c>
      <c r="Z13" s="52">
        <v>0</v>
      </c>
      <c r="AA13" s="82">
        <v>13</v>
      </c>
      <c r="AB13" s="82"/>
      <c r="AC13" s="98"/>
      <c r="AD13" s="85" t="s">
        <v>509</v>
      </c>
      <c r="AE13" s="85">
        <v>735</v>
      </c>
      <c r="AF13" s="85">
        <v>501</v>
      </c>
      <c r="AG13" s="85">
        <v>793</v>
      </c>
      <c r="AH13" s="85">
        <v>235</v>
      </c>
      <c r="AI13" s="85"/>
      <c r="AJ13" s="85" t="s">
        <v>533</v>
      </c>
      <c r="AK13" s="85" t="s">
        <v>552</v>
      </c>
      <c r="AL13" s="89" t="s">
        <v>572</v>
      </c>
      <c r="AM13" s="85"/>
      <c r="AN13" s="87">
        <v>41852.872615740744</v>
      </c>
      <c r="AO13" s="89" t="s">
        <v>593</v>
      </c>
      <c r="AP13" s="85" t="b">
        <v>0</v>
      </c>
      <c r="AQ13" s="85" t="b">
        <v>0</v>
      </c>
      <c r="AR13" s="85" t="b">
        <v>0</v>
      </c>
      <c r="AS13" s="85" t="s">
        <v>460</v>
      </c>
      <c r="AT13" s="85">
        <v>17</v>
      </c>
      <c r="AU13" s="89" t="s">
        <v>604</v>
      </c>
      <c r="AV13" s="85" t="b">
        <v>0</v>
      </c>
      <c r="AW13" s="85" t="s">
        <v>627</v>
      </c>
      <c r="AX13" s="89" t="s">
        <v>638</v>
      </c>
      <c r="AY13" s="85" t="s">
        <v>65</v>
      </c>
      <c r="AZ13" s="85" t="str">
        <f>REPLACE(INDEX(GroupVertices[Group],MATCH(Vertices[[#This Row],[Vertex]],GroupVertices[Vertex],0)),1,1,"")</f>
        <v>2</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217</v>
      </c>
      <c r="B14" s="15"/>
      <c r="C14" s="15" t="s">
        <v>64</v>
      </c>
      <c r="D14" s="93">
        <v>162.6903392316337</v>
      </c>
      <c r="E14" s="81"/>
      <c r="F14" s="112" t="s">
        <v>362</v>
      </c>
      <c r="G14" s="15"/>
      <c r="H14" s="16" t="s">
        <v>217</v>
      </c>
      <c r="I14" s="66"/>
      <c r="J14" s="66"/>
      <c r="K14" s="114" t="s">
        <v>663</v>
      </c>
      <c r="L14" s="94">
        <v>1</v>
      </c>
      <c r="M14" s="95">
        <v>6498.46533203125</v>
      </c>
      <c r="N14" s="95">
        <v>7816.53271484375</v>
      </c>
      <c r="O14" s="77"/>
      <c r="P14" s="96"/>
      <c r="Q14" s="96"/>
      <c r="R14" s="97"/>
      <c r="S14" s="51">
        <v>0</v>
      </c>
      <c r="T14" s="51">
        <v>2</v>
      </c>
      <c r="U14" s="52">
        <v>0</v>
      </c>
      <c r="V14" s="52">
        <v>0.018182</v>
      </c>
      <c r="W14" s="52">
        <v>0.033528</v>
      </c>
      <c r="X14" s="52">
        <v>0.623467</v>
      </c>
      <c r="Y14" s="52">
        <v>0.5</v>
      </c>
      <c r="Z14" s="52">
        <v>0</v>
      </c>
      <c r="AA14" s="82">
        <v>14</v>
      </c>
      <c r="AB14" s="82"/>
      <c r="AC14" s="98"/>
      <c r="AD14" s="85" t="s">
        <v>510</v>
      </c>
      <c r="AE14" s="85">
        <v>340</v>
      </c>
      <c r="AF14" s="85">
        <v>190</v>
      </c>
      <c r="AG14" s="85">
        <v>365</v>
      </c>
      <c r="AH14" s="85">
        <v>451</v>
      </c>
      <c r="AI14" s="85"/>
      <c r="AJ14" s="85" t="s">
        <v>534</v>
      </c>
      <c r="AK14" s="85" t="s">
        <v>549</v>
      </c>
      <c r="AL14" s="85"/>
      <c r="AM14" s="85"/>
      <c r="AN14" s="87">
        <v>39920.08424768518</v>
      </c>
      <c r="AO14" s="89" t="s">
        <v>594</v>
      </c>
      <c r="AP14" s="85" t="b">
        <v>0</v>
      </c>
      <c r="AQ14" s="85" t="b">
        <v>0</v>
      </c>
      <c r="AR14" s="85" t="b">
        <v>1</v>
      </c>
      <c r="AS14" s="85" t="s">
        <v>460</v>
      </c>
      <c r="AT14" s="85">
        <v>7</v>
      </c>
      <c r="AU14" s="89" t="s">
        <v>608</v>
      </c>
      <c r="AV14" s="85" t="b">
        <v>0</v>
      </c>
      <c r="AW14" s="85" t="s">
        <v>627</v>
      </c>
      <c r="AX14" s="89" t="s">
        <v>639</v>
      </c>
      <c r="AY14" s="85" t="s">
        <v>66</v>
      </c>
      <c r="AZ14" s="85" t="str">
        <f>REPLACE(INDEX(GroupVertices[Group],MATCH(Vertices[[#This Row],[Vertex]],GroupVertices[Vertex],0)),1,1,"")</f>
        <v>2</v>
      </c>
      <c r="BA14" s="51"/>
      <c r="BB14" s="51"/>
      <c r="BC14" s="51"/>
      <c r="BD14" s="51"/>
      <c r="BE14" s="51" t="s">
        <v>317</v>
      </c>
      <c r="BF14" s="51" t="s">
        <v>317</v>
      </c>
      <c r="BG14" s="131" t="s">
        <v>860</v>
      </c>
      <c r="BH14" s="131" t="s">
        <v>860</v>
      </c>
      <c r="BI14" s="131" t="s">
        <v>876</v>
      </c>
      <c r="BJ14" s="131" t="s">
        <v>876</v>
      </c>
      <c r="BK14" s="131">
        <v>2</v>
      </c>
      <c r="BL14" s="134">
        <v>8.695652173913043</v>
      </c>
      <c r="BM14" s="131">
        <v>0</v>
      </c>
      <c r="BN14" s="134">
        <v>0</v>
      </c>
      <c r="BO14" s="131">
        <v>0</v>
      </c>
      <c r="BP14" s="134">
        <v>0</v>
      </c>
      <c r="BQ14" s="131">
        <v>21</v>
      </c>
      <c r="BR14" s="134">
        <v>91.30434782608695</v>
      </c>
      <c r="BS14" s="131">
        <v>23</v>
      </c>
      <c r="BT14" s="2"/>
      <c r="BU14" s="3"/>
      <c r="BV14" s="3"/>
      <c r="BW14" s="3"/>
      <c r="BX14" s="3"/>
    </row>
    <row r="15" spans="1:76" ht="15">
      <c r="A15" s="14" t="s">
        <v>218</v>
      </c>
      <c r="B15" s="15"/>
      <c r="C15" s="15" t="s">
        <v>64</v>
      </c>
      <c r="D15" s="93">
        <v>164.48202891373498</v>
      </c>
      <c r="E15" s="81"/>
      <c r="F15" s="112" t="s">
        <v>363</v>
      </c>
      <c r="G15" s="15"/>
      <c r="H15" s="16" t="s">
        <v>218</v>
      </c>
      <c r="I15" s="66"/>
      <c r="J15" s="66"/>
      <c r="K15" s="114" t="s">
        <v>664</v>
      </c>
      <c r="L15" s="94">
        <v>1</v>
      </c>
      <c r="M15" s="95">
        <v>9597.4013671875</v>
      </c>
      <c r="N15" s="95">
        <v>7594.92041015625</v>
      </c>
      <c r="O15" s="77"/>
      <c r="P15" s="96"/>
      <c r="Q15" s="96"/>
      <c r="R15" s="97"/>
      <c r="S15" s="51">
        <v>0</v>
      </c>
      <c r="T15" s="51">
        <v>1</v>
      </c>
      <c r="U15" s="52">
        <v>0</v>
      </c>
      <c r="V15" s="52">
        <v>0.017857</v>
      </c>
      <c r="W15" s="52">
        <v>0.023596</v>
      </c>
      <c r="X15" s="52">
        <v>0.38639</v>
      </c>
      <c r="Y15" s="52">
        <v>0</v>
      </c>
      <c r="Z15" s="52">
        <v>0</v>
      </c>
      <c r="AA15" s="82">
        <v>15</v>
      </c>
      <c r="AB15" s="82"/>
      <c r="AC15" s="98"/>
      <c r="AD15" s="85" t="s">
        <v>511</v>
      </c>
      <c r="AE15" s="85">
        <v>305</v>
      </c>
      <c r="AF15" s="85">
        <v>639</v>
      </c>
      <c r="AG15" s="85">
        <v>1090</v>
      </c>
      <c r="AH15" s="85">
        <v>761</v>
      </c>
      <c r="AI15" s="85"/>
      <c r="AJ15" s="85" t="s">
        <v>535</v>
      </c>
      <c r="AK15" s="85" t="s">
        <v>553</v>
      </c>
      <c r="AL15" s="89" t="s">
        <v>573</v>
      </c>
      <c r="AM15" s="85"/>
      <c r="AN15" s="87">
        <v>40850.7218287037</v>
      </c>
      <c r="AO15" s="89" t="s">
        <v>595</v>
      </c>
      <c r="AP15" s="85" t="b">
        <v>1</v>
      </c>
      <c r="AQ15" s="85" t="b">
        <v>0</v>
      </c>
      <c r="AR15" s="85" t="b">
        <v>0</v>
      </c>
      <c r="AS15" s="85" t="s">
        <v>460</v>
      </c>
      <c r="AT15" s="85">
        <v>10</v>
      </c>
      <c r="AU15" s="89" t="s">
        <v>604</v>
      </c>
      <c r="AV15" s="85" t="b">
        <v>0</v>
      </c>
      <c r="AW15" s="85" t="s">
        <v>627</v>
      </c>
      <c r="AX15" s="89" t="s">
        <v>640</v>
      </c>
      <c r="AY15" s="85" t="s">
        <v>66</v>
      </c>
      <c r="AZ15" s="85" t="str">
        <f>REPLACE(INDEX(GroupVertices[Group],MATCH(Vertices[[#This Row],[Vertex]],GroupVertices[Vertex],0)),1,1,"")</f>
        <v>2</v>
      </c>
      <c r="BA15" s="51"/>
      <c r="BB15" s="51"/>
      <c r="BC15" s="51"/>
      <c r="BD15" s="51"/>
      <c r="BE15" s="51" t="s">
        <v>319</v>
      </c>
      <c r="BF15" s="51" t="s">
        <v>319</v>
      </c>
      <c r="BG15" s="131" t="s">
        <v>861</v>
      </c>
      <c r="BH15" s="131" t="s">
        <v>861</v>
      </c>
      <c r="BI15" s="131" t="s">
        <v>877</v>
      </c>
      <c r="BJ15" s="131" t="s">
        <v>877</v>
      </c>
      <c r="BK15" s="131">
        <v>0</v>
      </c>
      <c r="BL15" s="134">
        <v>0</v>
      </c>
      <c r="BM15" s="131">
        <v>0</v>
      </c>
      <c r="BN15" s="134">
        <v>0</v>
      </c>
      <c r="BO15" s="131">
        <v>0</v>
      </c>
      <c r="BP15" s="134">
        <v>0</v>
      </c>
      <c r="BQ15" s="131">
        <v>24</v>
      </c>
      <c r="BR15" s="134">
        <v>100</v>
      </c>
      <c r="BS15" s="131">
        <v>24</v>
      </c>
      <c r="BT15" s="2"/>
      <c r="BU15" s="3"/>
      <c r="BV15" s="3"/>
      <c r="BW15" s="3"/>
      <c r="BX15" s="3"/>
    </row>
    <row r="16" spans="1:76" ht="15">
      <c r="A16" s="14" t="s">
        <v>219</v>
      </c>
      <c r="B16" s="15"/>
      <c r="C16" s="15" t="s">
        <v>64</v>
      </c>
      <c r="D16" s="93">
        <v>162.45889602102818</v>
      </c>
      <c r="E16" s="81"/>
      <c r="F16" s="112" t="s">
        <v>364</v>
      </c>
      <c r="G16" s="15"/>
      <c r="H16" s="16" t="s">
        <v>219</v>
      </c>
      <c r="I16" s="66"/>
      <c r="J16" s="66"/>
      <c r="K16" s="114" t="s">
        <v>665</v>
      </c>
      <c r="L16" s="94">
        <v>1</v>
      </c>
      <c r="M16" s="95">
        <v>1825.33935546875</v>
      </c>
      <c r="N16" s="95">
        <v>417.3109130859375</v>
      </c>
      <c r="O16" s="77"/>
      <c r="P16" s="96"/>
      <c r="Q16" s="96"/>
      <c r="R16" s="97"/>
      <c r="S16" s="51">
        <v>0</v>
      </c>
      <c r="T16" s="51">
        <v>2</v>
      </c>
      <c r="U16" s="52">
        <v>0</v>
      </c>
      <c r="V16" s="52">
        <v>0.022222</v>
      </c>
      <c r="W16" s="52">
        <v>0.045099</v>
      </c>
      <c r="X16" s="52">
        <v>0.650401</v>
      </c>
      <c r="Y16" s="52">
        <v>1</v>
      </c>
      <c r="Z16" s="52">
        <v>0</v>
      </c>
      <c r="AA16" s="82">
        <v>16</v>
      </c>
      <c r="AB16" s="82"/>
      <c r="AC16" s="98"/>
      <c r="AD16" s="85" t="s">
        <v>512</v>
      </c>
      <c r="AE16" s="85">
        <v>214</v>
      </c>
      <c r="AF16" s="85">
        <v>132</v>
      </c>
      <c r="AG16" s="85">
        <v>1219</v>
      </c>
      <c r="AH16" s="85">
        <v>1577</v>
      </c>
      <c r="AI16" s="85"/>
      <c r="AJ16" s="85" t="s">
        <v>536</v>
      </c>
      <c r="AK16" s="85" t="s">
        <v>554</v>
      </c>
      <c r="AL16" s="85"/>
      <c r="AM16" s="85"/>
      <c r="AN16" s="87">
        <v>42397.75581018518</v>
      </c>
      <c r="AO16" s="89" t="s">
        <v>596</v>
      </c>
      <c r="AP16" s="85" t="b">
        <v>1</v>
      </c>
      <c r="AQ16" s="85" t="b">
        <v>0</v>
      </c>
      <c r="AR16" s="85" t="b">
        <v>0</v>
      </c>
      <c r="AS16" s="85" t="s">
        <v>460</v>
      </c>
      <c r="AT16" s="85">
        <v>6</v>
      </c>
      <c r="AU16" s="85"/>
      <c r="AV16" s="85" t="b">
        <v>0</v>
      </c>
      <c r="AW16" s="85" t="s">
        <v>627</v>
      </c>
      <c r="AX16" s="89" t="s">
        <v>641</v>
      </c>
      <c r="AY16" s="85" t="s">
        <v>66</v>
      </c>
      <c r="AZ16" s="85" t="str">
        <f>REPLACE(INDEX(GroupVertices[Group],MATCH(Vertices[[#This Row],[Vertex]],GroupVertices[Vertex],0)),1,1,"")</f>
        <v>1</v>
      </c>
      <c r="BA16" s="51"/>
      <c r="BB16" s="51"/>
      <c r="BC16" s="51"/>
      <c r="BD16" s="51"/>
      <c r="BE16" s="51" t="s">
        <v>320</v>
      </c>
      <c r="BF16" s="51" t="s">
        <v>320</v>
      </c>
      <c r="BG16" s="131" t="s">
        <v>862</v>
      </c>
      <c r="BH16" s="131" t="s">
        <v>862</v>
      </c>
      <c r="BI16" s="131" t="s">
        <v>878</v>
      </c>
      <c r="BJ16" s="131" t="s">
        <v>878</v>
      </c>
      <c r="BK16" s="131">
        <v>0</v>
      </c>
      <c r="BL16" s="134">
        <v>0</v>
      </c>
      <c r="BM16" s="131">
        <v>0</v>
      </c>
      <c r="BN16" s="134">
        <v>0</v>
      </c>
      <c r="BO16" s="131">
        <v>0</v>
      </c>
      <c r="BP16" s="134">
        <v>0</v>
      </c>
      <c r="BQ16" s="131">
        <v>23</v>
      </c>
      <c r="BR16" s="134">
        <v>100</v>
      </c>
      <c r="BS16" s="131">
        <v>23</v>
      </c>
      <c r="BT16" s="2"/>
      <c r="BU16" s="3"/>
      <c r="BV16" s="3"/>
      <c r="BW16" s="3"/>
      <c r="BX16" s="3"/>
    </row>
    <row r="17" spans="1:76" ht="15">
      <c r="A17" s="14" t="s">
        <v>229</v>
      </c>
      <c r="B17" s="15"/>
      <c r="C17" s="15" t="s">
        <v>64</v>
      </c>
      <c r="D17" s="93">
        <v>162.03192320146283</v>
      </c>
      <c r="E17" s="81"/>
      <c r="F17" s="112" t="s">
        <v>618</v>
      </c>
      <c r="G17" s="15"/>
      <c r="H17" s="16" t="s">
        <v>229</v>
      </c>
      <c r="I17" s="66"/>
      <c r="J17" s="66"/>
      <c r="K17" s="114" t="s">
        <v>666</v>
      </c>
      <c r="L17" s="94">
        <v>1</v>
      </c>
      <c r="M17" s="95">
        <v>8077.24365234375</v>
      </c>
      <c r="N17" s="95">
        <v>9581.6884765625</v>
      </c>
      <c r="O17" s="77"/>
      <c r="P17" s="96"/>
      <c r="Q17" s="96"/>
      <c r="R17" s="97"/>
      <c r="S17" s="51">
        <v>1</v>
      </c>
      <c r="T17" s="51">
        <v>0</v>
      </c>
      <c r="U17" s="52">
        <v>0</v>
      </c>
      <c r="V17" s="52">
        <v>0.017857</v>
      </c>
      <c r="W17" s="52">
        <v>0.023596</v>
      </c>
      <c r="X17" s="52">
        <v>0.38639</v>
      </c>
      <c r="Y17" s="52">
        <v>0</v>
      </c>
      <c r="Z17" s="52">
        <v>0</v>
      </c>
      <c r="AA17" s="82">
        <v>17</v>
      </c>
      <c r="AB17" s="82"/>
      <c r="AC17" s="98"/>
      <c r="AD17" s="85" t="s">
        <v>513</v>
      </c>
      <c r="AE17" s="85">
        <v>3</v>
      </c>
      <c r="AF17" s="85">
        <v>25</v>
      </c>
      <c r="AG17" s="85">
        <v>2</v>
      </c>
      <c r="AH17" s="85">
        <v>0</v>
      </c>
      <c r="AI17" s="85"/>
      <c r="AJ17" s="85" t="s">
        <v>537</v>
      </c>
      <c r="AK17" s="85" t="s">
        <v>555</v>
      </c>
      <c r="AL17" s="89" t="s">
        <v>574</v>
      </c>
      <c r="AM17" s="85"/>
      <c r="AN17" s="87">
        <v>39903.762824074074</v>
      </c>
      <c r="AO17" s="85"/>
      <c r="AP17" s="85" t="b">
        <v>1</v>
      </c>
      <c r="AQ17" s="85" t="b">
        <v>0</v>
      </c>
      <c r="AR17" s="85" t="b">
        <v>0</v>
      </c>
      <c r="AS17" s="85"/>
      <c r="AT17" s="85">
        <v>1</v>
      </c>
      <c r="AU17" s="89" t="s">
        <v>604</v>
      </c>
      <c r="AV17" s="85" t="b">
        <v>0</v>
      </c>
      <c r="AW17" s="85" t="s">
        <v>627</v>
      </c>
      <c r="AX17" s="89" t="s">
        <v>642</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230</v>
      </c>
      <c r="B18" s="15"/>
      <c r="C18" s="15" t="s">
        <v>64</v>
      </c>
      <c r="D18" s="93">
        <v>1000</v>
      </c>
      <c r="E18" s="81"/>
      <c r="F18" s="112" t="s">
        <v>619</v>
      </c>
      <c r="G18" s="15"/>
      <c r="H18" s="16" t="s">
        <v>230</v>
      </c>
      <c r="I18" s="66"/>
      <c r="J18" s="66"/>
      <c r="K18" s="114" t="s">
        <v>667</v>
      </c>
      <c r="L18" s="94">
        <v>1</v>
      </c>
      <c r="M18" s="95">
        <v>3403.858642578125</v>
      </c>
      <c r="N18" s="95">
        <v>7374.6484375</v>
      </c>
      <c r="O18" s="77"/>
      <c r="P18" s="96"/>
      <c r="Q18" s="96"/>
      <c r="R18" s="97"/>
      <c r="S18" s="51">
        <v>1</v>
      </c>
      <c r="T18" s="51">
        <v>0</v>
      </c>
      <c r="U18" s="52">
        <v>0</v>
      </c>
      <c r="V18" s="52">
        <v>0.018519</v>
      </c>
      <c r="W18" s="52">
        <v>0.021503</v>
      </c>
      <c r="X18" s="52">
        <v>0.414011</v>
      </c>
      <c r="Y18" s="52">
        <v>0</v>
      </c>
      <c r="Z18" s="52">
        <v>0</v>
      </c>
      <c r="AA18" s="82">
        <v>18</v>
      </c>
      <c r="AB18" s="82"/>
      <c r="AC18" s="98"/>
      <c r="AD18" s="85" t="s">
        <v>514</v>
      </c>
      <c r="AE18" s="85">
        <v>4826</v>
      </c>
      <c r="AF18" s="85">
        <v>210021</v>
      </c>
      <c r="AG18" s="85">
        <v>41335</v>
      </c>
      <c r="AH18" s="85">
        <v>4433</v>
      </c>
      <c r="AI18" s="85"/>
      <c r="AJ18" s="85" t="s">
        <v>538</v>
      </c>
      <c r="AK18" s="85" t="s">
        <v>556</v>
      </c>
      <c r="AL18" s="89" t="s">
        <v>575</v>
      </c>
      <c r="AM18" s="85"/>
      <c r="AN18" s="87">
        <v>40003.78331018519</v>
      </c>
      <c r="AO18" s="89" t="s">
        <v>597</v>
      </c>
      <c r="AP18" s="85" t="b">
        <v>0</v>
      </c>
      <c r="AQ18" s="85" t="b">
        <v>0</v>
      </c>
      <c r="AR18" s="85" t="b">
        <v>1</v>
      </c>
      <c r="AS18" s="85" t="s">
        <v>460</v>
      </c>
      <c r="AT18" s="85">
        <v>2054</v>
      </c>
      <c r="AU18" s="89" t="s">
        <v>604</v>
      </c>
      <c r="AV18" s="85" t="b">
        <v>1</v>
      </c>
      <c r="AW18" s="85" t="s">
        <v>627</v>
      </c>
      <c r="AX18" s="89" t="s">
        <v>643</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231</v>
      </c>
      <c r="B19" s="15"/>
      <c r="C19" s="15" t="s">
        <v>64</v>
      </c>
      <c r="D19" s="93">
        <v>166.54905620845318</v>
      </c>
      <c r="E19" s="81"/>
      <c r="F19" s="112" t="s">
        <v>620</v>
      </c>
      <c r="G19" s="15"/>
      <c r="H19" s="16" t="s">
        <v>231</v>
      </c>
      <c r="I19" s="66"/>
      <c r="J19" s="66"/>
      <c r="K19" s="114" t="s">
        <v>668</v>
      </c>
      <c r="L19" s="94">
        <v>1</v>
      </c>
      <c r="M19" s="95">
        <v>1083.397705078125</v>
      </c>
      <c r="N19" s="95">
        <v>9034.607421875</v>
      </c>
      <c r="O19" s="77"/>
      <c r="P19" s="96"/>
      <c r="Q19" s="96"/>
      <c r="R19" s="97"/>
      <c r="S19" s="51">
        <v>1</v>
      </c>
      <c r="T19" s="51">
        <v>0</v>
      </c>
      <c r="U19" s="52">
        <v>0</v>
      </c>
      <c r="V19" s="52">
        <v>0.018519</v>
      </c>
      <c r="W19" s="52">
        <v>0.021503</v>
      </c>
      <c r="X19" s="52">
        <v>0.414011</v>
      </c>
      <c r="Y19" s="52">
        <v>0</v>
      </c>
      <c r="Z19" s="52">
        <v>0</v>
      </c>
      <c r="AA19" s="82">
        <v>19</v>
      </c>
      <c r="AB19" s="82"/>
      <c r="AC19" s="98"/>
      <c r="AD19" s="85" t="s">
        <v>515</v>
      </c>
      <c r="AE19" s="85">
        <v>397</v>
      </c>
      <c r="AF19" s="85">
        <v>1157</v>
      </c>
      <c r="AG19" s="85">
        <v>10708</v>
      </c>
      <c r="AH19" s="85">
        <v>344</v>
      </c>
      <c r="AI19" s="85"/>
      <c r="AJ19" s="85" t="s">
        <v>539</v>
      </c>
      <c r="AK19" s="85" t="s">
        <v>557</v>
      </c>
      <c r="AL19" s="89" t="s">
        <v>576</v>
      </c>
      <c r="AM19" s="85"/>
      <c r="AN19" s="87">
        <v>40662.91434027778</v>
      </c>
      <c r="AO19" s="89" t="s">
        <v>598</v>
      </c>
      <c r="AP19" s="85" t="b">
        <v>0</v>
      </c>
      <c r="AQ19" s="85" t="b">
        <v>0</v>
      </c>
      <c r="AR19" s="85" t="b">
        <v>1</v>
      </c>
      <c r="AS19" s="85" t="s">
        <v>460</v>
      </c>
      <c r="AT19" s="85">
        <v>66</v>
      </c>
      <c r="AU19" s="89" t="s">
        <v>609</v>
      </c>
      <c r="AV19" s="85" t="b">
        <v>0</v>
      </c>
      <c r="AW19" s="85" t="s">
        <v>627</v>
      </c>
      <c r="AX19" s="89" t="s">
        <v>644</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232</v>
      </c>
      <c r="B20" s="15"/>
      <c r="C20" s="15" t="s">
        <v>64</v>
      </c>
      <c r="D20" s="93">
        <v>201.84015542561093</v>
      </c>
      <c r="E20" s="81"/>
      <c r="F20" s="112" t="s">
        <v>621</v>
      </c>
      <c r="G20" s="15"/>
      <c r="H20" s="16" t="s">
        <v>232</v>
      </c>
      <c r="I20" s="66"/>
      <c r="J20" s="66"/>
      <c r="K20" s="114" t="s">
        <v>669</v>
      </c>
      <c r="L20" s="94">
        <v>1</v>
      </c>
      <c r="M20" s="95">
        <v>247.3761749267578</v>
      </c>
      <c r="N20" s="95">
        <v>5048.0166015625</v>
      </c>
      <c r="O20" s="77"/>
      <c r="P20" s="96"/>
      <c r="Q20" s="96"/>
      <c r="R20" s="97"/>
      <c r="S20" s="51">
        <v>1</v>
      </c>
      <c r="T20" s="51">
        <v>0</v>
      </c>
      <c r="U20" s="52">
        <v>0</v>
      </c>
      <c r="V20" s="52">
        <v>0.018519</v>
      </c>
      <c r="W20" s="52">
        <v>0.021503</v>
      </c>
      <c r="X20" s="52">
        <v>0.414011</v>
      </c>
      <c r="Y20" s="52">
        <v>0</v>
      </c>
      <c r="Z20" s="52">
        <v>0</v>
      </c>
      <c r="AA20" s="82">
        <v>20</v>
      </c>
      <c r="AB20" s="82"/>
      <c r="AC20" s="98"/>
      <c r="AD20" s="85" t="s">
        <v>516</v>
      </c>
      <c r="AE20" s="85">
        <v>2059</v>
      </c>
      <c r="AF20" s="85">
        <v>10001</v>
      </c>
      <c r="AG20" s="85">
        <v>12096</v>
      </c>
      <c r="AH20" s="85">
        <v>2799</v>
      </c>
      <c r="AI20" s="85"/>
      <c r="AJ20" s="85" t="s">
        <v>540</v>
      </c>
      <c r="AK20" s="85" t="s">
        <v>548</v>
      </c>
      <c r="AL20" s="85"/>
      <c r="AM20" s="85"/>
      <c r="AN20" s="87">
        <v>40235.96337962963</v>
      </c>
      <c r="AO20" s="89" t="s">
        <v>599</v>
      </c>
      <c r="AP20" s="85" t="b">
        <v>0</v>
      </c>
      <c r="AQ20" s="85" t="b">
        <v>0</v>
      </c>
      <c r="AR20" s="85" t="b">
        <v>1</v>
      </c>
      <c r="AS20" s="85" t="s">
        <v>460</v>
      </c>
      <c r="AT20" s="85">
        <v>294</v>
      </c>
      <c r="AU20" s="89" t="s">
        <v>609</v>
      </c>
      <c r="AV20" s="85" t="b">
        <v>0</v>
      </c>
      <c r="AW20" s="85" t="s">
        <v>627</v>
      </c>
      <c r="AX20" s="89" t="s">
        <v>645</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233</v>
      </c>
      <c r="B21" s="15"/>
      <c r="C21" s="15" t="s">
        <v>64</v>
      </c>
      <c r="D21" s="93">
        <v>1000</v>
      </c>
      <c r="E21" s="81"/>
      <c r="F21" s="112" t="s">
        <v>622</v>
      </c>
      <c r="G21" s="15"/>
      <c r="H21" s="16" t="s">
        <v>233</v>
      </c>
      <c r="I21" s="66"/>
      <c r="J21" s="66"/>
      <c r="K21" s="114" t="s">
        <v>670</v>
      </c>
      <c r="L21" s="94">
        <v>1</v>
      </c>
      <c r="M21" s="95">
        <v>2969.4638671875</v>
      </c>
      <c r="N21" s="95">
        <v>9218.490234375</v>
      </c>
      <c r="O21" s="77"/>
      <c r="P21" s="96"/>
      <c r="Q21" s="96"/>
      <c r="R21" s="97"/>
      <c r="S21" s="51">
        <v>1</v>
      </c>
      <c r="T21" s="51">
        <v>0</v>
      </c>
      <c r="U21" s="52">
        <v>0</v>
      </c>
      <c r="V21" s="52">
        <v>0.018519</v>
      </c>
      <c r="W21" s="52">
        <v>0.021503</v>
      </c>
      <c r="X21" s="52">
        <v>0.414011</v>
      </c>
      <c r="Y21" s="52">
        <v>0</v>
      </c>
      <c r="Z21" s="52">
        <v>0</v>
      </c>
      <c r="AA21" s="82">
        <v>21</v>
      </c>
      <c r="AB21" s="82"/>
      <c r="AC21" s="98"/>
      <c r="AD21" s="85" t="s">
        <v>517</v>
      </c>
      <c r="AE21" s="85">
        <v>966</v>
      </c>
      <c r="AF21" s="85">
        <v>1831083</v>
      </c>
      <c r="AG21" s="85">
        <v>45107</v>
      </c>
      <c r="AH21" s="85">
        <v>4099</v>
      </c>
      <c r="AI21" s="85"/>
      <c r="AJ21" s="85" t="s">
        <v>541</v>
      </c>
      <c r="AK21" s="85" t="s">
        <v>558</v>
      </c>
      <c r="AL21" s="89" t="s">
        <v>577</v>
      </c>
      <c r="AM21" s="85"/>
      <c r="AN21" s="87">
        <v>39808.77217592593</v>
      </c>
      <c r="AO21" s="89" t="s">
        <v>600</v>
      </c>
      <c r="AP21" s="85" t="b">
        <v>0</v>
      </c>
      <c r="AQ21" s="85" t="b">
        <v>0</v>
      </c>
      <c r="AR21" s="85" t="b">
        <v>1</v>
      </c>
      <c r="AS21" s="85" t="s">
        <v>460</v>
      </c>
      <c r="AT21" s="85">
        <v>9405</v>
      </c>
      <c r="AU21" s="89" t="s">
        <v>604</v>
      </c>
      <c r="AV21" s="85" t="b">
        <v>1</v>
      </c>
      <c r="AW21" s="85" t="s">
        <v>627</v>
      </c>
      <c r="AX21" s="89" t="s">
        <v>646</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234</v>
      </c>
      <c r="B22" s="15"/>
      <c r="C22" s="15" t="s">
        <v>64</v>
      </c>
      <c r="D22" s="93">
        <v>167.23141463972115</v>
      </c>
      <c r="E22" s="81"/>
      <c r="F22" s="112" t="s">
        <v>623</v>
      </c>
      <c r="G22" s="15"/>
      <c r="H22" s="16" t="s">
        <v>234</v>
      </c>
      <c r="I22" s="66"/>
      <c r="J22" s="66"/>
      <c r="K22" s="114" t="s">
        <v>671</v>
      </c>
      <c r="L22" s="94">
        <v>1</v>
      </c>
      <c r="M22" s="95">
        <v>453.1016540527344</v>
      </c>
      <c r="N22" s="95">
        <v>7265.3115234375</v>
      </c>
      <c r="O22" s="77"/>
      <c r="P22" s="96"/>
      <c r="Q22" s="96"/>
      <c r="R22" s="97"/>
      <c r="S22" s="51">
        <v>1</v>
      </c>
      <c r="T22" s="51">
        <v>0</v>
      </c>
      <c r="U22" s="52">
        <v>0</v>
      </c>
      <c r="V22" s="52">
        <v>0.018519</v>
      </c>
      <c r="W22" s="52">
        <v>0.021503</v>
      </c>
      <c r="X22" s="52">
        <v>0.414011</v>
      </c>
      <c r="Y22" s="52">
        <v>0</v>
      </c>
      <c r="Z22" s="52">
        <v>0</v>
      </c>
      <c r="AA22" s="82">
        <v>22</v>
      </c>
      <c r="AB22" s="82"/>
      <c r="AC22" s="98"/>
      <c r="AD22" s="85" t="s">
        <v>518</v>
      </c>
      <c r="AE22" s="85">
        <v>2082</v>
      </c>
      <c r="AF22" s="85">
        <v>1328</v>
      </c>
      <c r="AG22" s="85">
        <v>7054</v>
      </c>
      <c r="AH22" s="85">
        <v>1155</v>
      </c>
      <c r="AI22" s="85"/>
      <c r="AJ22" s="85" t="s">
        <v>542</v>
      </c>
      <c r="AK22" s="85" t="s">
        <v>559</v>
      </c>
      <c r="AL22" s="89" t="s">
        <v>578</v>
      </c>
      <c r="AM22" s="85"/>
      <c r="AN22" s="87">
        <v>40012.20123842593</v>
      </c>
      <c r="AO22" s="89" t="s">
        <v>601</v>
      </c>
      <c r="AP22" s="85" t="b">
        <v>0</v>
      </c>
      <c r="AQ22" s="85" t="b">
        <v>0</v>
      </c>
      <c r="AR22" s="85" t="b">
        <v>1</v>
      </c>
      <c r="AS22" s="85" t="s">
        <v>460</v>
      </c>
      <c r="AT22" s="85">
        <v>57</v>
      </c>
      <c r="AU22" s="89" t="s">
        <v>610</v>
      </c>
      <c r="AV22" s="85" t="b">
        <v>0</v>
      </c>
      <c r="AW22" s="85" t="s">
        <v>627</v>
      </c>
      <c r="AX22" s="89" t="s">
        <v>647</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222</v>
      </c>
      <c r="B23" s="15"/>
      <c r="C23" s="15" t="s">
        <v>64</v>
      </c>
      <c r="D23" s="93">
        <v>163.963276889964</v>
      </c>
      <c r="E23" s="81"/>
      <c r="F23" s="112" t="s">
        <v>624</v>
      </c>
      <c r="G23" s="15"/>
      <c r="H23" s="16" t="s">
        <v>222</v>
      </c>
      <c r="I23" s="66"/>
      <c r="J23" s="66"/>
      <c r="K23" s="114" t="s">
        <v>672</v>
      </c>
      <c r="L23" s="94">
        <v>1</v>
      </c>
      <c r="M23" s="95">
        <v>482.50555419921875</v>
      </c>
      <c r="N23" s="95">
        <v>2370.748291015625</v>
      </c>
      <c r="O23" s="77"/>
      <c r="P23" s="96"/>
      <c r="Q23" s="96"/>
      <c r="R23" s="97"/>
      <c r="S23" s="51">
        <v>1</v>
      </c>
      <c r="T23" s="51">
        <v>2</v>
      </c>
      <c r="U23" s="52">
        <v>0</v>
      </c>
      <c r="V23" s="52">
        <v>0.022222</v>
      </c>
      <c r="W23" s="52">
        <v>0.045099</v>
      </c>
      <c r="X23" s="52">
        <v>0.650401</v>
      </c>
      <c r="Y23" s="52">
        <v>1</v>
      </c>
      <c r="Z23" s="52">
        <v>0.5</v>
      </c>
      <c r="AA23" s="82">
        <v>23</v>
      </c>
      <c r="AB23" s="82"/>
      <c r="AC23" s="98"/>
      <c r="AD23" s="85" t="s">
        <v>519</v>
      </c>
      <c r="AE23" s="85">
        <v>807</v>
      </c>
      <c r="AF23" s="85">
        <v>509</v>
      </c>
      <c r="AG23" s="85">
        <v>2440</v>
      </c>
      <c r="AH23" s="85">
        <v>901</v>
      </c>
      <c r="AI23" s="85"/>
      <c r="AJ23" s="85" t="s">
        <v>543</v>
      </c>
      <c r="AK23" s="85" t="s">
        <v>560</v>
      </c>
      <c r="AL23" s="89" t="s">
        <v>579</v>
      </c>
      <c r="AM23" s="85"/>
      <c r="AN23" s="87">
        <v>40315.975011574075</v>
      </c>
      <c r="AO23" s="89" t="s">
        <v>602</v>
      </c>
      <c r="AP23" s="85" t="b">
        <v>0</v>
      </c>
      <c r="AQ23" s="85" t="b">
        <v>0</v>
      </c>
      <c r="AR23" s="85" t="b">
        <v>0</v>
      </c>
      <c r="AS23" s="85" t="s">
        <v>460</v>
      </c>
      <c r="AT23" s="85">
        <v>15</v>
      </c>
      <c r="AU23" s="89" t="s">
        <v>609</v>
      </c>
      <c r="AV23" s="85" t="b">
        <v>0</v>
      </c>
      <c r="AW23" s="85" t="s">
        <v>627</v>
      </c>
      <c r="AX23" s="89" t="s">
        <v>648</v>
      </c>
      <c r="AY23" s="85" t="s">
        <v>66</v>
      </c>
      <c r="AZ23" s="85" t="str">
        <f>REPLACE(INDEX(GroupVertices[Group],MATCH(Vertices[[#This Row],[Vertex]],GroupVertices[Vertex],0)),1,1,"")</f>
        <v>1</v>
      </c>
      <c r="BA23" s="51"/>
      <c r="BB23" s="51"/>
      <c r="BC23" s="51"/>
      <c r="BD23" s="51"/>
      <c r="BE23" s="51"/>
      <c r="BF23" s="51"/>
      <c r="BG23" s="131" t="s">
        <v>863</v>
      </c>
      <c r="BH23" s="131" t="s">
        <v>863</v>
      </c>
      <c r="BI23" s="131" t="s">
        <v>879</v>
      </c>
      <c r="BJ23" s="131" t="s">
        <v>879</v>
      </c>
      <c r="BK23" s="131">
        <v>0</v>
      </c>
      <c r="BL23" s="134">
        <v>0</v>
      </c>
      <c r="BM23" s="131">
        <v>0</v>
      </c>
      <c r="BN23" s="134">
        <v>0</v>
      </c>
      <c r="BO23" s="131">
        <v>0</v>
      </c>
      <c r="BP23" s="134">
        <v>0</v>
      </c>
      <c r="BQ23" s="131">
        <v>21</v>
      </c>
      <c r="BR23" s="134">
        <v>100</v>
      </c>
      <c r="BS23" s="131">
        <v>21</v>
      </c>
      <c r="BT23" s="2"/>
      <c r="BU23" s="3"/>
      <c r="BV23" s="3"/>
      <c r="BW23" s="3"/>
      <c r="BX23" s="3"/>
    </row>
    <row r="24" spans="1:76" ht="15">
      <c r="A24" s="14" t="s">
        <v>223</v>
      </c>
      <c r="B24" s="15"/>
      <c r="C24" s="15" t="s">
        <v>64</v>
      </c>
      <c r="D24" s="93">
        <v>207.81777489952572</v>
      </c>
      <c r="E24" s="81"/>
      <c r="F24" s="112" t="s">
        <v>625</v>
      </c>
      <c r="G24" s="15"/>
      <c r="H24" s="16" t="s">
        <v>223</v>
      </c>
      <c r="I24" s="66"/>
      <c r="J24" s="66"/>
      <c r="K24" s="114" t="s">
        <v>673</v>
      </c>
      <c r="L24" s="94">
        <v>1</v>
      </c>
      <c r="M24" s="95">
        <v>2006.6409912109375</v>
      </c>
      <c r="N24" s="95">
        <v>9547.2802734375</v>
      </c>
      <c r="O24" s="77"/>
      <c r="P24" s="96"/>
      <c r="Q24" s="96"/>
      <c r="R24" s="97"/>
      <c r="S24" s="51">
        <v>2</v>
      </c>
      <c r="T24" s="51">
        <v>1</v>
      </c>
      <c r="U24" s="52">
        <v>0</v>
      </c>
      <c r="V24" s="52">
        <v>0.018519</v>
      </c>
      <c r="W24" s="52">
        <v>0.026059</v>
      </c>
      <c r="X24" s="52">
        <v>0.720017</v>
      </c>
      <c r="Y24" s="52">
        <v>0</v>
      </c>
      <c r="Z24" s="52">
        <v>0</v>
      </c>
      <c r="AA24" s="82">
        <v>24</v>
      </c>
      <c r="AB24" s="82"/>
      <c r="AC24" s="98"/>
      <c r="AD24" s="85" t="s">
        <v>520</v>
      </c>
      <c r="AE24" s="85">
        <v>1225</v>
      </c>
      <c r="AF24" s="85">
        <v>11499</v>
      </c>
      <c r="AG24" s="85">
        <v>4784</v>
      </c>
      <c r="AH24" s="85">
        <v>2243</v>
      </c>
      <c r="AI24" s="85">
        <v>-18000</v>
      </c>
      <c r="AJ24" s="85" t="s">
        <v>544</v>
      </c>
      <c r="AK24" s="85" t="s">
        <v>561</v>
      </c>
      <c r="AL24" s="89" t="s">
        <v>580</v>
      </c>
      <c r="AM24" s="85" t="s">
        <v>582</v>
      </c>
      <c r="AN24" s="87">
        <v>39822.80678240741</v>
      </c>
      <c r="AO24" s="85"/>
      <c r="AP24" s="85" t="b">
        <v>0</v>
      </c>
      <c r="AQ24" s="85" t="b">
        <v>0</v>
      </c>
      <c r="AR24" s="85" t="b">
        <v>1</v>
      </c>
      <c r="AS24" s="85" t="s">
        <v>460</v>
      </c>
      <c r="AT24" s="85">
        <v>270</v>
      </c>
      <c r="AU24" s="89" t="s">
        <v>611</v>
      </c>
      <c r="AV24" s="85" t="b">
        <v>0</v>
      </c>
      <c r="AW24" s="85" t="s">
        <v>627</v>
      </c>
      <c r="AX24" s="89" t="s">
        <v>649</v>
      </c>
      <c r="AY24" s="85" t="s">
        <v>66</v>
      </c>
      <c r="AZ24" s="85" t="str">
        <f>REPLACE(INDEX(GroupVertices[Group],MATCH(Vertices[[#This Row],[Vertex]],GroupVertices[Vertex],0)),1,1,"")</f>
        <v>1</v>
      </c>
      <c r="BA24" s="51" t="s">
        <v>289</v>
      </c>
      <c r="BB24" s="51" t="s">
        <v>289</v>
      </c>
      <c r="BC24" s="51" t="s">
        <v>307</v>
      </c>
      <c r="BD24" s="51" t="s">
        <v>307</v>
      </c>
      <c r="BE24" s="51" t="s">
        <v>332</v>
      </c>
      <c r="BF24" s="51" t="s">
        <v>332</v>
      </c>
      <c r="BG24" s="131" t="s">
        <v>864</v>
      </c>
      <c r="BH24" s="131" t="s">
        <v>864</v>
      </c>
      <c r="BI24" s="131" t="s">
        <v>880</v>
      </c>
      <c r="BJ24" s="131" t="s">
        <v>880</v>
      </c>
      <c r="BK24" s="131">
        <v>0</v>
      </c>
      <c r="BL24" s="134">
        <v>0</v>
      </c>
      <c r="BM24" s="131">
        <v>0</v>
      </c>
      <c r="BN24" s="134">
        <v>0</v>
      </c>
      <c r="BO24" s="131">
        <v>0</v>
      </c>
      <c r="BP24" s="134">
        <v>0</v>
      </c>
      <c r="BQ24" s="131">
        <v>34</v>
      </c>
      <c r="BR24" s="134">
        <v>100</v>
      </c>
      <c r="BS24" s="131">
        <v>34</v>
      </c>
      <c r="BT24" s="2"/>
      <c r="BU24" s="3"/>
      <c r="BV24" s="3"/>
      <c r="BW24" s="3"/>
      <c r="BX24" s="3"/>
    </row>
    <row r="25" spans="1:76" ht="15">
      <c r="A25" s="14" t="s">
        <v>224</v>
      </c>
      <c r="B25" s="15"/>
      <c r="C25" s="15" t="s">
        <v>64</v>
      </c>
      <c r="D25" s="93">
        <v>162.29928001371403</v>
      </c>
      <c r="E25" s="81"/>
      <c r="F25" s="112" t="s">
        <v>367</v>
      </c>
      <c r="G25" s="15"/>
      <c r="H25" s="16" t="s">
        <v>224</v>
      </c>
      <c r="I25" s="66"/>
      <c r="J25" s="66"/>
      <c r="K25" s="114" t="s">
        <v>674</v>
      </c>
      <c r="L25" s="94">
        <v>1319.4175811004818</v>
      </c>
      <c r="M25" s="95">
        <v>4036.421142578125</v>
      </c>
      <c r="N25" s="95">
        <v>4853.9423828125</v>
      </c>
      <c r="O25" s="77"/>
      <c r="P25" s="96"/>
      <c r="Q25" s="96"/>
      <c r="R25" s="97"/>
      <c r="S25" s="51">
        <v>1</v>
      </c>
      <c r="T25" s="51">
        <v>3</v>
      </c>
      <c r="U25" s="52">
        <v>44</v>
      </c>
      <c r="V25" s="52">
        <v>0.019231</v>
      </c>
      <c r="W25" s="52">
        <v>0.027061</v>
      </c>
      <c r="X25" s="52">
        <v>1.138021</v>
      </c>
      <c r="Y25" s="52">
        <v>0</v>
      </c>
      <c r="Z25" s="52">
        <v>0</v>
      </c>
      <c r="AA25" s="82">
        <v>25</v>
      </c>
      <c r="AB25" s="82"/>
      <c r="AC25" s="98"/>
      <c r="AD25" s="85" t="s">
        <v>521</v>
      </c>
      <c r="AE25" s="85">
        <v>172</v>
      </c>
      <c r="AF25" s="85">
        <v>92</v>
      </c>
      <c r="AG25" s="85">
        <v>1223</v>
      </c>
      <c r="AH25" s="85">
        <v>563</v>
      </c>
      <c r="AI25" s="85"/>
      <c r="AJ25" s="85" t="s">
        <v>545</v>
      </c>
      <c r="AK25" s="85" t="s">
        <v>473</v>
      </c>
      <c r="AL25" s="85"/>
      <c r="AM25" s="85"/>
      <c r="AN25" s="87">
        <v>43404.161840277775</v>
      </c>
      <c r="AO25" s="89" t="s">
        <v>603</v>
      </c>
      <c r="AP25" s="85" t="b">
        <v>0</v>
      </c>
      <c r="AQ25" s="85" t="b">
        <v>0</v>
      </c>
      <c r="AR25" s="85" t="b">
        <v>0</v>
      </c>
      <c r="AS25" s="85" t="s">
        <v>460</v>
      </c>
      <c r="AT25" s="85">
        <v>0</v>
      </c>
      <c r="AU25" s="89" t="s">
        <v>604</v>
      </c>
      <c r="AV25" s="85" t="b">
        <v>0</v>
      </c>
      <c r="AW25" s="85" t="s">
        <v>627</v>
      </c>
      <c r="AX25" s="89" t="s">
        <v>650</v>
      </c>
      <c r="AY25" s="85" t="s">
        <v>66</v>
      </c>
      <c r="AZ25" s="85" t="str">
        <f>REPLACE(INDEX(GroupVertices[Group],MATCH(Vertices[[#This Row],[Vertex]],GroupVertices[Vertex],0)),1,1,"")</f>
        <v>1</v>
      </c>
      <c r="BA25" s="51" t="s">
        <v>290</v>
      </c>
      <c r="BB25" s="51" t="s">
        <v>290</v>
      </c>
      <c r="BC25" s="51" t="s">
        <v>308</v>
      </c>
      <c r="BD25" s="51" t="s">
        <v>308</v>
      </c>
      <c r="BE25" s="51" t="s">
        <v>851</v>
      </c>
      <c r="BF25" s="51" t="s">
        <v>854</v>
      </c>
      <c r="BG25" s="131" t="s">
        <v>865</v>
      </c>
      <c r="BH25" s="131" t="s">
        <v>870</v>
      </c>
      <c r="BI25" s="131" t="s">
        <v>881</v>
      </c>
      <c r="BJ25" s="131" t="s">
        <v>885</v>
      </c>
      <c r="BK25" s="131">
        <v>1</v>
      </c>
      <c r="BL25" s="134">
        <v>1.694915254237288</v>
      </c>
      <c r="BM25" s="131">
        <v>0</v>
      </c>
      <c r="BN25" s="134">
        <v>0</v>
      </c>
      <c r="BO25" s="131">
        <v>0</v>
      </c>
      <c r="BP25" s="134">
        <v>0</v>
      </c>
      <c r="BQ25" s="131">
        <v>58</v>
      </c>
      <c r="BR25" s="134">
        <v>98.30508474576271</v>
      </c>
      <c r="BS25" s="131">
        <v>59</v>
      </c>
      <c r="BT25" s="2"/>
      <c r="BU25" s="3"/>
      <c r="BV25" s="3"/>
      <c r="BW25" s="3"/>
      <c r="BX25" s="3"/>
    </row>
    <row r="26" spans="1:76" ht="15">
      <c r="A26" s="99" t="s">
        <v>235</v>
      </c>
      <c r="B26" s="100"/>
      <c r="C26" s="100" t="s">
        <v>64</v>
      </c>
      <c r="D26" s="101">
        <v>162</v>
      </c>
      <c r="E26" s="102"/>
      <c r="F26" s="113" t="s">
        <v>626</v>
      </c>
      <c r="G26" s="100"/>
      <c r="H26" s="103" t="s">
        <v>235</v>
      </c>
      <c r="I26" s="104"/>
      <c r="J26" s="104"/>
      <c r="K26" s="115" t="s">
        <v>675</v>
      </c>
      <c r="L26" s="105">
        <v>1</v>
      </c>
      <c r="M26" s="106">
        <v>5717.4267578125</v>
      </c>
      <c r="N26" s="106">
        <v>4290.599609375</v>
      </c>
      <c r="O26" s="107"/>
      <c r="P26" s="108"/>
      <c r="Q26" s="108"/>
      <c r="R26" s="109"/>
      <c r="S26" s="51">
        <v>1</v>
      </c>
      <c r="T26" s="51">
        <v>0</v>
      </c>
      <c r="U26" s="52">
        <v>0</v>
      </c>
      <c r="V26" s="52">
        <v>0.013514</v>
      </c>
      <c r="W26" s="52">
        <v>0.004731</v>
      </c>
      <c r="X26" s="52">
        <v>0.472438</v>
      </c>
      <c r="Y26" s="52">
        <v>0</v>
      </c>
      <c r="Z26" s="52">
        <v>0</v>
      </c>
      <c r="AA26" s="110">
        <v>26</v>
      </c>
      <c r="AB26" s="110"/>
      <c r="AC26" s="111"/>
      <c r="AD26" s="85" t="s">
        <v>522</v>
      </c>
      <c r="AE26" s="85">
        <v>24</v>
      </c>
      <c r="AF26" s="85">
        <v>17</v>
      </c>
      <c r="AG26" s="85">
        <v>10</v>
      </c>
      <c r="AH26" s="85">
        <v>11</v>
      </c>
      <c r="AI26" s="85"/>
      <c r="AJ26" s="85" t="s">
        <v>546</v>
      </c>
      <c r="AK26" s="85" t="s">
        <v>562</v>
      </c>
      <c r="AL26" s="89" t="s">
        <v>581</v>
      </c>
      <c r="AM26" s="85"/>
      <c r="AN26" s="87">
        <v>43267.70199074074</v>
      </c>
      <c r="AO26" s="85"/>
      <c r="AP26" s="85" t="b">
        <v>1</v>
      </c>
      <c r="AQ26" s="85" t="b">
        <v>0</v>
      </c>
      <c r="AR26" s="85" t="b">
        <v>0</v>
      </c>
      <c r="AS26" s="85"/>
      <c r="AT26" s="85">
        <v>0</v>
      </c>
      <c r="AU26" s="85"/>
      <c r="AV26" s="85" t="b">
        <v>0</v>
      </c>
      <c r="AW26" s="85" t="s">
        <v>627</v>
      </c>
      <c r="AX26" s="89" t="s">
        <v>651</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hyperlinks>
    <hyperlink ref="AL3" r:id="rId1" display="http://t.co/gXAZmjl58K"/>
    <hyperlink ref="AL4" r:id="rId2" display="https://t.co/VFEAEd1hYZ"/>
    <hyperlink ref="AL6" r:id="rId3" display="https://t.co/kwaKA2CrwM"/>
    <hyperlink ref="AL7" r:id="rId4" display="https://t.co/dW872NXq45"/>
    <hyperlink ref="AL8" r:id="rId5" display="http://t.co/gs4eIlQr7J"/>
    <hyperlink ref="AL9" r:id="rId6" display="http://t.co/PjRn678qLl"/>
    <hyperlink ref="AL10" r:id="rId7" display="http://t.co/EffDNi76iN"/>
    <hyperlink ref="AL11" r:id="rId8" display="https://t.co/sFEyUBN4K5"/>
    <hyperlink ref="AL12" r:id="rId9" display="https://t.co/YdxYmF2LXg"/>
    <hyperlink ref="AL13" r:id="rId10" display="https://t.co/a6PpHFLFXL"/>
    <hyperlink ref="AL15" r:id="rId11" display="https://t.co/MoUsMc1hdf"/>
    <hyperlink ref="AL17" r:id="rId12" display="http://t.co/WIF9vbBH5Y"/>
    <hyperlink ref="AL18" r:id="rId13" display="http://t.co/pdOVEWp6y7"/>
    <hyperlink ref="AL19" r:id="rId14" display="https://t.co/swbpHsixW7"/>
    <hyperlink ref="AL21" r:id="rId15" display="https://t.co/uEmlzkRJVq"/>
    <hyperlink ref="AL22" r:id="rId16" display="https://t.co/klQgMb6TqU"/>
    <hyperlink ref="AL23" r:id="rId17" display="http://t.co/UCx53rhTHA"/>
    <hyperlink ref="AL24" r:id="rId18" display="http://t.co/7RRc46kiBS"/>
    <hyperlink ref="AL26" r:id="rId19" display="https://t.co/iAcGeSs3bK"/>
    <hyperlink ref="AO3" r:id="rId20" display="https://pbs.twimg.com/profile_banners/234860254/1506658696"/>
    <hyperlink ref="AO4" r:id="rId21" display="https://pbs.twimg.com/profile_banners/18346497/1556237678"/>
    <hyperlink ref="AO5" r:id="rId22" display="https://pbs.twimg.com/profile_banners/16685018/1436642026"/>
    <hyperlink ref="AO6" r:id="rId23" display="https://pbs.twimg.com/profile_banners/2497158026/1504123730"/>
    <hyperlink ref="AO7" r:id="rId24" display="https://pbs.twimg.com/profile_banners/118960572/1412752851"/>
    <hyperlink ref="AO8" r:id="rId25" display="https://pbs.twimg.com/profile_banners/2691647641/1406840897"/>
    <hyperlink ref="AO9" r:id="rId26" display="https://pbs.twimg.com/profile_banners/182478671/1558552530"/>
    <hyperlink ref="AO10" r:id="rId27" display="https://pbs.twimg.com/profile_banners/503575207/1391795957"/>
    <hyperlink ref="AO11" r:id="rId28" display="https://pbs.twimg.com/profile_banners/393586799/1518828595"/>
    <hyperlink ref="AO12" r:id="rId29" display="https://pbs.twimg.com/profile_banners/3995182634/1510163997"/>
    <hyperlink ref="AO13" r:id="rId30" display="https://pbs.twimg.com/profile_banners/2699155098/1443296445"/>
    <hyperlink ref="AO14" r:id="rId31" display="https://pbs.twimg.com/profile_banners/32252744/1526334011"/>
    <hyperlink ref="AO15" r:id="rId32" display="https://pbs.twimg.com/profile_banners/404254825/1555443265"/>
    <hyperlink ref="AO16" r:id="rId33" display="https://pbs.twimg.com/profile_banners/4826484912/1454007666"/>
    <hyperlink ref="AO18" r:id="rId34" display="https://pbs.twimg.com/profile_banners/55323056/1550602950"/>
    <hyperlink ref="AO19" r:id="rId35" display="https://pbs.twimg.com/profile_banners/290198630/1538581653"/>
    <hyperlink ref="AO20" r:id="rId36" display="https://pbs.twimg.com/profile_banners/117884807/1525987197"/>
    <hyperlink ref="AO21" r:id="rId37" display="https://pbs.twimg.com/profile_banners/18392906/1554699059"/>
    <hyperlink ref="AO22" r:id="rId38" display="https://pbs.twimg.com/profile_banners/57857810/1537343691"/>
    <hyperlink ref="AO23" r:id="rId39" display="https://pbs.twimg.com/profile_banners/145025502/1419035592"/>
    <hyperlink ref="AO25" r:id="rId40" display="https://pbs.twimg.com/profile_banners/1057480543309201408/1553549505"/>
    <hyperlink ref="AU3" r:id="rId41" display="http://abs.twimg.com/images/themes/theme1/bg.png"/>
    <hyperlink ref="AU4" r:id="rId42" display="http://abs.twimg.com/images/themes/theme1/bg.png"/>
    <hyperlink ref="AU5" r:id="rId43" display="http://abs.twimg.com/images/themes/theme7/bg.gif"/>
    <hyperlink ref="AU6" r:id="rId44" display="http://abs.twimg.com/images/themes/theme1/bg.png"/>
    <hyperlink ref="AU7" r:id="rId45" display="http://abs.twimg.com/images/themes/theme3/bg.gif"/>
    <hyperlink ref="AU8" r:id="rId46" display="http://abs.twimg.com/images/themes/theme1/bg.png"/>
    <hyperlink ref="AU9" r:id="rId47" display="http://abs.twimg.com/images/themes/theme1/bg.png"/>
    <hyperlink ref="AU10" r:id="rId48" display="http://abs.twimg.com/images/themes/theme1/bg.png"/>
    <hyperlink ref="AU11" r:id="rId49" display="http://abs.twimg.com/images/themes/theme12/bg.gif"/>
    <hyperlink ref="AU12" r:id="rId50" display="http://abs.twimg.com/images/themes/theme1/bg.png"/>
    <hyperlink ref="AU13" r:id="rId51" display="http://abs.twimg.com/images/themes/theme1/bg.png"/>
    <hyperlink ref="AU14" r:id="rId52" display="http://abs.twimg.com/images/themes/theme4/bg.gif"/>
    <hyperlink ref="AU15" r:id="rId53" display="http://abs.twimg.com/images/themes/theme1/bg.png"/>
    <hyperlink ref="AU17" r:id="rId54" display="http://abs.twimg.com/images/themes/theme1/bg.png"/>
    <hyperlink ref="AU18" r:id="rId55" display="http://abs.twimg.com/images/themes/theme1/bg.png"/>
    <hyperlink ref="AU19" r:id="rId56" display="http://abs.twimg.com/images/themes/theme14/bg.gif"/>
    <hyperlink ref="AU20" r:id="rId57" display="http://abs.twimg.com/images/themes/theme14/bg.gif"/>
    <hyperlink ref="AU21" r:id="rId58" display="http://abs.twimg.com/images/themes/theme1/bg.png"/>
    <hyperlink ref="AU22" r:id="rId59" display="http://abs.twimg.com/images/themes/theme5/bg.gif"/>
    <hyperlink ref="AU23" r:id="rId60" display="http://abs.twimg.com/images/themes/theme14/bg.gif"/>
    <hyperlink ref="AU24" r:id="rId61" display="http://pbs.twimg.com/profile_background_images/345148766/TFI_Logo.jpg"/>
    <hyperlink ref="AU25" r:id="rId62" display="http://abs.twimg.com/images/themes/theme1/bg.png"/>
    <hyperlink ref="F3" r:id="rId63" display="http://pbs.twimg.com/profile_images/824366325120143360/ZTZQI_6s_normal.jpg"/>
    <hyperlink ref="F4" r:id="rId64" display="http://pbs.twimg.com/profile_images/1026881957056008193/R8stfOcm_normal.jpg"/>
    <hyperlink ref="F5" r:id="rId65" display="http://pbs.twimg.com/profile_images/892072380356468736/cA-kv18M_normal.jpg"/>
    <hyperlink ref="F6" r:id="rId66" display="http://pbs.twimg.com/profile_images/877259185708081158/T-U4o5On_normal.jpg"/>
    <hyperlink ref="F7" r:id="rId67" display="http://pbs.twimg.com/profile_images/518979805090299904/fMl_hqS3_normal.jpeg"/>
    <hyperlink ref="F8" r:id="rId68" display="http://pbs.twimg.com/profile_images/877257429875957760/domozTwZ_normal.jpg"/>
    <hyperlink ref="F9" r:id="rId69" display="http://pbs.twimg.com/profile_images/861697821761654788/3idWdI93_normal.jpg"/>
    <hyperlink ref="F10" r:id="rId70" display="http://pbs.twimg.com/profile_images/431846032909926402/stZsBMf7_normal.png"/>
    <hyperlink ref="F11" r:id="rId71" display="http://pbs.twimg.com/profile_images/665211379700203520/sgnERJUy_normal.png"/>
    <hyperlink ref="F12" r:id="rId72" display="http://pbs.twimg.com/profile_images/658726971032010752/JU8fezdi_normal.jpg"/>
    <hyperlink ref="F13" r:id="rId73" display="http://pbs.twimg.com/profile_images/875501136781778946/5EO2SjBp_normal.jpg"/>
    <hyperlink ref="F14" r:id="rId74" display="http://pbs.twimg.com/profile_images/609098493395779584/cjPByie-_normal.jpg"/>
    <hyperlink ref="F15" r:id="rId75" display="http://pbs.twimg.com/profile_images/978691373061718016/-iJicvw6_normal.jpg"/>
    <hyperlink ref="F16" r:id="rId76" display="http://pbs.twimg.com/profile_images/694248789440274432/3TQ_8rR3_normal.jpg"/>
    <hyperlink ref="F17" r:id="rId77" display="http://pbs.twimg.com/profile_images/357512148/carnegie_with_cop_normal.jpg"/>
    <hyperlink ref="F18" r:id="rId78" display="http://pbs.twimg.com/profile_images/1055503286046990336/8OpcXcfT_normal.jpg"/>
    <hyperlink ref="F19" r:id="rId79" display="http://pbs.twimg.com/profile_images/1006592162279157761/ByVMULg4_normal.jpg"/>
    <hyperlink ref="F20" r:id="rId80" display="http://pbs.twimg.com/profile_images/775389812643598337/Jlzuu387_normal.jpg"/>
    <hyperlink ref="F21" r:id="rId81" display="http://pbs.twimg.com/profile_images/999565749415919616/bV7tCg5y_normal.jpg"/>
    <hyperlink ref="F22" r:id="rId82" display="http://pbs.twimg.com/profile_images/566173688198725632/lEoxHSu8_normal.jpeg"/>
    <hyperlink ref="F23" r:id="rId83" display="http://pbs.twimg.com/profile_images/876920756751314944/UV3AO1v4_normal.jpg"/>
    <hyperlink ref="F24" r:id="rId84" display="http://pbs.twimg.com/profile_images/3732237275/68a26c7c2a3697d961315dcafd193d01_normal.jpeg"/>
    <hyperlink ref="F25" r:id="rId85" display="http://pbs.twimg.com/profile_images/1063079768554237952/U3HrW-1B_normal.jpg"/>
    <hyperlink ref="F26" r:id="rId86" display="http://pbs.twimg.com/profile_images/1008029456730996736/Gsh7ecDj_normal.jpg"/>
    <hyperlink ref="AX3" r:id="rId87" display="https://twitter.com/bccolleges"/>
    <hyperlink ref="AX4" r:id="rId88" display="https://twitter.com/myvcc"/>
    <hyperlink ref="AX5" r:id="rId89" display="https://twitter.com/scoutmagazine"/>
    <hyperlink ref="AX6" r:id="rId90" display="https://twitter.com/vccfashion"/>
    <hyperlink ref="AX7" r:id="rId91" display="https://twitter.com/pr4good"/>
    <hyperlink ref="AX8" r:id="rId92" display="https://twitter.com/vccbaking"/>
    <hyperlink ref="AX9" r:id="rId93" display="https://twitter.com/fvtradex"/>
    <hyperlink ref="AX10" r:id="rId94" display="https://twitter.com/bctrades"/>
    <hyperlink ref="AX11" r:id="rId95" display="https://twitter.com/skillsbc"/>
    <hyperlink ref="AX12" r:id="rId96" display="https://twitter.com/vccautobody"/>
    <hyperlink ref="AX13" r:id="rId97" display="https://twitter.com/vccculinaryarts"/>
    <hyperlink ref="AX14" r:id="rId98" display="https://twitter.com/brettgri"/>
    <hyperlink ref="AX15" r:id="rId99" display="https://twitter.com/edplanbc"/>
    <hyperlink ref="AX16" r:id="rId100" display="https://twitter.com/hwcareercentre"/>
    <hyperlink ref="AX17" r:id="rId101" display="https://twitter.com/dtesvancouver"/>
    <hyperlink ref="AX18" r:id="rId102" display="https://twitter.com/cityofvancouver"/>
    <hyperlink ref="AX19" r:id="rId103" display="https://twitter.com/caf_apparel"/>
    <hyperlink ref="AX20" r:id="rId104" display="https://twitter.com/vanfashionweek"/>
    <hyperlink ref="AX21" r:id="rId105" display="https://twitter.com/bof"/>
    <hyperlink ref="AX22" r:id="rId106" display="https://twitter.com/downtown_betty"/>
    <hyperlink ref="AX23" r:id="rId107" display="https://twitter.com/vcclib"/>
    <hyperlink ref="AX24" r:id="rId108" display="https://twitter.com/torontofashion"/>
    <hyperlink ref="AX25" r:id="rId109" display="https://twitter.com/mayumiizumi1"/>
    <hyperlink ref="AX26" r:id="rId110" display="https://twitter.com/goodladclothing"/>
  </hyperlinks>
  <printOptions/>
  <pageMargins left="0.7" right="0.7" top="0.75" bottom="0.75" header="0.3" footer="0.3"/>
  <pageSetup horizontalDpi="600" verticalDpi="600" orientation="portrait" r:id="rId114"/>
  <legacyDrawing r:id="rId112"/>
  <tableParts>
    <tablePart r:id="rId1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737</v>
      </c>
      <c r="Z2" s="13" t="s">
        <v>744</v>
      </c>
      <c r="AA2" s="13" t="s">
        <v>767</v>
      </c>
      <c r="AB2" s="13" t="s">
        <v>793</v>
      </c>
      <c r="AC2" s="13" t="s">
        <v>820</v>
      </c>
      <c r="AD2" s="13" t="s">
        <v>829</v>
      </c>
      <c r="AE2" s="13" t="s">
        <v>831</v>
      </c>
      <c r="AF2" s="13" t="s">
        <v>837</v>
      </c>
      <c r="AG2" s="67" t="s">
        <v>1024</v>
      </c>
      <c r="AH2" s="67" t="s">
        <v>1025</v>
      </c>
      <c r="AI2" s="67" t="s">
        <v>1026</v>
      </c>
      <c r="AJ2" s="67" t="s">
        <v>1027</v>
      </c>
      <c r="AK2" s="67" t="s">
        <v>1028</v>
      </c>
      <c r="AL2" s="67" t="s">
        <v>1029</v>
      </c>
      <c r="AM2" s="67" t="s">
        <v>1030</v>
      </c>
      <c r="AN2" s="67" t="s">
        <v>1031</v>
      </c>
      <c r="AO2" s="67" t="s">
        <v>1034</v>
      </c>
    </row>
    <row r="3" spans="1:41" ht="15">
      <c r="A3" s="125" t="s">
        <v>715</v>
      </c>
      <c r="B3" s="126" t="s">
        <v>717</v>
      </c>
      <c r="C3" s="126" t="s">
        <v>56</v>
      </c>
      <c r="D3" s="117"/>
      <c r="E3" s="116"/>
      <c r="F3" s="118" t="s">
        <v>1094</v>
      </c>
      <c r="G3" s="119"/>
      <c r="H3" s="119"/>
      <c r="I3" s="120">
        <v>3</v>
      </c>
      <c r="J3" s="121"/>
      <c r="K3" s="51">
        <v>14</v>
      </c>
      <c r="L3" s="51">
        <v>17</v>
      </c>
      <c r="M3" s="51">
        <v>15</v>
      </c>
      <c r="N3" s="51">
        <v>32</v>
      </c>
      <c r="O3" s="51">
        <v>14</v>
      </c>
      <c r="P3" s="52">
        <v>0.06666666666666667</v>
      </c>
      <c r="Q3" s="52">
        <v>0.125</v>
      </c>
      <c r="R3" s="51">
        <v>1</v>
      </c>
      <c r="S3" s="51">
        <v>0</v>
      </c>
      <c r="T3" s="51">
        <v>14</v>
      </c>
      <c r="U3" s="51">
        <v>32</v>
      </c>
      <c r="V3" s="51">
        <v>3</v>
      </c>
      <c r="W3" s="52">
        <v>1.816327</v>
      </c>
      <c r="X3" s="52">
        <v>0.08791208791208792</v>
      </c>
      <c r="Y3" s="85" t="s">
        <v>738</v>
      </c>
      <c r="Z3" s="85" t="s">
        <v>745</v>
      </c>
      <c r="AA3" s="85" t="s">
        <v>768</v>
      </c>
      <c r="AB3" s="91" t="s">
        <v>794</v>
      </c>
      <c r="AC3" s="91" t="s">
        <v>821</v>
      </c>
      <c r="AD3" s="91" t="s">
        <v>830</v>
      </c>
      <c r="AE3" s="91" t="s">
        <v>832</v>
      </c>
      <c r="AF3" s="91" t="s">
        <v>838</v>
      </c>
      <c r="AG3" s="131">
        <v>26</v>
      </c>
      <c r="AH3" s="134">
        <v>2.7027027027027026</v>
      </c>
      <c r="AI3" s="131">
        <v>1</v>
      </c>
      <c r="AJ3" s="134">
        <v>0.10395010395010396</v>
      </c>
      <c r="AK3" s="131">
        <v>0</v>
      </c>
      <c r="AL3" s="134">
        <v>0</v>
      </c>
      <c r="AM3" s="131">
        <v>935</v>
      </c>
      <c r="AN3" s="134">
        <v>97.1933471933472</v>
      </c>
      <c r="AO3" s="131">
        <v>962</v>
      </c>
    </row>
    <row r="4" spans="1:41" ht="15">
      <c r="A4" s="125" t="s">
        <v>716</v>
      </c>
      <c r="B4" s="126" t="s">
        <v>718</v>
      </c>
      <c r="C4" s="126" t="s">
        <v>56</v>
      </c>
      <c r="D4" s="122"/>
      <c r="E4" s="100"/>
      <c r="F4" s="103" t="s">
        <v>1095</v>
      </c>
      <c r="G4" s="107"/>
      <c r="H4" s="107"/>
      <c r="I4" s="123">
        <v>4</v>
      </c>
      <c r="J4" s="110"/>
      <c r="K4" s="51">
        <v>10</v>
      </c>
      <c r="L4" s="51">
        <v>16</v>
      </c>
      <c r="M4" s="51">
        <v>6</v>
      </c>
      <c r="N4" s="51">
        <v>22</v>
      </c>
      <c r="O4" s="51">
        <v>1</v>
      </c>
      <c r="P4" s="52">
        <v>0.125</v>
      </c>
      <c r="Q4" s="52">
        <v>0.2222222222222222</v>
      </c>
      <c r="R4" s="51">
        <v>1</v>
      </c>
      <c r="S4" s="51">
        <v>0</v>
      </c>
      <c r="T4" s="51">
        <v>10</v>
      </c>
      <c r="U4" s="51">
        <v>22</v>
      </c>
      <c r="V4" s="51">
        <v>2</v>
      </c>
      <c r="W4" s="52">
        <v>1.48</v>
      </c>
      <c r="X4" s="52">
        <v>0.2</v>
      </c>
      <c r="Y4" s="85" t="s">
        <v>739</v>
      </c>
      <c r="Z4" s="85" t="s">
        <v>746</v>
      </c>
      <c r="AA4" s="85" t="s">
        <v>769</v>
      </c>
      <c r="AB4" s="91" t="s">
        <v>795</v>
      </c>
      <c r="AC4" s="91" t="s">
        <v>822</v>
      </c>
      <c r="AD4" s="91"/>
      <c r="AE4" s="91" t="s">
        <v>833</v>
      </c>
      <c r="AF4" s="91" t="s">
        <v>839</v>
      </c>
      <c r="AG4" s="131">
        <v>16</v>
      </c>
      <c r="AH4" s="134">
        <v>5.095541401273885</v>
      </c>
      <c r="AI4" s="131">
        <v>0</v>
      </c>
      <c r="AJ4" s="134">
        <v>0</v>
      </c>
      <c r="AK4" s="131">
        <v>0</v>
      </c>
      <c r="AL4" s="134">
        <v>0</v>
      </c>
      <c r="AM4" s="131">
        <v>298</v>
      </c>
      <c r="AN4" s="134">
        <v>94.90445859872611</v>
      </c>
      <c r="AO4" s="131">
        <v>314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715</v>
      </c>
      <c r="B2" s="91" t="s">
        <v>224</v>
      </c>
      <c r="C2" s="85">
        <f>VLOOKUP(GroupVertices[[#This Row],[Vertex]],Vertices[],MATCH("ID",Vertices[[#Headers],[Vertex]:[Vertex Content Word Count]],0),FALSE)</f>
        <v>25</v>
      </c>
    </row>
    <row r="3" spans="1:3" ht="15">
      <c r="A3" s="85" t="s">
        <v>715</v>
      </c>
      <c r="B3" s="91" t="s">
        <v>235</v>
      </c>
      <c r="C3" s="85">
        <f>VLOOKUP(GroupVertices[[#This Row],[Vertex]],Vertices[],MATCH("ID",Vertices[[#Headers],[Vertex]:[Vertex Content Word Count]],0),FALSE)</f>
        <v>26</v>
      </c>
    </row>
    <row r="4" spans="1:3" ht="15">
      <c r="A4" s="85" t="s">
        <v>715</v>
      </c>
      <c r="B4" s="91" t="s">
        <v>221</v>
      </c>
      <c r="C4" s="85">
        <f>VLOOKUP(GroupVertices[[#This Row],[Vertex]],Vertices[],MATCH("ID",Vertices[[#Headers],[Vertex]:[Vertex Content Word Count]],0),FALSE)</f>
        <v>6</v>
      </c>
    </row>
    <row r="5" spans="1:3" ht="15">
      <c r="A5" s="85" t="s">
        <v>715</v>
      </c>
      <c r="B5" s="91" t="s">
        <v>223</v>
      </c>
      <c r="C5" s="85">
        <f>VLOOKUP(GroupVertices[[#This Row],[Vertex]],Vertices[],MATCH("ID",Vertices[[#Headers],[Vertex]:[Vertex Content Word Count]],0),FALSE)</f>
        <v>24</v>
      </c>
    </row>
    <row r="6" spans="1:3" ht="15">
      <c r="A6" s="85" t="s">
        <v>715</v>
      </c>
      <c r="B6" s="91" t="s">
        <v>222</v>
      </c>
      <c r="C6" s="85">
        <f>VLOOKUP(GroupVertices[[#This Row],[Vertex]],Vertices[],MATCH("ID",Vertices[[#Headers],[Vertex]:[Vertex Content Word Count]],0),FALSE)</f>
        <v>23</v>
      </c>
    </row>
    <row r="7" spans="1:3" ht="15">
      <c r="A7" s="85" t="s">
        <v>715</v>
      </c>
      <c r="B7" s="91" t="s">
        <v>234</v>
      </c>
      <c r="C7" s="85">
        <f>VLOOKUP(GroupVertices[[#This Row],[Vertex]],Vertices[],MATCH("ID",Vertices[[#Headers],[Vertex]:[Vertex Content Word Count]],0),FALSE)</f>
        <v>22</v>
      </c>
    </row>
    <row r="8" spans="1:3" ht="15">
      <c r="A8" s="85" t="s">
        <v>715</v>
      </c>
      <c r="B8" s="91" t="s">
        <v>233</v>
      </c>
      <c r="C8" s="85">
        <f>VLOOKUP(GroupVertices[[#This Row],[Vertex]],Vertices[],MATCH("ID",Vertices[[#Headers],[Vertex]:[Vertex Content Word Count]],0),FALSE)</f>
        <v>21</v>
      </c>
    </row>
    <row r="9" spans="1:3" ht="15">
      <c r="A9" s="85" t="s">
        <v>715</v>
      </c>
      <c r="B9" s="91" t="s">
        <v>232</v>
      </c>
      <c r="C9" s="85">
        <f>VLOOKUP(GroupVertices[[#This Row],[Vertex]],Vertices[],MATCH("ID",Vertices[[#Headers],[Vertex]:[Vertex Content Word Count]],0),FALSE)</f>
        <v>20</v>
      </c>
    </row>
    <row r="10" spans="1:3" ht="15">
      <c r="A10" s="85" t="s">
        <v>715</v>
      </c>
      <c r="B10" s="91" t="s">
        <v>231</v>
      </c>
      <c r="C10" s="85">
        <f>VLOOKUP(GroupVertices[[#This Row],[Vertex]],Vertices[],MATCH("ID",Vertices[[#Headers],[Vertex]:[Vertex Content Word Count]],0),FALSE)</f>
        <v>19</v>
      </c>
    </row>
    <row r="11" spans="1:3" ht="15">
      <c r="A11" s="85" t="s">
        <v>715</v>
      </c>
      <c r="B11" s="91" t="s">
        <v>230</v>
      </c>
      <c r="C11" s="85">
        <f>VLOOKUP(GroupVertices[[#This Row],[Vertex]],Vertices[],MATCH("ID",Vertices[[#Headers],[Vertex]:[Vertex Content Word Count]],0),FALSE)</f>
        <v>18</v>
      </c>
    </row>
    <row r="12" spans="1:3" ht="15">
      <c r="A12" s="85" t="s">
        <v>715</v>
      </c>
      <c r="B12" s="91" t="s">
        <v>219</v>
      </c>
      <c r="C12" s="85">
        <f>VLOOKUP(GroupVertices[[#This Row],[Vertex]],Vertices[],MATCH("ID",Vertices[[#Headers],[Vertex]:[Vertex Content Word Count]],0),FALSE)</f>
        <v>16</v>
      </c>
    </row>
    <row r="13" spans="1:3" ht="15">
      <c r="A13" s="85" t="s">
        <v>715</v>
      </c>
      <c r="B13" s="91" t="s">
        <v>213</v>
      </c>
      <c r="C13" s="85">
        <f>VLOOKUP(GroupVertices[[#This Row],[Vertex]],Vertices[],MATCH("ID",Vertices[[#Headers],[Vertex]:[Vertex Content Word Count]],0),FALSE)</f>
        <v>7</v>
      </c>
    </row>
    <row r="14" spans="1:3" ht="15">
      <c r="A14" s="85" t="s">
        <v>715</v>
      </c>
      <c r="B14" s="91" t="s">
        <v>212</v>
      </c>
      <c r="C14" s="85">
        <f>VLOOKUP(GroupVertices[[#This Row],[Vertex]],Vertices[],MATCH("ID",Vertices[[#Headers],[Vertex]:[Vertex Content Word Count]],0),FALSE)</f>
        <v>3</v>
      </c>
    </row>
    <row r="15" spans="1:3" ht="15">
      <c r="A15" s="85" t="s">
        <v>715</v>
      </c>
      <c r="B15" s="91" t="s">
        <v>225</v>
      </c>
      <c r="C15" s="85">
        <f>VLOOKUP(GroupVertices[[#This Row],[Vertex]],Vertices[],MATCH("ID",Vertices[[#Headers],[Vertex]:[Vertex Content Word Count]],0),FALSE)</f>
        <v>5</v>
      </c>
    </row>
    <row r="16" spans="1:3" ht="15">
      <c r="A16" s="85" t="s">
        <v>716</v>
      </c>
      <c r="B16" s="91" t="s">
        <v>220</v>
      </c>
      <c r="C16" s="85">
        <f>VLOOKUP(GroupVertices[[#This Row],[Vertex]],Vertices[],MATCH("ID",Vertices[[#Headers],[Vertex]:[Vertex Content Word Count]],0),FALSE)</f>
        <v>4</v>
      </c>
    </row>
    <row r="17" spans="1:3" ht="15">
      <c r="A17" s="85" t="s">
        <v>716</v>
      </c>
      <c r="B17" s="91" t="s">
        <v>229</v>
      </c>
      <c r="C17" s="85">
        <f>VLOOKUP(GroupVertices[[#This Row],[Vertex]],Vertices[],MATCH("ID",Vertices[[#Headers],[Vertex]:[Vertex Content Word Count]],0),FALSE)</f>
        <v>17</v>
      </c>
    </row>
    <row r="18" spans="1:3" ht="15">
      <c r="A18" s="85" t="s">
        <v>716</v>
      </c>
      <c r="B18" s="91" t="s">
        <v>218</v>
      </c>
      <c r="C18" s="85">
        <f>VLOOKUP(GroupVertices[[#This Row],[Vertex]],Vertices[],MATCH("ID",Vertices[[#Headers],[Vertex]:[Vertex Content Word Count]],0),FALSE)</f>
        <v>15</v>
      </c>
    </row>
    <row r="19" spans="1:3" ht="15">
      <c r="A19" s="85" t="s">
        <v>716</v>
      </c>
      <c r="B19" s="91" t="s">
        <v>217</v>
      </c>
      <c r="C19" s="85">
        <f>VLOOKUP(GroupVertices[[#This Row],[Vertex]],Vertices[],MATCH("ID",Vertices[[#Headers],[Vertex]:[Vertex Content Word Count]],0),FALSE)</f>
        <v>14</v>
      </c>
    </row>
    <row r="20" spans="1:3" ht="15">
      <c r="A20" s="85" t="s">
        <v>716</v>
      </c>
      <c r="B20" s="91" t="s">
        <v>226</v>
      </c>
      <c r="C20" s="85">
        <f>VLOOKUP(GroupVertices[[#This Row],[Vertex]],Vertices[],MATCH("ID",Vertices[[#Headers],[Vertex]:[Vertex Content Word Count]],0),FALSE)</f>
        <v>9</v>
      </c>
    </row>
    <row r="21" spans="1:3" ht="15">
      <c r="A21" s="85" t="s">
        <v>716</v>
      </c>
      <c r="B21" s="91" t="s">
        <v>228</v>
      </c>
      <c r="C21" s="85">
        <f>VLOOKUP(GroupVertices[[#This Row],[Vertex]],Vertices[],MATCH("ID",Vertices[[#Headers],[Vertex]:[Vertex Content Word Count]],0),FALSE)</f>
        <v>13</v>
      </c>
    </row>
    <row r="22" spans="1:3" ht="15">
      <c r="A22" s="85" t="s">
        <v>716</v>
      </c>
      <c r="B22" s="91" t="s">
        <v>215</v>
      </c>
      <c r="C22" s="85">
        <f>VLOOKUP(GroupVertices[[#This Row],[Vertex]],Vertices[],MATCH("ID",Vertices[[#Headers],[Vertex]:[Vertex Content Word Count]],0),FALSE)</f>
        <v>10</v>
      </c>
    </row>
    <row r="23" spans="1:3" ht="15">
      <c r="A23" s="85" t="s">
        <v>716</v>
      </c>
      <c r="B23" s="91" t="s">
        <v>227</v>
      </c>
      <c r="C23" s="85">
        <f>VLOOKUP(GroupVertices[[#This Row],[Vertex]],Vertices[],MATCH("ID",Vertices[[#Headers],[Vertex]:[Vertex Content Word Count]],0),FALSE)</f>
        <v>12</v>
      </c>
    </row>
    <row r="24" spans="1:3" ht="15">
      <c r="A24" s="85" t="s">
        <v>716</v>
      </c>
      <c r="B24" s="91" t="s">
        <v>216</v>
      </c>
      <c r="C24" s="85">
        <f>VLOOKUP(GroupVertices[[#This Row],[Vertex]],Vertices[],MATCH("ID",Vertices[[#Headers],[Vertex]:[Vertex Content Word Count]],0),FALSE)</f>
        <v>11</v>
      </c>
    </row>
    <row r="25" spans="1:3" ht="15">
      <c r="A25" s="85" t="s">
        <v>716</v>
      </c>
      <c r="B25" s="91" t="s">
        <v>214</v>
      </c>
      <c r="C25"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725</v>
      </c>
      <c r="B2" s="36" t="s">
        <v>676</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19</v>
      </c>
      <c r="L2" s="39">
        <f>MIN(Vertices[Closeness Centrality])</f>
        <v>0.013514</v>
      </c>
      <c r="M2" s="40">
        <f>COUNTIF(Vertices[Closeness Centrality],"&gt;= "&amp;L2)-COUNTIF(Vertices[Closeness Centrality],"&gt;="&amp;L3)</f>
        <v>1</v>
      </c>
      <c r="N2" s="39">
        <f>MIN(Vertices[Eigenvector Centrality])</f>
        <v>0.004731</v>
      </c>
      <c r="O2" s="40">
        <f>COUNTIF(Vertices[Eigenvector Centrality],"&gt;= "&amp;N2)-COUNTIF(Vertices[Eigenvector Centrality],"&gt;="&amp;N3)</f>
        <v>1</v>
      </c>
      <c r="P2" s="39">
        <f>MIN(Vertices[PageRank])</f>
        <v>0.38639</v>
      </c>
      <c r="Q2" s="40">
        <f>COUNTIF(Vertices[PageRank],"&gt;= "&amp;P2)-COUNTIF(Vertices[PageRank],"&gt;="&amp;P3)</f>
        <v>7</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0.18181818181818182</v>
      </c>
      <c r="G3" s="42">
        <f>COUNTIF(Vertices[In-Degree],"&gt;= "&amp;F3)-COUNTIF(Vertices[In-Degree],"&gt;="&amp;F4)</f>
        <v>0</v>
      </c>
      <c r="H3" s="41">
        <f aca="true" t="shared" si="3" ref="H3:H26">H2+($H$57-$H$2)/BinDivisor</f>
        <v>0.18181818181818182</v>
      </c>
      <c r="I3" s="42">
        <f>COUNTIF(Vertices[Out-Degree],"&gt;= "&amp;H3)-COUNTIF(Vertices[Out-Degree],"&gt;="&amp;H4)</f>
        <v>0</v>
      </c>
      <c r="J3" s="41">
        <f aca="true" t="shared" si="4" ref="J3:J26">J2+($J$57-$J$2)/BinDivisor</f>
        <v>6.066666672727273</v>
      </c>
      <c r="K3" s="42">
        <f>COUNTIF(Vertices[Betweenness Centrality],"&gt;= "&amp;J3)-COUNTIF(Vertices[Betweenness Centrality],"&gt;="&amp;J4)</f>
        <v>0</v>
      </c>
      <c r="L3" s="41">
        <f aca="true" t="shared" si="5" ref="L3:L26">L2+($L$57-$L$2)/BinDivisor</f>
        <v>0.013836472727272727</v>
      </c>
      <c r="M3" s="42">
        <f>COUNTIF(Vertices[Closeness Centrality],"&gt;= "&amp;L3)-COUNTIF(Vertices[Closeness Centrality],"&gt;="&amp;L4)</f>
        <v>0</v>
      </c>
      <c r="N3" s="41">
        <f aca="true" t="shared" si="6" ref="N3:N26">N2+($N$57-$N$2)/BinDivisor</f>
        <v>0.007098963636363636</v>
      </c>
      <c r="O3" s="42">
        <f>COUNTIF(Vertices[Eigenvector Centrality],"&gt;= "&amp;N3)-COUNTIF(Vertices[Eigenvector Centrality],"&gt;="&amp;N4)</f>
        <v>0</v>
      </c>
      <c r="P3" s="41">
        <f aca="true" t="shared" si="7" ref="P3:P26">P2+($P$57-$P$2)/BinDivisor</f>
        <v>0.4640744363636364</v>
      </c>
      <c r="Q3" s="42">
        <f>COUNTIF(Vertices[PageRank],"&gt;= "&amp;P3)-COUNTIF(Vertices[PageRank],"&gt;="&amp;P4)</f>
        <v>1</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0.36363636363636365</v>
      </c>
      <c r="G4" s="40">
        <f>COUNTIF(Vertices[In-Degree],"&gt;= "&amp;F4)-COUNTIF(Vertices[In-Degree],"&gt;="&amp;F5)</f>
        <v>0</v>
      </c>
      <c r="H4" s="39">
        <f t="shared" si="3"/>
        <v>0.36363636363636365</v>
      </c>
      <c r="I4" s="40">
        <f>COUNTIF(Vertices[Out-Degree],"&gt;= "&amp;H4)-COUNTIF(Vertices[Out-Degree],"&gt;="&amp;H5)</f>
        <v>0</v>
      </c>
      <c r="J4" s="39">
        <f t="shared" si="4"/>
        <v>12.133333345454545</v>
      </c>
      <c r="K4" s="40">
        <f>COUNTIF(Vertices[Betweenness Centrality],"&gt;= "&amp;J4)-COUNTIF(Vertices[Betweenness Centrality],"&gt;="&amp;J5)</f>
        <v>1</v>
      </c>
      <c r="L4" s="39">
        <f t="shared" si="5"/>
        <v>0.014158945454545454</v>
      </c>
      <c r="M4" s="40">
        <f>COUNTIF(Vertices[Closeness Centrality],"&gt;= "&amp;L4)-COUNTIF(Vertices[Closeness Centrality],"&gt;="&amp;L5)</f>
        <v>0</v>
      </c>
      <c r="N4" s="39">
        <f t="shared" si="6"/>
        <v>0.009466927272727271</v>
      </c>
      <c r="O4" s="40">
        <f>COUNTIF(Vertices[Eigenvector Centrality],"&gt;= "&amp;N4)-COUNTIF(Vertices[Eigenvector Centrality],"&gt;="&amp;N5)</f>
        <v>0</v>
      </c>
      <c r="P4" s="39">
        <f t="shared" si="7"/>
        <v>0.5417588727272727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0.5454545454545454</v>
      </c>
      <c r="G5" s="42">
        <f>COUNTIF(Vertices[In-Degree],"&gt;= "&amp;F5)-COUNTIF(Vertices[In-Degree],"&gt;="&amp;F6)</f>
        <v>0</v>
      </c>
      <c r="H5" s="41">
        <f t="shared" si="3"/>
        <v>0.5454545454545454</v>
      </c>
      <c r="I5" s="42">
        <f>COUNTIF(Vertices[Out-Degree],"&gt;= "&amp;H5)-COUNTIF(Vertices[Out-Degree],"&gt;="&amp;H6)</f>
        <v>0</v>
      </c>
      <c r="J5" s="41">
        <f t="shared" si="4"/>
        <v>18.200000018181818</v>
      </c>
      <c r="K5" s="42">
        <f>COUNTIF(Vertices[Betweenness Centrality],"&gt;= "&amp;J5)-COUNTIF(Vertices[Betweenness Centrality],"&gt;="&amp;J6)</f>
        <v>0</v>
      </c>
      <c r="L5" s="41">
        <f t="shared" si="5"/>
        <v>0.014481418181818181</v>
      </c>
      <c r="M5" s="42">
        <f>COUNTIF(Vertices[Closeness Centrality],"&gt;= "&amp;L5)-COUNTIF(Vertices[Closeness Centrality],"&gt;="&amp;L6)</f>
        <v>0</v>
      </c>
      <c r="N5" s="41">
        <f t="shared" si="6"/>
        <v>0.011834890909090907</v>
      </c>
      <c r="O5" s="42">
        <f>COUNTIF(Vertices[Eigenvector Centrality],"&gt;= "&amp;N5)-COUNTIF(Vertices[Eigenvector Centrality],"&gt;="&amp;N6)</f>
        <v>0</v>
      </c>
      <c r="P5" s="41">
        <f t="shared" si="7"/>
        <v>0.6194433090909091</v>
      </c>
      <c r="Q5" s="42">
        <f>COUNTIF(Vertices[PageRank],"&gt;= "&amp;P5)-COUNTIF(Vertices[PageRank],"&gt;="&amp;P6)</f>
        <v>8</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37</v>
      </c>
      <c r="D6" s="34">
        <f t="shared" si="1"/>
        <v>0</v>
      </c>
      <c r="E6" s="3">
        <f>COUNTIF(Vertices[Degree],"&gt;= "&amp;D6)-COUNTIF(Vertices[Degree],"&gt;="&amp;D7)</f>
        <v>0</v>
      </c>
      <c r="F6" s="39">
        <f t="shared" si="2"/>
        <v>0.7272727272727273</v>
      </c>
      <c r="G6" s="40">
        <f>COUNTIF(Vertices[In-Degree],"&gt;= "&amp;F6)-COUNTIF(Vertices[In-Degree],"&gt;="&amp;F7)</f>
        <v>0</v>
      </c>
      <c r="H6" s="39">
        <f t="shared" si="3"/>
        <v>0.7272727272727273</v>
      </c>
      <c r="I6" s="40">
        <f>COUNTIF(Vertices[Out-Degree],"&gt;= "&amp;H6)-COUNTIF(Vertices[Out-Degree],"&gt;="&amp;H7)</f>
        <v>0</v>
      </c>
      <c r="J6" s="39">
        <f t="shared" si="4"/>
        <v>24.26666669090909</v>
      </c>
      <c r="K6" s="40">
        <f>COUNTIF(Vertices[Betweenness Centrality],"&gt;= "&amp;J6)-COUNTIF(Vertices[Betweenness Centrality],"&gt;="&amp;J7)</f>
        <v>0</v>
      </c>
      <c r="L6" s="39">
        <f t="shared" si="5"/>
        <v>0.014803890909090909</v>
      </c>
      <c r="M6" s="40">
        <f>COUNTIF(Vertices[Closeness Centrality],"&gt;= "&amp;L6)-COUNTIF(Vertices[Closeness Centrality],"&gt;="&amp;L7)</f>
        <v>0</v>
      </c>
      <c r="N6" s="39">
        <f t="shared" si="6"/>
        <v>0.014202854545454544</v>
      </c>
      <c r="O6" s="40">
        <f>COUNTIF(Vertices[Eigenvector Centrality],"&gt;= "&amp;N6)-COUNTIF(Vertices[Eigenvector Centrality],"&gt;="&amp;N7)</f>
        <v>0</v>
      </c>
      <c r="P6" s="39">
        <f t="shared" si="7"/>
        <v>0.6971277454545454</v>
      </c>
      <c r="Q6" s="40">
        <f>COUNTIF(Vertices[PageRank],"&gt;= "&amp;P6)-COUNTIF(Vertices[PageRank],"&gt;="&amp;P7)</f>
        <v>1</v>
      </c>
      <c r="R6" s="39">
        <f t="shared" si="8"/>
        <v>0.07272727272727272</v>
      </c>
      <c r="S6" s="45">
        <f>COUNTIF(Vertices[Clustering Coefficient],"&gt;= "&amp;R6)-COUNTIF(Vertices[Clustering Coefficient],"&gt;="&amp;R7)</f>
        <v>1</v>
      </c>
      <c r="T6" s="39" t="e">
        <f ca="1" t="shared" si="9"/>
        <v>#REF!</v>
      </c>
      <c r="U6" s="40" t="e">
        <f ca="1" t="shared" si="0"/>
        <v>#REF!</v>
      </c>
    </row>
    <row r="7" spans="1:21" ht="15">
      <c r="A7" s="36" t="s">
        <v>149</v>
      </c>
      <c r="B7" s="36">
        <v>30</v>
      </c>
      <c r="D7" s="34">
        <f t="shared" si="1"/>
        <v>0</v>
      </c>
      <c r="E7" s="3">
        <f>COUNTIF(Vertices[Degree],"&gt;= "&amp;D7)-COUNTIF(Vertices[Degree],"&gt;="&amp;D8)</f>
        <v>0</v>
      </c>
      <c r="F7" s="41">
        <f t="shared" si="2"/>
        <v>0.9090909090909092</v>
      </c>
      <c r="G7" s="42">
        <f>COUNTIF(Vertices[In-Degree],"&gt;= "&amp;F7)-COUNTIF(Vertices[In-Degree],"&gt;="&amp;F8)</f>
        <v>11</v>
      </c>
      <c r="H7" s="41">
        <f t="shared" si="3"/>
        <v>0.9090909090909092</v>
      </c>
      <c r="I7" s="42">
        <f>COUNTIF(Vertices[Out-Degree],"&gt;= "&amp;H7)-COUNTIF(Vertices[Out-Degree],"&gt;="&amp;H8)</f>
        <v>2</v>
      </c>
      <c r="J7" s="41">
        <f t="shared" si="4"/>
        <v>30.333333363636363</v>
      </c>
      <c r="K7" s="42">
        <f>COUNTIF(Vertices[Betweenness Centrality],"&gt;= "&amp;J7)-COUNTIF(Vertices[Betweenness Centrality],"&gt;="&amp;J8)</f>
        <v>0</v>
      </c>
      <c r="L7" s="41">
        <f t="shared" si="5"/>
        <v>0.015126363636363636</v>
      </c>
      <c r="M7" s="42">
        <f>COUNTIF(Vertices[Closeness Centrality],"&gt;= "&amp;L7)-COUNTIF(Vertices[Closeness Centrality],"&gt;="&amp;L8)</f>
        <v>0</v>
      </c>
      <c r="N7" s="41">
        <f t="shared" si="6"/>
        <v>0.01657081818181818</v>
      </c>
      <c r="O7" s="42">
        <f>COUNTIF(Vertices[Eigenvector Centrality],"&gt;= "&amp;N7)-COUNTIF(Vertices[Eigenvector Centrality],"&gt;="&amp;N8)</f>
        <v>0</v>
      </c>
      <c r="P7" s="41">
        <f t="shared" si="7"/>
        <v>0.7748121818181817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67</v>
      </c>
      <c r="D8" s="34">
        <f t="shared" si="1"/>
        <v>0</v>
      </c>
      <c r="E8" s="3">
        <f>COUNTIF(Vertices[Degree],"&gt;= "&amp;D8)-COUNTIF(Vertices[Degree],"&gt;="&amp;D9)</f>
        <v>0</v>
      </c>
      <c r="F8" s="39">
        <f t="shared" si="2"/>
        <v>1.090909090909091</v>
      </c>
      <c r="G8" s="40">
        <f>COUNTIF(Vertices[In-Degree],"&gt;= "&amp;F8)-COUNTIF(Vertices[In-Degree],"&gt;="&amp;F9)</f>
        <v>0</v>
      </c>
      <c r="H8" s="39">
        <f t="shared" si="3"/>
        <v>1.090909090909091</v>
      </c>
      <c r="I8" s="40">
        <f>COUNTIF(Vertices[Out-Degree],"&gt;= "&amp;H8)-COUNTIF(Vertices[Out-Degree],"&gt;="&amp;H9)</f>
        <v>0</v>
      </c>
      <c r="J8" s="39">
        <f t="shared" si="4"/>
        <v>36.400000036363636</v>
      </c>
      <c r="K8" s="40">
        <f>COUNTIF(Vertices[Betweenness Centrality],"&gt;= "&amp;J8)-COUNTIF(Vertices[Betweenness Centrality],"&gt;="&amp;J9)</f>
        <v>0</v>
      </c>
      <c r="L8" s="39">
        <f t="shared" si="5"/>
        <v>0.015448836363636363</v>
      </c>
      <c r="M8" s="40">
        <f>COUNTIF(Vertices[Closeness Centrality],"&gt;= "&amp;L8)-COUNTIF(Vertices[Closeness Centrality],"&gt;="&amp;L9)</f>
        <v>0</v>
      </c>
      <c r="N8" s="39">
        <f t="shared" si="6"/>
        <v>0.018938781818181816</v>
      </c>
      <c r="O8" s="40">
        <f>COUNTIF(Vertices[Eigenvector Centrality],"&gt;= "&amp;N8)-COUNTIF(Vertices[Eigenvector Centrality],"&gt;="&amp;N9)</f>
        <v>0</v>
      </c>
      <c r="P8" s="39">
        <f t="shared" si="7"/>
        <v>0.852496618181818</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1.272727272727273</v>
      </c>
      <c r="G9" s="42">
        <f>COUNTIF(Vertices[In-Degree],"&gt;= "&amp;F9)-COUNTIF(Vertices[In-Degree],"&gt;="&amp;F10)</f>
        <v>0</v>
      </c>
      <c r="H9" s="41">
        <f t="shared" si="3"/>
        <v>1.272727272727273</v>
      </c>
      <c r="I9" s="42">
        <f>COUNTIF(Vertices[Out-Degree],"&gt;= "&amp;H9)-COUNTIF(Vertices[Out-Degree],"&gt;="&amp;H10)</f>
        <v>0</v>
      </c>
      <c r="J9" s="41">
        <f t="shared" si="4"/>
        <v>42.46666670909091</v>
      </c>
      <c r="K9" s="42">
        <f>COUNTIF(Vertices[Betweenness Centrality],"&gt;= "&amp;J9)-COUNTIF(Vertices[Betweenness Centrality],"&gt;="&amp;J10)</f>
        <v>2</v>
      </c>
      <c r="L9" s="41">
        <f t="shared" si="5"/>
        <v>0.01577130909090909</v>
      </c>
      <c r="M9" s="42">
        <f>COUNTIF(Vertices[Closeness Centrality],"&gt;= "&amp;L9)-COUNTIF(Vertices[Closeness Centrality],"&gt;="&amp;L10)</f>
        <v>0</v>
      </c>
      <c r="N9" s="41">
        <f t="shared" si="6"/>
        <v>0.021306745454545452</v>
      </c>
      <c r="O9" s="42">
        <f>COUNTIF(Vertices[Eigenvector Centrality],"&gt;= "&amp;N9)-COUNTIF(Vertices[Eigenvector Centrality],"&gt;="&amp;N10)</f>
        <v>7</v>
      </c>
      <c r="P9" s="41">
        <f t="shared" si="7"/>
        <v>0.9301810545454543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726</v>
      </c>
      <c r="B10" s="36">
        <v>3</v>
      </c>
      <c r="D10" s="34">
        <f t="shared" si="1"/>
        <v>0</v>
      </c>
      <c r="E10" s="3">
        <f>COUNTIF(Vertices[Degree],"&gt;= "&amp;D10)-COUNTIF(Vertices[Degree],"&gt;="&amp;D11)</f>
        <v>0</v>
      </c>
      <c r="F10" s="39">
        <f t="shared" si="2"/>
        <v>1.4545454545454548</v>
      </c>
      <c r="G10" s="40">
        <f>COUNTIF(Vertices[In-Degree],"&gt;= "&amp;F10)-COUNTIF(Vertices[In-Degree],"&gt;="&amp;F11)</f>
        <v>0</v>
      </c>
      <c r="H10" s="39">
        <f t="shared" si="3"/>
        <v>1.4545454545454548</v>
      </c>
      <c r="I10" s="40">
        <f>COUNTIF(Vertices[Out-Degree],"&gt;= "&amp;H10)-COUNTIF(Vertices[Out-Degree],"&gt;="&amp;H11)</f>
        <v>0</v>
      </c>
      <c r="J10" s="39">
        <f t="shared" si="4"/>
        <v>48.53333338181818</v>
      </c>
      <c r="K10" s="40">
        <f>COUNTIF(Vertices[Betweenness Centrality],"&gt;= "&amp;J10)-COUNTIF(Vertices[Betweenness Centrality],"&gt;="&amp;J11)</f>
        <v>0</v>
      </c>
      <c r="L10" s="39">
        <f t="shared" si="5"/>
        <v>0.01609378181818182</v>
      </c>
      <c r="M10" s="40">
        <f>COUNTIF(Vertices[Closeness Centrality],"&gt;= "&amp;L10)-COUNTIF(Vertices[Closeness Centrality],"&gt;="&amp;L11)</f>
        <v>0</v>
      </c>
      <c r="N10" s="39">
        <f t="shared" si="6"/>
        <v>0.023674709090909088</v>
      </c>
      <c r="O10" s="40">
        <f>COUNTIF(Vertices[Eigenvector Centrality],"&gt;= "&amp;N10)-COUNTIF(Vertices[Eigenvector Centrality],"&gt;="&amp;N11)</f>
        <v>0</v>
      </c>
      <c r="P10" s="39">
        <f t="shared" si="7"/>
        <v>1.0078654909090907</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1.6363636363636367</v>
      </c>
      <c r="G11" s="42">
        <f>COUNTIF(Vertices[In-Degree],"&gt;= "&amp;F11)-COUNTIF(Vertices[In-Degree],"&gt;="&amp;F12)</f>
        <v>0</v>
      </c>
      <c r="H11" s="41">
        <f t="shared" si="3"/>
        <v>1.6363636363636367</v>
      </c>
      <c r="I11" s="42">
        <f>COUNTIF(Vertices[Out-Degree],"&gt;= "&amp;H11)-COUNTIF(Vertices[Out-Degree],"&gt;="&amp;H12)</f>
        <v>0</v>
      </c>
      <c r="J11" s="41">
        <f t="shared" si="4"/>
        <v>54.600000054545454</v>
      </c>
      <c r="K11" s="42">
        <f>COUNTIF(Vertices[Betweenness Centrality],"&gt;= "&amp;J11)-COUNTIF(Vertices[Betweenness Centrality],"&gt;="&amp;J12)</f>
        <v>0</v>
      </c>
      <c r="L11" s="41">
        <f t="shared" si="5"/>
        <v>0.016416254545454548</v>
      </c>
      <c r="M11" s="42">
        <f>COUNTIF(Vertices[Closeness Centrality],"&gt;= "&amp;L11)-COUNTIF(Vertices[Closeness Centrality],"&gt;="&amp;L12)</f>
        <v>0</v>
      </c>
      <c r="N11" s="41">
        <f t="shared" si="6"/>
        <v>0.026042672727272724</v>
      </c>
      <c r="O11" s="42">
        <f>COUNTIF(Vertices[Eigenvector Centrality],"&gt;= "&amp;N11)-COUNTIF(Vertices[Eigenvector Centrality],"&gt;="&amp;N12)</f>
        <v>2</v>
      </c>
      <c r="P11" s="41">
        <f t="shared" si="7"/>
        <v>1.0855499272727271</v>
      </c>
      <c r="Q11" s="42">
        <f>COUNTIF(Vertices[PageRank],"&gt;= "&amp;P11)-COUNTIF(Vertices[PageRank],"&gt;="&amp;P12)</f>
        <v>1</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236</v>
      </c>
      <c r="B12" s="36">
        <v>47</v>
      </c>
      <c r="D12" s="34">
        <f t="shared" si="1"/>
        <v>0</v>
      </c>
      <c r="E12" s="3">
        <f>COUNTIF(Vertices[Degree],"&gt;= "&amp;D12)-COUNTIF(Vertices[Degree],"&gt;="&amp;D13)</f>
        <v>0</v>
      </c>
      <c r="F12" s="39">
        <f t="shared" si="2"/>
        <v>1.8181818181818186</v>
      </c>
      <c r="G12" s="40">
        <f>COUNTIF(Vertices[In-Degree],"&gt;= "&amp;F12)-COUNTIF(Vertices[In-Degree],"&gt;="&amp;F13)</f>
        <v>0</v>
      </c>
      <c r="H12" s="39">
        <f t="shared" si="3"/>
        <v>1.8181818181818186</v>
      </c>
      <c r="I12" s="40">
        <f>COUNTIF(Vertices[Out-Degree],"&gt;= "&amp;H12)-COUNTIF(Vertices[Out-Degree],"&gt;="&amp;H13)</f>
        <v>0</v>
      </c>
      <c r="J12" s="39">
        <f t="shared" si="4"/>
        <v>60.66666672727273</v>
      </c>
      <c r="K12" s="40">
        <f>COUNTIF(Vertices[Betweenness Centrality],"&gt;= "&amp;J12)-COUNTIF(Vertices[Betweenness Centrality],"&gt;="&amp;J13)</f>
        <v>0</v>
      </c>
      <c r="L12" s="39">
        <f t="shared" si="5"/>
        <v>0.016738727272727277</v>
      </c>
      <c r="M12" s="40">
        <f>COUNTIF(Vertices[Closeness Centrality],"&gt;= "&amp;L12)-COUNTIF(Vertices[Closeness Centrality],"&gt;="&amp;L13)</f>
        <v>0</v>
      </c>
      <c r="N12" s="39">
        <f t="shared" si="6"/>
        <v>0.02841063636363636</v>
      </c>
      <c r="O12" s="40">
        <f>COUNTIF(Vertices[Eigenvector Centrality],"&gt;= "&amp;N12)-COUNTIF(Vertices[Eigenvector Centrality],"&gt;="&amp;N13)</f>
        <v>0</v>
      </c>
      <c r="P12" s="39">
        <f t="shared" si="7"/>
        <v>1.1632343636363636</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15</v>
      </c>
      <c r="D13" s="34">
        <f t="shared" si="1"/>
        <v>0</v>
      </c>
      <c r="E13" s="3">
        <f>COUNTIF(Vertices[Degree],"&gt;= "&amp;D13)-COUNTIF(Vertices[Degree],"&gt;="&amp;D14)</f>
        <v>0</v>
      </c>
      <c r="F13" s="41">
        <f t="shared" si="2"/>
        <v>2.0000000000000004</v>
      </c>
      <c r="G13" s="42">
        <f>COUNTIF(Vertices[In-Degree],"&gt;= "&amp;F13)-COUNTIF(Vertices[In-Degree],"&gt;="&amp;F14)</f>
        <v>5</v>
      </c>
      <c r="H13" s="41">
        <f t="shared" si="3"/>
        <v>2.0000000000000004</v>
      </c>
      <c r="I13" s="42">
        <f>COUNTIF(Vertices[Out-Degree],"&gt;= "&amp;H13)-COUNTIF(Vertices[Out-Degree],"&gt;="&amp;H14)</f>
        <v>5</v>
      </c>
      <c r="J13" s="41">
        <f t="shared" si="4"/>
        <v>66.73333339999999</v>
      </c>
      <c r="K13" s="42">
        <f>COUNTIF(Vertices[Betweenness Centrality],"&gt;= "&amp;J13)-COUNTIF(Vertices[Betweenness Centrality],"&gt;="&amp;J14)</f>
        <v>0</v>
      </c>
      <c r="L13" s="41">
        <f t="shared" si="5"/>
        <v>0.017061200000000006</v>
      </c>
      <c r="M13" s="42">
        <f>COUNTIF(Vertices[Closeness Centrality],"&gt;= "&amp;L13)-COUNTIF(Vertices[Closeness Centrality],"&gt;="&amp;L14)</f>
        <v>0</v>
      </c>
      <c r="N13" s="41">
        <f t="shared" si="6"/>
        <v>0.030778599999999996</v>
      </c>
      <c r="O13" s="42">
        <f>COUNTIF(Vertices[Eigenvector Centrality],"&gt;= "&amp;N13)-COUNTIF(Vertices[Eigenvector Centrality],"&gt;="&amp;N14)</f>
        <v>2</v>
      </c>
      <c r="P13" s="41">
        <f t="shared" si="7"/>
        <v>1.2409188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237</v>
      </c>
      <c r="B14" s="36">
        <v>5</v>
      </c>
      <c r="D14" s="34">
        <f t="shared" si="1"/>
        <v>0</v>
      </c>
      <c r="E14" s="3">
        <f>COUNTIF(Vertices[Degree],"&gt;= "&amp;D14)-COUNTIF(Vertices[Degree],"&gt;="&amp;D15)</f>
        <v>0</v>
      </c>
      <c r="F14" s="39">
        <f t="shared" si="2"/>
        <v>2.181818181818182</v>
      </c>
      <c r="G14" s="40">
        <f>COUNTIF(Vertices[In-Degree],"&gt;= "&amp;F14)-COUNTIF(Vertices[In-Degree],"&gt;="&amp;F15)</f>
        <v>0</v>
      </c>
      <c r="H14" s="39">
        <f t="shared" si="3"/>
        <v>2.181818181818182</v>
      </c>
      <c r="I14" s="40">
        <f>COUNTIF(Vertices[Out-Degree],"&gt;= "&amp;H14)-COUNTIF(Vertices[Out-Degree],"&gt;="&amp;H15)</f>
        <v>0</v>
      </c>
      <c r="J14" s="39">
        <f t="shared" si="4"/>
        <v>72.80000007272727</v>
      </c>
      <c r="K14" s="40">
        <f>COUNTIF(Vertices[Betweenness Centrality],"&gt;= "&amp;J14)-COUNTIF(Vertices[Betweenness Centrality],"&gt;="&amp;J15)</f>
        <v>0</v>
      </c>
      <c r="L14" s="39">
        <f t="shared" si="5"/>
        <v>0.017383672727272734</v>
      </c>
      <c r="M14" s="40">
        <f>COUNTIF(Vertices[Closeness Centrality],"&gt;= "&amp;L14)-COUNTIF(Vertices[Closeness Centrality],"&gt;="&amp;L15)</f>
        <v>0</v>
      </c>
      <c r="N14" s="39">
        <f t="shared" si="6"/>
        <v>0.03314656363636363</v>
      </c>
      <c r="O14" s="40">
        <f>COUNTIF(Vertices[Eigenvector Centrality],"&gt;= "&amp;N14)-COUNTIF(Vertices[Eigenvector Centrality],"&gt;="&amp;N15)</f>
        <v>2</v>
      </c>
      <c r="P14" s="39">
        <f t="shared" si="7"/>
        <v>1.3186032363636364</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2.3636363636363638</v>
      </c>
      <c r="G15" s="42">
        <f>COUNTIF(Vertices[In-Degree],"&gt;= "&amp;F15)-COUNTIF(Vertices[In-Degree],"&gt;="&amp;F16)</f>
        <v>0</v>
      </c>
      <c r="H15" s="41">
        <f t="shared" si="3"/>
        <v>2.3636363636363638</v>
      </c>
      <c r="I15" s="42">
        <f>COUNTIF(Vertices[Out-Degree],"&gt;= "&amp;H15)-COUNTIF(Vertices[Out-Degree],"&gt;="&amp;H16)</f>
        <v>0</v>
      </c>
      <c r="J15" s="41">
        <f t="shared" si="4"/>
        <v>78.86666674545455</v>
      </c>
      <c r="K15" s="42">
        <f>COUNTIF(Vertices[Betweenness Centrality],"&gt;= "&amp;J15)-COUNTIF(Vertices[Betweenness Centrality],"&gt;="&amp;J16)</f>
        <v>0</v>
      </c>
      <c r="L15" s="41">
        <f t="shared" si="5"/>
        <v>0.017706145454545463</v>
      </c>
      <c r="M15" s="42">
        <f>COUNTIF(Vertices[Closeness Centrality],"&gt;= "&amp;L15)-COUNTIF(Vertices[Closeness Centrality],"&gt;="&amp;L16)</f>
        <v>2</v>
      </c>
      <c r="N15" s="41">
        <f t="shared" si="6"/>
        <v>0.03551452727272727</v>
      </c>
      <c r="O15" s="42">
        <f>COUNTIF(Vertices[Eigenvector Centrality],"&gt;= "&amp;N15)-COUNTIF(Vertices[Eigenvector Centrality],"&gt;="&amp;N16)</f>
        <v>2</v>
      </c>
      <c r="P15" s="41">
        <f t="shared" si="7"/>
        <v>1.3962876727272728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15</v>
      </c>
      <c r="D16" s="34">
        <f t="shared" si="1"/>
        <v>0</v>
      </c>
      <c r="E16" s="3">
        <f>COUNTIF(Vertices[Degree],"&gt;= "&amp;D16)-COUNTIF(Vertices[Degree],"&gt;="&amp;D17)</f>
        <v>0</v>
      </c>
      <c r="F16" s="39">
        <f t="shared" si="2"/>
        <v>2.5454545454545454</v>
      </c>
      <c r="G16" s="40">
        <f>COUNTIF(Vertices[In-Degree],"&gt;= "&amp;F16)-COUNTIF(Vertices[In-Degree],"&gt;="&amp;F17)</f>
        <v>0</v>
      </c>
      <c r="H16" s="39">
        <f t="shared" si="3"/>
        <v>2.5454545454545454</v>
      </c>
      <c r="I16" s="40">
        <f>COUNTIF(Vertices[Out-Degree],"&gt;= "&amp;H16)-COUNTIF(Vertices[Out-Degree],"&gt;="&amp;H17)</f>
        <v>0</v>
      </c>
      <c r="J16" s="39">
        <f t="shared" si="4"/>
        <v>84.93333341818183</v>
      </c>
      <c r="K16" s="40">
        <f>COUNTIF(Vertices[Betweenness Centrality],"&gt;= "&amp;J16)-COUNTIF(Vertices[Betweenness Centrality],"&gt;="&amp;J17)</f>
        <v>0</v>
      </c>
      <c r="L16" s="39">
        <f t="shared" si="5"/>
        <v>0.018028618181818192</v>
      </c>
      <c r="M16" s="40">
        <f>COUNTIF(Vertices[Closeness Centrality],"&gt;= "&amp;L16)-COUNTIF(Vertices[Closeness Centrality],"&gt;="&amp;L17)</f>
        <v>4</v>
      </c>
      <c r="N16" s="39">
        <f t="shared" si="6"/>
        <v>0.037882490909090905</v>
      </c>
      <c r="O16" s="40">
        <f>COUNTIF(Vertices[Eigenvector Centrality],"&gt;= "&amp;N16)-COUNTIF(Vertices[Eigenvector Centrality],"&gt;="&amp;N17)</f>
        <v>0</v>
      </c>
      <c r="P16" s="39">
        <f t="shared" si="7"/>
        <v>1.4739721090909093</v>
      </c>
      <c r="Q16" s="40">
        <f>COUNTIF(Vertices[PageRank],"&gt;= "&amp;P16)-COUNTIF(Vertices[PageRank],"&gt;="&amp;P17)</f>
        <v>0</v>
      </c>
      <c r="R16" s="39">
        <f t="shared" si="8"/>
        <v>0.2545454545454546</v>
      </c>
      <c r="S16" s="45">
        <f>COUNTIF(Vertices[Clustering Coefficient],"&gt;= "&amp;R16)-COUNTIF(Vertices[Clustering Coefficient],"&gt;="&amp;R17)</f>
        <v>1</v>
      </c>
      <c r="T16" s="39" t="e">
        <f ca="1" t="shared" si="9"/>
        <v>#REF!</v>
      </c>
      <c r="U16" s="40" t="e">
        <f ca="1" t="shared" si="0"/>
        <v>#REF!</v>
      </c>
    </row>
    <row r="17" spans="1:21" ht="15">
      <c r="A17" s="129"/>
      <c r="B17" s="129"/>
      <c r="D17" s="34">
        <f t="shared" si="1"/>
        <v>0</v>
      </c>
      <c r="E17" s="3">
        <f>COUNTIF(Vertices[Degree],"&gt;= "&amp;D17)-COUNTIF(Vertices[Degree],"&gt;="&amp;D18)</f>
        <v>0</v>
      </c>
      <c r="F17" s="41">
        <f t="shared" si="2"/>
        <v>2.727272727272727</v>
      </c>
      <c r="G17" s="42">
        <f>COUNTIF(Vertices[In-Degree],"&gt;= "&amp;F17)-COUNTIF(Vertices[In-Degree],"&gt;="&amp;F18)</f>
        <v>0</v>
      </c>
      <c r="H17" s="41">
        <f t="shared" si="3"/>
        <v>2.727272727272727</v>
      </c>
      <c r="I17" s="42">
        <f>COUNTIF(Vertices[Out-Degree],"&gt;= "&amp;H17)-COUNTIF(Vertices[Out-Degree],"&gt;="&amp;H18)</f>
        <v>0</v>
      </c>
      <c r="J17" s="41">
        <f t="shared" si="4"/>
        <v>91.00000009090911</v>
      </c>
      <c r="K17" s="42">
        <f>COUNTIF(Vertices[Betweenness Centrality],"&gt;= "&amp;J17)-COUNTIF(Vertices[Betweenness Centrality],"&gt;="&amp;J18)</f>
        <v>0</v>
      </c>
      <c r="L17" s="41">
        <f t="shared" si="5"/>
        <v>0.01835109090909092</v>
      </c>
      <c r="M17" s="42">
        <f>COUNTIF(Vertices[Closeness Centrality],"&gt;= "&amp;L17)-COUNTIF(Vertices[Closeness Centrality],"&gt;="&amp;L18)</f>
        <v>7</v>
      </c>
      <c r="N17" s="41">
        <f t="shared" si="6"/>
        <v>0.04025045454545454</v>
      </c>
      <c r="O17" s="42">
        <f>COUNTIF(Vertices[Eigenvector Centrality],"&gt;= "&amp;N17)-COUNTIF(Vertices[Eigenvector Centrality],"&gt;="&amp;N18)</f>
        <v>0</v>
      </c>
      <c r="P17" s="41">
        <f t="shared" si="7"/>
        <v>1.5516565454545457</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0.1111111111111111</v>
      </c>
      <c r="D18" s="34">
        <f t="shared" si="1"/>
        <v>0</v>
      </c>
      <c r="E18" s="3">
        <f>COUNTIF(Vertices[Degree],"&gt;= "&amp;D18)-COUNTIF(Vertices[Degree],"&gt;="&amp;D19)</f>
        <v>0</v>
      </c>
      <c r="F18" s="39">
        <f t="shared" si="2"/>
        <v>2.9090909090909087</v>
      </c>
      <c r="G18" s="40">
        <f>COUNTIF(Vertices[In-Degree],"&gt;= "&amp;F18)-COUNTIF(Vertices[In-Degree],"&gt;="&amp;F19)</f>
        <v>0</v>
      </c>
      <c r="H18" s="39">
        <f t="shared" si="3"/>
        <v>2.9090909090909087</v>
      </c>
      <c r="I18" s="40">
        <f>COUNTIF(Vertices[Out-Degree],"&gt;= "&amp;H18)-COUNTIF(Vertices[Out-Degree],"&gt;="&amp;H19)</f>
        <v>3</v>
      </c>
      <c r="J18" s="39">
        <f t="shared" si="4"/>
        <v>97.06666676363639</v>
      </c>
      <c r="K18" s="40">
        <f>COUNTIF(Vertices[Betweenness Centrality],"&gt;= "&amp;J18)-COUNTIF(Vertices[Betweenness Centrality],"&gt;="&amp;J19)</f>
        <v>0</v>
      </c>
      <c r="L18" s="39">
        <f t="shared" si="5"/>
        <v>0.01867356363636365</v>
      </c>
      <c r="M18" s="40">
        <f>COUNTIF(Vertices[Closeness Centrality],"&gt;= "&amp;L18)-COUNTIF(Vertices[Closeness Centrality],"&gt;="&amp;L19)</f>
        <v>2</v>
      </c>
      <c r="N18" s="39">
        <f t="shared" si="6"/>
        <v>0.04261841818181818</v>
      </c>
      <c r="O18" s="40">
        <f>COUNTIF(Vertices[Eigenvector Centrality],"&gt;= "&amp;N18)-COUNTIF(Vertices[Eigenvector Centrality],"&gt;="&amp;N19)</f>
        <v>0</v>
      </c>
      <c r="P18" s="39">
        <f t="shared" si="7"/>
        <v>1.629340981818182</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0.2</v>
      </c>
      <c r="D19" s="34">
        <f t="shared" si="1"/>
        <v>0</v>
      </c>
      <c r="E19" s="3">
        <f>COUNTIF(Vertices[Degree],"&gt;= "&amp;D19)-COUNTIF(Vertices[Degree],"&gt;="&amp;D20)</f>
        <v>0</v>
      </c>
      <c r="F19" s="41">
        <f t="shared" si="2"/>
        <v>3.0909090909090904</v>
      </c>
      <c r="G19" s="42">
        <f>COUNTIF(Vertices[In-Degree],"&gt;= "&amp;F19)-COUNTIF(Vertices[In-Degree],"&gt;="&amp;F20)</f>
        <v>0</v>
      </c>
      <c r="H19" s="41">
        <f t="shared" si="3"/>
        <v>3.0909090909090904</v>
      </c>
      <c r="I19" s="42">
        <f>COUNTIF(Vertices[Out-Degree],"&gt;= "&amp;H19)-COUNTIF(Vertices[Out-Degree],"&gt;="&amp;H20)</f>
        <v>0</v>
      </c>
      <c r="J19" s="41">
        <f t="shared" si="4"/>
        <v>103.13333343636367</v>
      </c>
      <c r="K19" s="42">
        <f>COUNTIF(Vertices[Betweenness Centrality],"&gt;= "&amp;J19)-COUNTIF(Vertices[Betweenness Centrality],"&gt;="&amp;J20)</f>
        <v>0</v>
      </c>
      <c r="L19" s="41">
        <f t="shared" si="5"/>
        <v>0.01899603636363638</v>
      </c>
      <c r="M19" s="42">
        <f>COUNTIF(Vertices[Closeness Centrality],"&gt;= "&amp;L19)-COUNTIF(Vertices[Closeness Centrality],"&gt;="&amp;L20)</f>
        <v>2</v>
      </c>
      <c r="N19" s="41">
        <f t="shared" si="6"/>
        <v>0.04498638181818181</v>
      </c>
      <c r="O19" s="42">
        <f>COUNTIF(Vertices[Eigenvector Centrality],"&gt;= "&amp;N19)-COUNTIF(Vertices[Eigenvector Centrality],"&gt;="&amp;N20)</f>
        <v>3</v>
      </c>
      <c r="P19" s="41">
        <f t="shared" si="7"/>
        <v>1.7070254181818185</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3.272727272727272</v>
      </c>
      <c r="G20" s="40">
        <f>COUNTIF(Vertices[In-Degree],"&gt;= "&amp;F20)-COUNTIF(Vertices[In-Degree],"&gt;="&amp;F21)</f>
        <v>0</v>
      </c>
      <c r="H20" s="39">
        <f t="shared" si="3"/>
        <v>3.272727272727272</v>
      </c>
      <c r="I20" s="40">
        <f>COUNTIF(Vertices[Out-Degree],"&gt;= "&amp;H20)-COUNTIF(Vertices[Out-Degree],"&gt;="&amp;H21)</f>
        <v>0</v>
      </c>
      <c r="J20" s="39">
        <f t="shared" si="4"/>
        <v>109.20000010909095</v>
      </c>
      <c r="K20" s="40">
        <f>COUNTIF(Vertices[Betweenness Centrality],"&gt;= "&amp;J20)-COUNTIF(Vertices[Betweenness Centrality],"&gt;="&amp;J21)</f>
        <v>0</v>
      </c>
      <c r="L20" s="39">
        <f t="shared" si="5"/>
        <v>0.019318509090909108</v>
      </c>
      <c r="M20" s="40">
        <f>COUNTIF(Vertices[Closeness Centrality],"&gt;= "&amp;L20)-COUNTIF(Vertices[Closeness Centrality],"&gt;="&amp;L21)</f>
        <v>0</v>
      </c>
      <c r="N20" s="39">
        <f t="shared" si="6"/>
        <v>0.04735434545454545</v>
      </c>
      <c r="O20" s="40">
        <f>COUNTIF(Vertices[Eigenvector Centrality],"&gt;= "&amp;N20)-COUNTIF(Vertices[Eigenvector Centrality],"&gt;="&amp;N21)</f>
        <v>0</v>
      </c>
      <c r="P20" s="39">
        <f t="shared" si="7"/>
        <v>1.784709854545455</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3.4545454545454537</v>
      </c>
      <c r="G21" s="42">
        <f>COUNTIF(Vertices[In-Degree],"&gt;= "&amp;F21)-COUNTIF(Vertices[In-Degree],"&gt;="&amp;F22)</f>
        <v>0</v>
      </c>
      <c r="H21" s="41">
        <f t="shared" si="3"/>
        <v>3.4545454545454537</v>
      </c>
      <c r="I21" s="42">
        <f>COUNTIF(Vertices[Out-Degree],"&gt;= "&amp;H21)-COUNTIF(Vertices[Out-Degree],"&gt;="&amp;H22)</f>
        <v>0</v>
      </c>
      <c r="J21" s="41">
        <f t="shared" si="4"/>
        <v>115.26666678181823</v>
      </c>
      <c r="K21" s="42">
        <f>COUNTIF(Vertices[Betweenness Centrality],"&gt;= "&amp;J21)-COUNTIF(Vertices[Betweenness Centrality],"&gt;="&amp;J22)</f>
        <v>0</v>
      </c>
      <c r="L21" s="41">
        <f t="shared" si="5"/>
        <v>0.019640981818181837</v>
      </c>
      <c r="M21" s="42">
        <f>COUNTIF(Vertices[Closeness Centrality],"&gt;= "&amp;L21)-COUNTIF(Vertices[Closeness Centrality],"&gt;="&amp;L22)</f>
        <v>0</v>
      </c>
      <c r="N21" s="41">
        <f t="shared" si="6"/>
        <v>0.049722309090909085</v>
      </c>
      <c r="O21" s="42">
        <f>COUNTIF(Vertices[Eigenvector Centrality],"&gt;= "&amp;N21)-COUNTIF(Vertices[Eigenvector Centrality],"&gt;="&amp;N22)</f>
        <v>0</v>
      </c>
      <c r="P21" s="41">
        <f t="shared" si="7"/>
        <v>1.8623942909090914</v>
      </c>
      <c r="Q21" s="42">
        <f>COUNTIF(Vertices[PageRank],"&gt;= "&amp;P21)-COUNTIF(Vertices[PageRank],"&gt;="&amp;P22)</f>
        <v>0</v>
      </c>
      <c r="R21" s="41">
        <f t="shared" si="8"/>
        <v>0.3454545454545455</v>
      </c>
      <c r="S21" s="46">
        <f>COUNTIF(Vertices[Clustering Coefficient],"&gt;= "&amp;R21)-COUNTIF(Vertices[Clustering Coefficient],"&gt;="&amp;R22)</f>
        <v>1</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3.6363636363636354</v>
      </c>
      <c r="G22" s="40">
        <f>COUNTIF(Vertices[In-Degree],"&gt;= "&amp;F22)-COUNTIF(Vertices[In-Degree],"&gt;="&amp;F23)</f>
        <v>0</v>
      </c>
      <c r="H22" s="39">
        <f t="shared" si="3"/>
        <v>3.6363636363636354</v>
      </c>
      <c r="I22" s="40">
        <f>COUNTIF(Vertices[Out-Degree],"&gt;= "&amp;H22)-COUNTIF(Vertices[Out-Degree],"&gt;="&amp;H23)</f>
        <v>0</v>
      </c>
      <c r="J22" s="39">
        <f t="shared" si="4"/>
        <v>121.33333345454551</v>
      </c>
      <c r="K22" s="40">
        <f>COUNTIF(Vertices[Betweenness Centrality],"&gt;= "&amp;J22)-COUNTIF(Vertices[Betweenness Centrality],"&gt;="&amp;J23)</f>
        <v>0</v>
      </c>
      <c r="L22" s="39">
        <f t="shared" si="5"/>
        <v>0.019963454545454565</v>
      </c>
      <c r="M22" s="40">
        <f>COUNTIF(Vertices[Closeness Centrality],"&gt;= "&amp;L22)-COUNTIF(Vertices[Closeness Centrality],"&gt;="&amp;L23)</f>
        <v>0</v>
      </c>
      <c r="N22" s="39">
        <f t="shared" si="6"/>
        <v>0.05209027272727272</v>
      </c>
      <c r="O22" s="40">
        <f>COUNTIF(Vertices[Eigenvector Centrality],"&gt;= "&amp;N22)-COUNTIF(Vertices[Eigenvector Centrality],"&gt;="&amp;N23)</f>
        <v>0</v>
      </c>
      <c r="P22" s="39">
        <f t="shared" si="7"/>
        <v>1.9400787272727278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24</v>
      </c>
      <c r="D23" s="34">
        <f t="shared" si="1"/>
        <v>0</v>
      </c>
      <c r="E23" s="3">
        <f>COUNTIF(Vertices[Degree],"&gt;= "&amp;D23)-COUNTIF(Vertices[Degree],"&gt;="&amp;D24)</f>
        <v>0</v>
      </c>
      <c r="F23" s="41">
        <f t="shared" si="2"/>
        <v>3.818181818181817</v>
      </c>
      <c r="G23" s="42">
        <f>COUNTIF(Vertices[In-Degree],"&gt;= "&amp;F23)-COUNTIF(Vertices[In-Degree],"&gt;="&amp;F24)</f>
        <v>0</v>
      </c>
      <c r="H23" s="41">
        <f t="shared" si="3"/>
        <v>3.818181818181817</v>
      </c>
      <c r="I23" s="42">
        <f>COUNTIF(Vertices[Out-Degree],"&gt;= "&amp;H23)-COUNTIF(Vertices[Out-Degree],"&gt;="&amp;H24)</f>
        <v>0</v>
      </c>
      <c r="J23" s="41">
        <f t="shared" si="4"/>
        <v>127.40000012727279</v>
      </c>
      <c r="K23" s="42">
        <f>COUNTIF(Vertices[Betweenness Centrality],"&gt;= "&amp;J23)-COUNTIF(Vertices[Betweenness Centrality],"&gt;="&amp;J24)</f>
        <v>0</v>
      </c>
      <c r="L23" s="41">
        <f t="shared" si="5"/>
        <v>0.020285927272727294</v>
      </c>
      <c r="M23" s="42">
        <f>COUNTIF(Vertices[Closeness Centrality],"&gt;= "&amp;L23)-COUNTIF(Vertices[Closeness Centrality],"&gt;="&amp;L24)</f>
        <v>0</v>
      </c>
      <c r="N23" s="41">
        <f t="shared" si="6"/>
        <v>0.05445823636363636</v>
      </c>
      <c r="O23" s="42">
        <f>COUNTIF(Vertices[Eigenvector Centrality],"&gt;= "&amp;N23)-COUNTIF(Vertices[Eigenvector Centrality],"&gt;="&amp;N24)</f>
        <v>2</v>
      </c>
      <c r="P23" s="41">
        <f t="shared" si="7"/>
        <v>2.017763163636364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67</v>
      </c>
      <c r="D24" s="34">
        <f t="shared" si="1"/>
        <v>0</v>
      </c>
      <c r="E24" s="3">
        <f>COUNTIF(Vertices[Degree],"&gt;= "&amp;D24)-COUNTIF(Vertices[Degree],"&gt;="&amp;D25)</f>
        <v>0</v>
      </c>
      <c r="F24" s="39">
        <f t="shared" si="2"/>
        <v>3.9999999999999987</v>
      </c>
      <c r="G24" s="40">
        <f>COUNTIF(Vertices[In-Degree],"&gt;= "&amp;F24)-COUNTIF(Vertices[In-Degree],"&gt;="&amp;F25)</f>
        <v>0</v>
      </c>
      <c r="H24" s="39">
        <f t="shared" si="3"/>
        <v>3.9999999999999987</v>
      </c>
      <c r="I24" s="40">
        <f>COUNTIF(Vertices[Out-Degree],"&gt;= "&amp;H24)-COUNTIF(Vertices[Out-Degree],"&gt;="&amp;H25)</f>
        <v>0</v>
      </c>
      <c r="J24" s="39">
        <f t="shared" si="4"/>
        <v>133.46666680000007</v>
      </c>
      <c r="K24" s="40">
        <f>COUNTIF(Vertices[Betweenness Centrality],"&gt;= "&amp;J24)-COUNTIF(Vertices[Betweenness Centrality],"&gt;="&amp;J25)</f>
        <v>0</v>
      </c>
      <c r="L24" s="39">
        <f t="shared" si="5"/>
        <v>0.020608400000000023</v>
      </c>
      <c r="M24" s="40">
        <f>COUNTIF(Vertices[Closeness Centrality],"&gt;= "&amp;L24)-COUNTIF(Vertices[Closeness Centrality],"&gt;="&amp;L25)</f>
        <v>0</v>
      </c>
      <c r="N24" s="39">
        <f t="shared" si="6"/>
        <v>0.05682619999999999</v>
      </c>
      <c r="O24" s="40">
        <f>COUNTIF(Vertices[Eigenvector Centrality],"&gt;= "&amp;N24)-COUNTIF(Vertices[Eigenvector Centrality],"&gt;="&amp;N25)</f>
        <v>0</v>
      </c>
      <c r="P24" s="39">
        <f t="shared" si="7"/>
        <v>2.0954476000000004</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4.181818181818181</v>
      </c>
      <c r="G25" s="42">
        <f>COUNTIF(Vertices[In-Degree],"&gt;= "&amp;F25)-COUNTIF(Vertices[In-Degree],"&gt;="&amp;F26)</f>
        <v>0</v>
      </c>
      <c r="H25" s="41">
        <f t="shared" si="3"/>
        <v>4.181818181818181</v>
      </c>
      <c r="I25" s="42">
        <f>COUNTIF(Vertices[Out-Degree],"&gt;= "&amp;H25)-COUNTIF(Vertices[Out-Degree],"&gt;="&amp;H26)</f>
        <v>0</v>
      </c>
      <c r="J25" s="41">
        <f t="shared" si="4"/>
        <v>139.53333347272735</v>
      </c>
      <c r="K25" s="42">
        <f>COUNTIF(Vertices[Betweenness Centrality],"&gt;= "&amp;J25)-COUNTIF(Vertices[Betweenness Centrality],"&gt;="&amp;J26)</f>
        <v>0</v>
      </c>
      <c r="L25" s="41">
        <f t="shared" si="5"/>
        <v>0.020930872727272752</v>
      </c>
      <c r="M25" s="42">
        <f>COUNTIF(Vertices[Closeness Centrality],"&gt;= "&amp;L25)-COUNTIF(Vertices[Closeness Centrality],"&gt;="&amp;L26)</f>
        <v>0</v>
      </c>
      <c r="N25" s="41">
        <f t="shared" si="6"/>
        <v>0.05919416363636363</v>
      </c>
      <c r="O25" s="42">
        <f>COUNTIF(Vertices[Eigenvector Centrality],"&gt;= "&amp;N25)-COUNTIF(Vertices[Eigenvector Centrality],"&gt;="&amp;N26)</f>
        <v>0</v>
      </c>
      <c r="P25" s="41">
        <f t="shared" si="7"/>
        <v>2.173132036363637</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4.363636363636362</v>
      </c>
      <c r="G26" s="40">
        <f>COUNTIF(Vertices[In-Degree],"&gt;= "&amp;F26)-COUNTIF(Vertices[In-Degree],"&gt;="&amp;F28)</f>
        <v>0</v>
      </c>
      <c r="H26" s="39">
        <f t="shared" si="3"/>
        <v>4.363636363636362</v>
      </c>
      <c r="I26" s="40">
        <f>COUNTIF(Vertices[Out-Degree],"&gt;= "&amp;H26)-COUNTIF(Vertices[Out-Degree],"&gt;="&amp;H28)</f>
        <v>0</v>
      </c>
      <c r="J26" s="39">
        <f t="shared" si="4"/>
        <v>145.60000014545463</v>
      </c>
      <c r="K26" s="40">
        <f>COUNTIF(Vertices[Betweenness Centrality],"&gt;= "&amp;J26)-COUNTIF(Vertices[Betweenness Centrality],"&gt;="&amp;J28)</f>
        <v>0</v>
      </c>
      <c r="L26" s="39">
        <f t="shared" si="5"/>
        <v>0.02125334545454548</v>
      </c>
      <c r="M26" s="40">
        <f>COUNTIF(Vertices[Closeness Centrality],"&gt;= "&amp;L26)-COUNTIF(Vertices[Closeness Centrality],"&gt;="&amp;L28)</f>
        <v>0</v>
      </c>
      <c r="N26" s="39">
        <f t="shared" si="6"/>
        <v>0.061562127272727266</v>
      </c>
      <c r="O26" s="40">
        <f>COUNTIF(Vertices[Eigenvector Centrality],"&gt;= "&amp;N26)-COUNTIF(Vertices[Eigenvector Centrality],"&gt;="&amp;N28)</f>
        <v>0</v>
      </c>
      <c r="P26" s="39">
        <f t="shared" si="7"/>
        <v>2.2508164727272733</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2.142361</v>
      </c>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-6</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4.545454545454544</v>
      </c>
      <c r="G28" s="42">
        <f>COUNTIF(Vertices[In-Degree],"&gt;= "&amp;F28)-COUNTIF(Vertices[In-Degree],"&gt;="&amp;F40)</f>
        <v>0</v>
      </c>
      <c r="H28" s="41">
        <f>H26+($H$57-$H$2)/BinDivisor</f>
        <v>4.545454545454544</v>
      </c>
      <c r="I28" s="42">
        <f>COUNTIF(Vertices[Out-Degree],"&gt;= "&amp;H28)-COUNTIF(Vertices[Out-Degree],"&gt;="&amp;H40)</f>
        <v>0</v>
      </c>
      <c r="J28" s="41">
        <f>J26+($J$57-$J$2)/BinDivisor</f>
        <v>151.6666668181819</v>
      </c>
      <c r="K28" s="42">
        <f>COUNTIF(Vertices[Betweenness Centrality],"&gt;= "&amp;J28)-COUNTIF(Vertices[Betweenness Centrality],"&gt;="&amp;J40)</f>
        <v>0</v>
      </c>
      <c r="L28" s="41">
        <f>L26+($L$57-$L$2)/BinDivisor</f>
        <v>0.02157581818181821</v>
      </c>
      <c r="M28" s="42">
        <f>COUNTIF(Vertices[Closeness Centrality],"&gt;= "&amp;L28)-COUNTIF(Vertices[Closeness Centrality],"&gt;="&amp;L40)</f>
        <v>0</v>
      </c>
      <c r="N28" s="41">
        <f>N26+($N$57-$N$2)/BinDivisor</f>
        <v>0.06393009090909091</v>
      </c>
      <c r="O28" s="42">
        <f>COUNTIF(Vertices[Eigenvector Centrality],"&gt;= "&amp;N28)-COUNTIF(Vertices[Eigenvector Centrality],"&gt;="&amp;N40)</f>
        <v>0</v>
      </c>
      <c r="P28" s="41">
        <f>P26+($P$57-$P$2)/BinDivisor</f>
        <v>2.3285009090909097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0.07246376811594203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727</v>
      </c>
      <c r="B30" s="36">
        <v>0.3317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728</v>
      </c>
      <c r="B32" s="36" t="s">
        <v>729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-6</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-6</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4.727272727272726</v>
      </c>
      <c r="G40" s="40">
        <f>COUNTIF(Vertices[In-Degree],"&gt;= "&amp;F40)-COUNTIF(Vertices[In-Degree],"&gt;="&amp;F41)</f>
        <v>0</v>
      </c>
      <c r="H40" s="39">
        <f>H28+($H$57-$H$2)/BinDivisor</f>
        <v>4.727272727272726</v>
      </c>
      <c r="I40" s="40">
        <f>COUNTIF(Vertices[Out-Degree],"&gt;= "&amp;H40)-COUNTIF(Vertices[Out-Degree],"&gt;="&amp;H41)</f>
        <v>0</v>
      </c>
      <c r="J40" s="39">
        <f>J28+($J$57-$J$2)/BinDivisor</f>
        <v>157.7333334909092</v>
      </c>
      <c r="K40" s="40">
        <f>COUNTIF(Vertices[Betweenness Centrality],"&gt;= "&amp;J40)-COUNTIF(Vertices[Betweenness Centrality],"&gt;="&amp;J41)</f>
        <v>0</v>
      </c>
      <c r="L40" s="39">
        <f>L28+($L$57-$L$2)/BinDivisor</f>
        <v>0.02189829090909094</v>
      </c>
      <c r="M40" s="40">
        <f>COUNTIF(Vertices[Closeness Centrality],"&gt;= "&amp;L40)-COUNTIF(Vertices[Closeness Centrality],"&gt;="&amp;L41)</f>
        <v>0</v>
      </c>
      <c r="N40" s="39">
        <f>N28+($N$57-$N$2)/BinDivisor</f>
        <v>0.06629805454545454</v>
      </c>
      <c r="O40" s="40">
        <f>COUNTIF(Vertices[Eigenvector Centrality],"&gt;= "&amp;N40)-COUNTIF(Vertices[Eigenvector Centrality],"&gt;="&amp;N41)</f>
        <v>0</v>
      </c>
      <c r="P40" s="39">
        <f>P28+($P$57-$P$2)/BinDivisor</f>
        <v>2.406185345454546</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4.909090909090907</v>
      </c>
      <c r="G41" s="42">
        <f>COUNTIF(Vertices[In-Degree],"&gt;= "&amp;F41)-COUNTIF(Vertices[In-Degree],"&gt;="&amp;F42)</f>
        <v>1</v>
      </c>
      <c r="H41" s="41">
        <f aca="true" t="shared" si="12" ref="H41:H56">H40+($H$57-$H$2)/BinDivisor</f>
        <v>4.909090909090907</v>
      </c>
      <c r="I41" s="42">
        <f>COUNTIF(Vertices[Out-Degree],"&gt;= "&amp;H41)-COUNTIF(Vertices[Out-Degree],"&gt;="&amp;H42)</f>
        <v>0</v>
      </c>
      <c r="J41" s="41">
        <f aca="true" t="shared" si="13" ref="J41:J56">J40+($J$57-$J$2)/BinDivisor</f>
        <v>163.80000016363647</v>
      </c>
      <c r="K41" s="42">
        <f>COUNTIF(Vertices[Betweenness Centrality],"&gt;= "&amp;J41)-COUNTIF(Vertices[Betweenness Centrality],"&gt;="&amp;J42)</f>
        <v>0</v>
      </c>
      <c r="L41" s="41">
        <f aca="true" t="shared" si="14" ref="L41:L56">L40+($L$57-$L$2)/BinDivisor</f>
        <v>0.022220763636363668</v>
      </c>
      <c r="M41" s="42">
        <f>COUNTIF(Vertices[Closeness Centrality],"&gt;= "&amp;L41)-COUNTIF(Vertices[Closeness Centrality],"&gt;="&amp;L42)</f>
        <v>2</v>
      </c>
      <c r="N41" s="41">
        <f aca="true" t="shared" si="15" ref="N41:N56">N40+($N$57-$N$2)/BinDivisor</f>
        <v>0.06866601818181817</v>
      </c>
      <c r="O41" s="42">
        <f>COUNTIF(Vertices[Eigenvector Centrality],"&gt;= "&amp;N41)-COUNTIF(Vertices[Eigenvector Centrality],"&gt;="&amp;N42)</f>
        <v>0</v>
      </c>
      <c r="P41" s="41">
        <f aca="true" t="shared" si="16" ref="P41:P56">P40+($P$57-$P$2)/BinDivisor</f>
        <v>2.4838697818181825</v>
      </c>
      <c r="Q41" s="42">
        <f>COUNTIF(Vertices[PageRank],"&gt;= "&amp;P41)-COUNTIF(Vertices[PageRank],"&gt;="&amp;P42)</f>
        <v>0</v>
      </c>
      <c r="R41" s="41">
        <f aca="true" t="shared" si="17" ref="R41:R56">R40+($R$57-$R$2)/BinDivisor</f>
        <v>0.490909090909091</v>
      </c>
      <c r="S41" s="46">
        <f>COUNTIF(Vertices[Clustering Coefficient],"&gt;= "&amp;R41)-COUNTIF(Vertices[Clustering Coefficient],"&gt;="&amp;R42)</f>
        <v>7</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5.090909090909089</v>
      </c>
      <c r="G42" s="40">
        <f>COUNTIF(Vertices[In-Degree],"&gt;= "&amp;F42)-COUNTIF(Vertices[In-Degree],"&gt;="&amp;F43)</f>
        <v>0</v>
      </c>
      <c r="H42" s="39">
        <f t="shared" si="12"/>
        <v>5.090909090909089</v>
      </c>
      <c r="I42" s="40">
        <f>COUNTIF(Vertices[Out-Degree],"&gt;= "&amp;H42)-COUNTIF(Vertices[Out-Degree],"&gt;="&amp;H43)</f>
        <v>0</v>
      </c>
      <c r="J42" s="39">
        <f t="shared" si="13"/>
        <v>169.86666683636375</v>
      </c>
      <c r="K42" s="40">
        <f>COUNTIF(Vertices[Betweenness Centrality],"&gt;= "&amp;J42)-COUNTIF(Vertices[Betweenness Centrality],"&gt;="&amp;J43)</f>
        <v>0</v>
      </c>
      <c r="L42" s="39">
        <f t="shared" si="14"/>
        <v>0.022543236363636397</v>
      </c>
      <c r="M42" s="40">
        <f>COUNTIF(Vertices[Closeness Centrality],"&gt;= "&amp;L42)-COUNTIF(Vertices[Closeness Centrality],"&gt;="&amp;L43)</f>
        <v>0</v>
      </c>
      <c r="N42" s="39">
        <f t="shared" si="15"/>
        <v>0.0710339818181818</v>
      </c>
      <c r="O42" s="40">
        <f>COUNTIF(Vertices[Eigenvector Centrality],"&gt;= "&amp;N42)-COUNTIF(Vertices[Eigenvector Centrality],"&gt;="&amp;N43)</f>
        <v>0</v>
      </c>
      <c r="P42" s="39">
        <f t="shared" si="16"/>
        <v>2.561554218181819</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5.272727272727271</v>
      </c>
      <c r="G43" s="42">
        <f>COUNTIF(Vertices[In-Degree],"&gt;= "&amp;F43)-COUNTIF(Vertices[In-Degree],"&gt;="&amp;F44)</f>
        <v>0</v>
      </c>
      <c r="H43" s="41">
        <f t="shared" si="12"/>
        <v>5.272727272727271</v>
      </c>
      <c r="I43" s="42">
        <f>COUNTIF(Vertices[Out-Degree],"&gt;= "&amp;H43)-COUNTIF(Vertices[Out-Degree],"&gt;="&amp;H44)</f>
        <v>0</v>
      </c>
      <c r="J43" s="41">
        <f t="shared" si="13"/>
        <v>175.93333350909103</v>
      </c>
      <c r="K43" s="42">
        <f>COUNTIF(Vertices[Betweenness Centrality],"&gt;= "&amp;J43)-COUNTIF(Vertices[Betweenness Centrality],"&gt;="&amp;J44)</f>
        <v>0</v>
      </c>
      <c r="L43" s="41">
        <f t="shared" si="14"/>
        <v>0.022865709090909125</v>
      </c>
      <c r="M43" s="42">
        <f>COUNTIF(Vertices[Closeness Centrality],"&gt;= "&amp;L43)-COUNTIF(Vertices[Closeness Centrality],"&gt;="&amp;L44)</f>
        <v>0</v>
      </c>
      <c r="N43" s="41">
        <f t="shared" si="15"/>
        <v>0.07340194545454543</v>
      </c>
      <c r="O43" s="42">
        <f>COUNTIF(Vertices[Eigenvector Centrality],"&gt;= "&amp;N43)-COUNTIF(Vertices[Eigenvector Centrality],"&gt;="&amp;N44)</f>
        <v>0</v>
      </c>
      <c r="P43" s="41">
        <f t="shared" si="16"/>
        <v>2.6392386545454554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5.454545454545452</v>
      </c>
      <c r="G44" s="40">
        <f>COUNTIF(Vertices[In-Degree],"&gt;= "&amp;F44)-COUNTIF(Vertices[In-Degree],"&gt;="&amp;F45)</f>
        <v>0</v>
      </c>
      <c r="H44" s="39">
        <f t="shared" si="12"/>
        <v>5.454545454545452</v>
      </c>
      <c r="I44" s="40">
        <f>COUNTIF(Vertices[Out-Degree],"&gt;= "&amp;H44)-COUNTIF(Vertices[Out-Degree],"&gt;="&amp;H45)</f>
        <v>0</v>
      </c>
      <c r="J44" s="39">
        <f t="shared" si="13"/>
        <v>182.0000001818183</v>
      </c>
      <c r="K44" s="40">
        <f>COUNTIF(Vertices[Betweenness Centrality],"&gt;= "&amp;J44)-COUNTIF(Vertices[Betweenness Centrality],"&gt;="&amp;J45)</f>
        <v>0</v>
      </c>
      <c r="L44" s="39">
        <f t="shared" si="14"/>
        <v>0.023188181818181854</v>
      </c>
      <c r="M44" s="40">
        <f>COUNTIF(Vertices[Closeness Centrality],"&gt;= "&amp;L44)-COUNTIF(Vertices[Closeness Centrality],"&gt;="&amp;L45)</f>
        <v>1</v>
      </c>
      <c r="N44" s="39">
        <f t="shared" si="15"/>
        <v>0.07576990909090905</v>
      </c>
      <c r="O44" s="40">
        <f>COUNTIF(Vertices[Eigenvector Centrality],"&gt;= "&amp;N44)-COUNTIF(Vertices[Eigenvector Centrality],"&gt;="&amp;N45)</f>
        <v>1</v>
      </c>
      <c r="P44" s="39">
        <f t="shared" si="16"/>
        <v>2.716923090909092</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5.636363636363634</v>
      </c>
      <c r="G45" s="42">
        <f>COUNTIF(Vertices[In-Degree],"&gt;= "&amp;F45)-COUNTIF(Vertices[In-Degree],"&gt;="&amp;F46)</f>
        <v>0</v>
      </c>
      <c r="H45" s="41">
        <f t="shared" si="12"/>
        <v>5.636363636363634</v>
      </c>
      <c r="I45" s="42">
        <f>COUNTIF(Vertices[Out-Degree],"&gt;= "&amp;H45)-COUNTIF(Vertices[Out-Degree],"&gt;="&amp;H46)</f>
        <v>0</v>
      </c>
      <c r="J45" s="41">
        <f t="shared" si="13"/>
        <v>188.0666668545456</v>
      </c>
      <c r="K45" s="42">
        <f>COUNTIF(Vertices[Betweenness Centrality],"&gt;= "&amp;J45)-COUNTIF(Vertices[Betweenness Centrality],"&gt;="&amp;J46)</f>
        <v>0</v>
      </c>
      <c r="L45" s="41">
        <f t="shared" si="14"/>
        <v>0.023510654545454583</v>
      </c>
      <c r="M45" s="42">
        <f>COUNTIF(Vertices[Closeness Centrality],"&gt;= "&amp;L45)-COUNTIF(Vertices[Closeness Centrality],"&gt;="&amp;L46)</f>
        <v>0</v>
      </c>
      <c r="N45" s="41">
        <f t="shared" si="15"/>
        <v>0.07813787272727268</v>
      </c>
      <c r="O45" s="42">
        <f>COUNTIF(Vertices[Eigenvector Centrality],"&gt;= "&amp;N45)-COUNTIF(Vertices[Eigenvector Centrality],"&gt;="&amp;N46)</f>
        <v>0</v>
      </c>
      <c r="P45" s="41">
        <f t="shared" si="16"/>
        <v>2.794607527272728</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5.818181818181816</v>
      </c>
      <c r="G46" s="40">
        <f>COUNTIF(Vertices[In-Degree],"&gt;= "&amp;F46)-COUNTIF(Vertices[In-Degree],"&gt;="&amp;F47)</f>
        <v>0</v>
      </c>
      <c r="H46" s="39">
        <f t="shared" si="12"/>
        <v>5.818181818181816</v>
      </c>
      <c r="I46" s="40">
        <f>COUNTIF(Vertices[Out-Degree],"&gt;= "&amp;H46)-COUNTIF(Vertices[Out-Degree],"&gt;="&amp;H47)</f>
        <v>0</v>
      </c>
      <c r="J46" s="39">
        <f t="shared" si="13"/>
        <v>194.13333352727287</v>
      </c>
      <c r="K46" s="40">
        <f>COUNTIF(Vertices[Betweenness Centrality],"&gt;= "&amp;J46)-COUNTIF(Vertices[Betweenness Centrality],"&gt;="&amp;J47)</f>
        <v>0</v>
      </c>
      <c r="L46" s="39">
        <f t="shared" si="14"/>
        <v>0.023833127272727312</v>
      </c>
      <c r="M46" s="40">
        <f>COUNTIF(Vertices[Closeness Centrality],"&gt;= "&amp;L46)-COUNTIF(Vertices[Closeness Centrality],"&gt;="&amp;L47)</f>
        <v>0</v>
      </c>
      <c r="N46" s="39">
        <f t="shared" si="15"/>
        <v>0.08050583636363631</v>
      </c>
      <c r="O46" s="40">
        <f>COUNTIF(Vertices[Eigenvector Centrality],"&gt;= "&amp;N46)-COUNTIF(Vertices[Eigenvector Centrality],"&gt;="&amp;N47)</f>
        <v>0</v>
      </c>
      <c r="P46" s="39">
        <f t="shared" si="16"/>
        <v>2.8722919636363646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5.999999999999997</v>
      </c>
      <c r="G47" s="42">
        <f>COUNTIF(Vertices[In-Degree],"&gt;= "&amp;F47)-COUNTIF(Vertices[In-Degree],"&gt;="&amp;F48)</f>
        <v>0</v>
      </c>
      <c r="H47" s="41">
        <f t="shared" si="12"/>
        <v>5.999999999999997</v>
      </c>
      <c r="I47" s="42">
        <f>COUNTIF(Vertices[Out-Degree],"&gt;= "&amp;H47)-COUNTIF(Vertices[Out-Degree],"&gt;="&amp;H48)</f>
        <v>1</v>
      </c>
      <c r="J47" s="41">
        <f t="shared" si="13"/>
        <v>200.20000020000015</v>
      </c>
      <c r="K47" s="42">
        <f>COUNTIF(Vertices[Betweenness Centrality],"&gt;= "&amp;J47)-COUNTIF(Vertices[Betweenness Centrality],"&gt;="&amp;J48)</f>
        <v>0</v>
      </c>
      <c r="L47" s="41">
        <f t="shared" si="14"/>
        <v>0.02415560000000004</v>
      </c>
      <c r="M47" s="42">
        <f>COUNTIF(Vertices[Closeness Centrality],"&gt;= "&amp;L47)-COUNTIF(Vertices[Closeness Centrality],"&gt;="&amp;L48)</f>
        <v>1</v>
      </c>
      <c r="N47" s="41">
        <f t="shared" si="15"/>
        <v>0.08287379999999994</v>
      </c>
      <c r="O47" s="42">
        <f>COUNTIF(Vertices[Eigenvector Centrality],"&gt;= "&amp;N47)-COUNTIF(Vertices[Eigenvector Centrality],"&gt;="&amp;N48)</f>
        <v>0</v>
      </c>
      <c r="P47" s="41">
        <f t="shared" si="16"/>
        <v>2.949976400000001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6.181818181818179</v>
      </c>
      <c r="G48" s="40">
        <f>COUNTIF(Vertices[In-Degree],"&gt;= "&amp;F48)-COUNTIF(Vertices[In-Degree],"&gt;="&amp;F49)</f>
        <v>0</v>
      </c>
      <c r="H48" s="39">
        <f t="shared" si="12"/>
        <v>6.181818181818179</v>
      </c>
      <c r="I48" s="40">
        <f>COUNTIF(Vertices[Out-Degree],"&gt;= "&amp;H48)-COUNTIF(Vertices[Out-Degree],"&gt;="&amp;H49)</f>
        <v>0</v>
      </c>
      <c r="J48" s="39">
        <f t="shared" si="13"/>
        <v>206.26666687272743</v>
      </c>
      <c r="K48" s="40">
        <f>COUNTIF(Vertices[Betweenness Centrality],"&gt;= "&amp;J48)-COUNTIF(Vertices[Betweenness Centrality],"&gt;="&amp;J49)</f>
        <v>0</v>
      </c>
      <c r="L48" s="39">
        <f t="shared" si="14"/>
        <v>0.02447807272727277</v>
      </c>
      <c r="M48" s="40">
        <f>COUNTIF(Vertices[Closeness Centrality],"&gt;= "&amp;L48)-COUNTIF(Vertices[Closeness Centrality],"&gt;="&amp;L49)</f>
        <v>0</v>
      </c>
      <c r="N48" s="39">
        <f t="shared" si="15"/>
        <v>0.08524176363636357</v>
      </c>
      <c r="O48" s="40">
        <f>COUNTIF(Vertices[Eigenvector Centrality],"&gt;= "&amp;N48)-COUNTIF(Vertices[Eigenvector Centrality],"&gt;="&amp;N49)</f>
        <v>0</v>
      </c>
      <c r="P48" s="39">
        <f t="shared" si="16"/>
        <v>3.0276608363636375</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6.363636363636361</v>
      </c>
      <c r="G49" s="42">
        <f>COUNTIF(Vertices[In-Degree],"&gt;= "&amp;F49)-COUNTIF(Vertices[In-Degree],"&gt;="&amp;F50)</f>
        <v>0</v>
      </c>
      <c r="H49" s="41">
        <f t="shared" si="12"/>
        <v>6.363636363636361</v>
      </c>
      <c r="I49" s="42">
        <f>COUNTIF(Vertices[Out-Degree],"&gt;= "&amp;H49)-COUNTIF(Vertices[Out-Degree],"&gt;="&amp;H50)</f>
        <v>0</v>
      </c>
      <c r="J49" s="41">
        <f t="shared" si="13"/>
        <v>212.3333335454547</v>
      </c>
      <c r="K49" s="42">
        <f>COUNTIF(Vertices[Betweenness Centrality],"&gt;= "&amp;J49)-COUNTIF(Vertices[Betweenness Centrality],"&gt;="&amp;J50)</f>
        <v>0</v>
      </c>
      <c r="L49" s="41">
        <f t="shared" si="14"/>
        <v>0.0248005454545455</v>
      </c>
      <c r="M49" s="42">
        <f>COUNTIF(Vertices[Closeness Centrality],"&gt;= "&amp;L49)-COUNTIF(Vertices[Closeness Centrality],"&gt;="&amp;L50)</f>
        <v>0</v>
      </c>
      <c r="N49" s="41">
        <f t="shared" si="15"/>
        <v>0.0876097272727272</v>
      </c>
      <c r="O49" s="42">
        <f>COUNTIF(Vertices[Eigenvector Centrality],"&gt;= "&amp;N49)-COUNTIF(Vertices[Eigenvector Centrality],"&gt;="&amp;N50)</f>
        <v>0</v>
      </c>
      <c r="P49" s="41">
        <f t="shared" si="16"/>
        <v>3.105345272727274</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6.545454545454542</v>
      </c>
      <c r="G50" s="40">
        <f>COUNTIF(Vertices[In-Degree],"&gt;= "&amp;F50)-COUNTIF(Vertices[In-Degree],"&gt;="&amp;F51)</f>
        <v>0</v>
      </c>
      <c r="H50" s="39">
        <f t="shared" si="12"/>
        <v>6.545454545454542</v>
      </c>
      <c r="I50" s="40">
        <f>COUNTIF(Vertices[Out-Degree],"&gt;= "&amp;H50)-COUNTIF(Vertices[Out-Degree],"&gt;="&amp;H51)</f>
        <v>0</v>
      </c>
      <c r="J50" s="39">
        <f t="shared" si="13"/>
        <v>218.400000218182</v>
      </c>
      <c r="K50" s="40">
        <f>COUNTIF(Vertices[Betweenness Centrality],"&gt;= "&amp;J50)-COUNTIF(Vertices[Betweenness Centrality],"&gt;="&amp;J51)</f>
        <v>0</v>
      </c>
      <c r="L50" s="39">
        <f t="shared" si="14"/>
        <v>0.025123018181818228</v>
      </c>
      <c r="M50" s="40">
        <f>COUNTIF(Vertices[Closeness Centrality],"&gt;= "&amp;L50)-COUNTIF(Vertices[Closeness Centrality],"&gt;="&amp;L51)</f>
        <v>0</v>
      </c>
      <c r="N50" s="39">
        <f t="shared" si="15"/>
        <v>0.08997769090909083</v>
      </c>
      <c r="O50" s="40">
        <f>COUNTIF(Vertices[Eigenvector Centrality],"&gt;= "&amp;N50)-COUNTIF(Vertices[Eigenvector Centrality],"&gt;="&amp;N51)</f>
        <v>0</v>
      </c>
      <c r="P50" s="39">
        <f t="shared" si="16"/>
        <v>3.1830297090909103</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6.727272727272724</v>
      </c>
      <c r="G51" s="42">
        <f>COUNTIF(Vertices[In-Degree],"&gt;= "&amp;F51)-COUNTIF(Vertices[In-Degree],"&gt;="&amp;F52)</f>
        <v>0</v>
      </c>
      <c r="H51" s="41">
        <f t="shared" si="12"/>
        <v>6.727272727272724</v>
      </c>
      <c r="I51" s="42">
        <f>COUNTIF(Vertices[Out-Degree],"&gt;= "&amp;H51)-COUNTIF(Vertices[Out-Degree],"&gt;="&amp;H52)</f>
        <v>0</v>
      </c>
      <c r="J51" s="41">
        <f t="shared" si="13"/>
        <v>224.46666689090927</v>
      </c>
      <c r="K51" s="42">
        <f>COUNTIF(Vertices[Betweenness Centrality],"&gt;= "&amp;J51)-COUNTIF(Vertices[Betweenness Centrality],"&gt;="&amp;J52)</f>
        <v>0</v>
      </c>
      <c r="L51" s="41">
        <f t="shared" si="14"/>
        <v>0.025445490909090956</v>
      </c>
      <c r="M51" s="42">
        <f>COUNTIF(Vertices[Closeness Centrality],"&gt;= "&amp;L51)-COUNTIF(Vertices[Closeness Centrality],"&gt;="&amp;L52)</f>
        <v>0</v>
      </c>
      <c r="N51" s="41">
        <f t="shared" si="15"/>
        <v>0.09234565454545446</v>
      </c>
      <c r="O51" s="42">
        <f>COUNTIF(Vertices[Eigenvector Centrality],"&gt;= "&amp;N51)-COUNTIF(Vertices[Eigenvector Centrality],"&gt;="&amp;N52)</f>
        <v>0</v>
      </c>
      <c r="P51" s="41">
        <f t="shared" si="16"/>
        <v>3.2607141454545467</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6.909090909090906</v>
      </c>
      <c r="G52" s="40">
        <f>COUNTIF(Vertices[In-Degree],"&gt;= "&amp;F52)-COUNTIF(Vertices[In-Degree],"&gt;="&amp;F53)</f>
        <v>0</v>
      </c>
      <c r="H52" s="39">
        <f t="shared" si="12"/>
        <v>6.909090909090906</v>
      </c>
      <c r="I52" s="40">
        <f>COUNTIF(Vertices[Out-Degree],"&gt;= "&amp;H52)-COUNTIF(Vertices[Out-Degree],"&gt;="&amp;H53)</f>
        <v>1</v>
      </c>
      <c r="J52" s="39">
        <f t="shared" si="13"/>
        <v>230.53333356363655</v>
      </c>
      <c r="K52" s="40">
        <f>COUNTIF(Vertices[Betweenness Centrality],"&gt;= "&amp;J52)-COUNTIF(Vertices[Betweenness Centrality],"&gt;="&amp;J53)</f>
        <v>0</v>
      </c>
      <c r="L52" s="39">
        <f t="shared" si="14"/>
        <v>0.025767963636363685</v>
      </c>
      <c r="M52" s="40">
        <f>COUNTIF(Vertices[Closeness Centrality],"&gt;= "&amp;L52)-COUNTIF(Vertices[Closeness Centrality],"&gt;="&amp;L53)</f>
        <v>0</v>
      </c>
      <c r="N52" s="39">
        <f t="shared" si="15"/>
        <v>0.09471361818181809</v>
      </c>
      <c r="O52" s="40">
        <f>COUNTIF(Vertices[Eigenvector Centrality],"&gt;= "&amp;N52)-COUNTIF(Vertices[Eigenvector Centrality],"&gt;="&amp;N53)</f>
        <v>0</v>
      </c>
      <c r="P52" s="39">
        <f t="shared" si="16"/>
        <v>3.338398581818183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7.090909090909087</v>
      </c>
      <c r="G53" s="42">
        <f>COUNTIF(Vertices[In-Degree],"&gt;= "&amp;F53)-COUNTIF(Vertices[In-Degree],"&gt;="&amp;F54)</f>
        <v>0</v>
      </c>
      <c r="H53" s="41">
        <f t="shared" si="12"/>
        <v>7.090909090909087</v>
      </c>
      <c r="I53" s="42">
        <f>COUNTIF(Vertices[Out-Degree],"&gt;= "&amp;H53)-COUNTIF(Vertices[Out-Degree],"&gt;="&amp;H54)</f>
        <v>0</v>
      </c>
      <c r="J53" s="41">
        <f t="shared" si="13"/>
        <v>236.60000023636383</v>
      </c>
      <c r="K53" s="42">
        <f>COUNTIF(Vertices[Betweenness Centrality],"&gt;= "&amp;J53)-COUNTIF(Vertices[Betweenness Centrality],"&gt;="&amp;J54)</f>
        <v>1</v>
      </c>
      <c r="L53" s="41">
        <f t="shared" si="14"/>
        <v>0.026090436363636414</v>
      </c>
      <c r="M53" s="42">
        <f>COUNTIF(Vertices[Closeness Centrality],"&gt;= "&amp;L53)-COUNTIF(Vertices[Closeness Centrality],"&gt;="&amp;L54)</f>
        <v>0</v>
      </c>
      <c r="N53" s="41">
        <f t="shared" si="15"/>
        <v>0.09708158181818172</v>
      </c>
      <c r="O53" s="42">
        <f>COUNTIF(Vertices[Eigenvector Centrality],"&gt;= "&amp;N53)-COUNTIF(Vertices[Eigenvector Centrality],"&gt;="&amp;N54)</f>
        <v>0</v>
      </c>
      <c r="P53" s="41">
        <f t="shared" si="16"/>
        <v>3.4160830181818196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7.272727272727269</v>
      </c>
      <c r="G54" s="40">
        <f>COUNTIF(Vertices[In-Degree],"&gt;= "&amp;F54)-COUNTIF(Vertices[In-Degree],"&gt;="&amp;F55)</f>
        <v>0</v>
      </c>
      <c r="H54" s="39">
        <f t="shared" si="12"/>
        <v>7.272727272727269</v>
      </c>
      <c r="I54" s="40">
        <f>COUNTIF(Vertices[Out-Degree],"&gt;= "&amp;H54)-COUNTIF(Vertices[Out-Degree],"&gt;="&amp;H55)</f>
        <v>0</v>
      </c>
      <c r="J54" s="39">
        <f t="shared" si="13"/>
        <v>242.6666669090911</v>
      </c>
      <c r="K54" s="40">
        <f>COUNTIF(Vertices[Betweenness Centrality],"&gt;= "&amp;J54)-COUNTIF(Vertices[Betweenness Centrality],"&gt;="&amp;J55)</f>
        <v>0</v>
      </c>
      <c r="L54" s="39">
        <f t="shared" si="14"/>
        <v>0.026412909090909143</v>
      </c>
      <c r="M54" s="40">
        <f>COUNTIF(Vertices[Closeness Centrality],"&gt;= "&amp;L54)-COUNTIF(Vertices[Closeness Centrality],"&gt;="&amp;L55)</f>
        <v>0</v>
      </c>
      <c r="N54" s="39">
        <f t="shared" si="15"/>
        <v>0.09944954545454535</v>
      </c>
      <c r="O54" s="40">
        <f>COUNTIF(Vertices[Eigenvector Centrality],"&gt;= "&amp;N54)-COUNTIF(Vertices[Eigenvector Centrality],"&gt;="&amp;N55)</f>
        <v>0</v>
      </c>
      <c r="P54" s="39">
        <f t="shared" si="16"/>
        <v>3.493767454545456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7.454545454545451</v>
      </c>
      <c r="G55" s="42">
        <f>COUNTIF(Vertices[In-Degree],"&gt;= "&amp;F55)-COUNTIF(Vertices[In-Degree],"&gt;="&amp;F56)</f>
        <v>0</v>
      </c>
      <c r="H55" s="41">
        <f t="shared" si="12"/>
        <v>7.454545454545451</v>
      </c>
      <c r="I55" s="42">
        <f>COUNTIF(Vertices[Out-Degree],"&gt;= "&amp;H55)-COUNTIF(Vertices[Out-Degree],"&gt;="&amp;H56)</f>
        <v>0</v>
      </c>
      <c r="J55" s="41">
        <f t="shared" si="13"/>
        <v>248.73333358181839</v>
      </c>
      <c r="K55" s="42">
        <f>COUNTIF(Vertices[Betweenness Centrality],"&gt;= "&amp;J55)-COUNTIF(Vertices[Betweenness Centrality],"&gt;="&amp;J56)</f>
        <v>0</v>
      </c>
      <c r="L55" s="41">
        <f t="shared" si="14"/>
        <v>0.026735381818181872</v>
      </c>
      <c r="M55" s="42">
        <f>COUNTIF(Vertices[Closeness Centrality],"&gt;= "&amp;L55)-COUNTIF(Vertices[Closeness Centrality],"&gt;="&amp;L56)</f>
        <v>0</v>
      </c>
      <c r="N55" s="41">
        <f t="shared" si="15"/>
        <v>0.10181750909090898</v>
      </c>
      <c r="O55" s="42">
        <f>COUNTIF(Vertices[Eigenvector Centrality],"&gt;= "&amp;N55)-COUNTIF(Vertices[Eigenvector Centrality],"&gt;="&amp;N56)</f>
        <v>0</v>
      </c>
      <c r="P55" s="41">
        <f t="shared" si="16"/>
        <v>3.5714518909090924</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7.636363636363632</v>
      </c>
      <c r="G56" s="40">
        <f>COUNTIF(Vertices[In-Degree],"&gt;= "&amp;F56)-COUNTIF(Vertices[In-Degree],"&gt;="&amp;F57)</f>
        <v>1</v>
      </c>
      <c r="H56" s="39">
        <f t="shared" si="12"/>
        <v>7.636363636363632</v>
      </c>
      <c r="I56" s="40">
        <f>COUNTIF(Vertices[Out-Degree],"&gt;= "&amp;H56)-COUNTIF(Vertices[Out-Degree],"&gt;="&amp;H57)</f>
        <v>0</v>
      </c>
      <c r="J56" s="39">
        <f t="shared" si="13"/>
        <v>254.80000025454567</v>
      </c>
      <c r="K56" s="40">
        <f>COUNTIF(Vertices[Betweenness Centrality],"&gt;= "&amp;J56)-COUNTIF(Vertices[Betweenness Centrality],"&gt;="&amp;J57)</f>
        <v>0</v>
      </c>
      <c r="L56" s="39">
        <f t="shared" si="14"/>
        <v>0.0270578545454546</v>
      </c>
      <c r="M56" s="40">
        <f>COUNTIF(Vertices[Closeness Centrality],"&gt;= "&amp;L56)-COUNTIF(Vertices[Closeness Centrality],"&gt;="&amp;L57)</f>
        <v>1</v>
      </c>
      <c r="N56" s="39">
        <f t="shared" si="15"/>
        <v>0.1041854727272726</v>
      </c>
      <c r="O56" s="40">
        <f>COUNTIF(Vertices[Eigenvector Centrality],"&gt;= "&amp;N56)-COUNTIF(Vertices[Eigenvector Centrality],"&gt;="&amp;N57)</f>
        <v>1</v>
      </c>
      <c r="P56" s="39">
        <f t="shared" si="16"/>
        <v>3.649136327272729</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10</v>
      </c>
      <c r="G57" s="44">
        <f>COUNTIF(Vertices[In-Degree],"&gt;= "&amp;F57)-COUNTIF(Vertices[In-Degree],"&gt;="&amp;F58)</f>
        <v>1</v>
      </c>
      <c r="H57" s="43">
        <f>MAX(Vertices[Out-Degree])</f>
        <v>10</v>
      </c>
      <c r="I57" s="44">
        <f>COUNTIF(Vertices[Out-Degree],"&gt;= "&amp;H57)-COUNTIF(Vertices[Out-Degree],"&gt;="&amp;H58)</f>
        <v>1</v>
      </c>
      <c r="J57" s="43">
        <f>MAX(Vertices[Betweenness Centrality])</f>
        <v>333.666667</v>
      </c>
      <c r="K57" s="44">
        <f>COUNTIF(Vertices[Betweenness Centrality],"&gt;= "&amp;J57)-COUNTIF(Vertices[Betweenness Centrality],"&gt;="&amp;J58)</f>
        <v>1</v>
      </c>
      <c r="L57" s="43">
        <f>MAX(Vertices[Closeness Centrality])</f>
        <v>0.03125</v>
      </c>
      <c r="M57" s="44">
        <f>COUNTIF(Vertices[Closeness Centrality],"&gt;= "&amp;L57)-COUNTIF(Vertices[Closeness Centrality],"&gt;="&amp;L58)</f>
        <v>1</v>
      </c>
      <c r="N57" s="43">
        <f>MAX(Vertices[Eigenvector Centrality])</f>
        <v>0.134969</v>
      </c>
      <c r="O57" s="44">
        <f>COUNTIF(Vertices[Eigenvector Centrality],"&gt;= "&amp;N57)-COUNTIF(Vertices[Eigenvector Centrality],"&gt;="&amp;N58)</f>
        <v>1</v>
      </c>
      <c r="P57" s="43">
        <f>MAX(Vertices[PageRank])</f>
        <v>4.659034</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10</v>
      </c>
    </row>
    <row r="71" spans="1:2" ht="15">
      <c r="A71" s="35" t="s">
        <v>90</v>
      </c>
      <c r="B71" s="49">
        <f>_xlfn.IFERROR(AVERAGE(Vertices[In-Degree]),NoMetricMessage)</f>
        <v>1.8333333333333333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10</v>
      </c>
    </row>
    <row r="85" spans="1:2" ht="15">
      <c r="A85" s="35" t="s">
        <v>96</v>
      </c>
      <c r="B85" s="49">
        <f>_xlfn.IFERROR(AVERAGE(Vertices[Out-Degree]),NoMetricMessage)</f>
        <v>1.8333333333333333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333.666667</v>
      </c>
    </row>
    <row r="99" spans="1:2" ht="15">
      <c r="A99" s="35" t="s">
        <v>102</v>
      </c>
      <c r="B99" s="49">
        <f>_xlfn.IFERROR(AVERAGE(Vertices[Betweenness Centrality]),NoMetricMessage)</f>
        <v>28.416666666666668</v>
      </c>
    </row>
    <row r="100" spans="1:2" ht="15">
      <c r="A100" s="35" t="s">
        <v>103</v>
      </c>
      <c r="B100" s="49">
        <f>_xlfn.IFERROR(MEDIAN(Vertices[Betweenness Centrality]),NoMetricMessage)</f>
        <v>0</v>
      </c>
    </row>
    <row r="111" spans="1:2" ht="15">
      <c r="A111" s="35" t="s">
        <v>106</v>
      </c>
      <c r="B111" s="49">
        <f>IF(COUNT(Vertices[Closeness Centrality])&gt;0,L2,NoMetricMessage)</f>
        <v>0.013514</v>
      </c>
    </row>
    <row r="112" spans="1:2" ht="15">
      <c r="A112" s="35" t="s">
        <v>107</v>
      </c>
      <c r="B112" s="49">
        <f>IF(COUNT(Vertices[Closeness Centrality])&gt;0,L57,NoMetricMessage)</f>
        <v>0.03125</v>
      </c>
    </row>
    <row r="113" spans="1:2" ht="15">
      <c r="A113" s="35" t="s">
        <v>108</v>
      </c>
      <c r="B113" s="49">
        <f>_xlfn.IFERROR(AVERAGE(Vertices[Closeness Centrality]),NoMetricMessage)</f>
        <v>0.020022458333333337</v>
      </c>
    </row>
    <row r="114" spans="1:2" ht="15">
      <c r="A114" s="35" t="s">
        <v>109</v>
      </c>
      <c r="B114" s="49">
        <f>_xlfn.IFERROR(MEDIAN(Vertices[Closeness Centrality]),NoMetricMessage)</f>
        <v>0.018519</v>
      </c>
    </row>
    <row r="125" spans="1:2" ht="15">
      <c r="A125" s="35" t="s">
        <v>112</v>
      </c>
      <c r="B125" s="49">
        <f>IF(COUNT(Vertices[Eigenvector Centrality])&gt;0,N2,NoMetricMessage)</f>
        <v>0.004731</v>
      </c>
    </row>
    <row r="126" spans="1:2" ht="15">
      <c r="A126" s="35" t="s">
        <v>113</v>
      </c>
      <c r="B126" s="49">
        <f>IF(COUNT(Vertices[Eigenvector Centrality])&gt;0,N57,NoMetricMessage)</f>
        <v>0.134969</v>
      </c>
    </row>
    <row r="127" spans="1:2" ht="15">
      <c r="A127" s="35" t="s">
        <v>114</v>
      </c>
      <c r="B127" s="49">
        <f>_xlfn.IFERROR(AVERAGE(Vertices[Eigenvector Centrality]),NoMetricMessage)</f>
        <v>0.041666791666666675</v>
      </c>
    </row>
    <row r="128" spans="1:2" ht="15">
      <c r="A128" s="35" t="s">
        <v>115</v>
      </c>
      <c r="B128" s="49">
        <f>_xlfn.IFERROR(MEDIAN(Vertices[Eigenvector Centrality]),NoMetricMessage)</f>
        <v>0.0324145</v>
      </c>
    </row>
    <row r="139" spans="1:2" ht="15">
      <c r="A139" s="35" t="s">
        <v>140</v>
      </c>
      <c r="B139" s="49">
        <f>IF(COUNT(Vertices[PageRank])&gt;0,P2,NoMetricMessage)</f>
        <v>0.38639</v>
      </c>
    </row>
    <row r="140" spans="1:2" ht="15">
      <c r="A140" s="35" t="s">
        <v>141</v>
      </c>
      <c r="B140" s="49">
        <f>IF(COUNT(Vertices[PageRank])&gt;0,P57,NoMetricMessage)</f>
        <v>4.659034</v>
      </c>
    </row>
    <row r="141" spans="1:2" ht="15">
      <c r="A141" s="35" t="s">
        <v>142</v>
      </c>
      <c r="B141" s="49">
        <f>_xlfn.IFERROR(AVERAGE(Vertices[PageRank]),NoMetricMessage)</f>
        <v>0.9999789583333328</v>
      </c>
    </row>
    <row r="142" spans="1:2" ht="15">
      <c r="A142" s="35" t="s">
        <v>143</v>
      </c>
      <c r="B142" s="49">
        <f>_xlfn.IFERROR(MEDIAN(Vertices[PageRank]),NoMetricMessage)</f>
        <v>0.636934</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0.27359584859584857</v>
      </c>
    </row>
    <row r="156" spans="1:2" ht="15">
      <c r="A156" s="35" t="s">
        <v>121</v>
      </c>
      <c r="B156" s="49">
        <f>_xlfn.IFERROR(MEDIAN(Vertices[Clustering Coefficient]),NoMetricMessage)</f>
        <v>0.175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678</v>
      </c>
      <c r="K7" s="13" t="s">
        <v>679</v>
      </c>
    </row>
    <row r="8" spans="1:11" ht="409.5">
      <c r="A8"/>
      <c r="B8">
        <v>2</v>
      </c>
      <c r="C8">
        <v>2</v>
      </c>
      <c r="D8" t="s">
        <v>61</v>
      </c>
      <c r="E8" t="s">
        <v>61</v>
      </c>
      <c r="H8" t="s">
        <v>73</v>
      </c>
      <c r="J8" t="s">
        <v>680</v>
      </c>
      <c r="K8" s="13" t="s">
        <v>681</v>
      </c>
    </row>
    <row r="9" spans="1:11" ht="409.5">
      <c r="A9"/>
      <c r="B9">
        <v>3</v>
      </c>
      <c r="C9">
        <v>4</v>
      </c>
      <c r="D9" t="s">
        <v>62</v>
      </c>
      <c r="E9" t="s">
        <v>62</v>
      </c>
      <c r="H9" t="s">
        <v>74</v>
      </c>
      <c r="J9" t="s">
        <v>682</v>
      </c>
      <c r="K9" s="13" t="s">
        <v>683</v>
      </c>
    </row>
    <row r="10" spans="1:11" ht="409.5">
      <c r="A10"/>
      <c r="B10">
        <v>4</v>
      </c>
      <c r="D10" t="s">
        <v>63</v>
      </c>
      <c r="E10" t="s">
        <v>63</v>
      </c>
      <c r="H10" t="s">
        <v>75</v>
      </c>
      <c r="J10" t="s">
        <v>684</v>
      </c>
      <c r="K10" s="13" t="s">
        <v>685</v>
      </c>
    </row>
    <row r="11" spans="1:11" ht="15">
      <c r="A11"/>
      <c r="B11">
        <v>5</v>
      </c>
      <c r="D11" t="s">
        <v>46</v>
      </c>
      <c r="E11">
        <v>1</v>
      </c>
      <c r="H11" t="s">
        <v>76</v>
      </c>
      <c r="J11" t="s">
        <v>686</v>
      </c>
      <c r="K11" t="s">
        <v>687</v>
      </c>
    </row>
    <row r="12" spans="1:11" ht="15">
      <c r="A12"/>
      <c r="B12"/>
      <c r="D12" t="s">
        <v>64</v>
      </c>
      <c r="E12">
        <v>2</v>
      </c>
      <c r="H12">
        <v>0</v>
      </c>
      <c r="J12" t="s">
        <v>688</v>
      </c>
      <c r="K12" t="s">
        <v>689</v>
      </c>
    </row>
    <row r="13" spans="1:11" ht="15">
      <c r="A13"/>
      <c r="B13"/>
      <c r="D13">
        <v>1</v>
      </c>
      <c r="E13">
        <v>3</v>
      </c>
      <c r="H13">
        <v>1</v>
      </c>
      <c r="J13" t="s">
        <v>690</v>
      </c>
      <c r="K13" t="s">
        <v>691</v>
      </c>
    </row>
    <row r="14" spans="4:11" ht="15">
      <c r="D14">
        <v>2</v>
      </c>
      <c r="E14">
        <v>4</v>
      </c>
      <c r="H14">
        <v>2</v>
      </c>
      <c r="J14" t="s">
        <v>692</v>
      </c>
      <c r="K14" t="s">
        <v>693</v>
      </c>
    </row>
    <row r="15" spans="4:11" ht="15">
      <c r="D15">
        <v>3</v>
      </c>
      <c r="E15">
        <v>5</v>
      </c>
      <c r="H15">
        <v>3</v>
      </c>
      <c r="J15" t="s">
        <v>694</v>
      </c>
      <c r="K15" t="s">
        <v>695</v>
      </c>
    </row>
    <row r="16" spans="4:11" ht="15">
      <c r="D16">
        <v>4</v>
      </c>
      <c r="E16">
        <v>6</v>
      </c>
      <c r="H16">
        <v>4</v>
      </c>
      <c r="J16" t="s">
        <v>696</v>
      </c>
      <c r="K16" t="s">
        <v>697</v>
      </c>
    </row>
    <row r="17" spans="4:11" ht="15">
      <c r="D17">
        <v>5</v>
      </c>
      <c r="E17">
        <v>7</v>
      </c>
      <c r="H17">
        <v>5</v>
      </c>
      <c r="J17" t="s">
        <v>698</v>
      </c>
      <c r="K17" t="s">
        <v>699</v>
      </c>
    </row>
    <row r="18" spans="4:11" ht="15">
      <c r="D18">
        <v>6</v>
      </c>
      <c r="E18">
        <v>8</v>
      </c>
      <c r="H18">
        <v>6</v>
      </c>
      <c r="J18" t="s">
        <v>700</v>
      </c>
      <c r="K18" t="s">
        <v>701</v>
      </c>
    </row>
    <row r="19" spans="4:11" ht="15">
      <c r="D19">
        <v>7</v>
      </c>
      <c r="E19">
        <v>9</v>
      </c>
      <c r="H19">
        <v>7</v>
      </c>
      <c r="J19" t="s">
        <v>702</v>
      </c>
      <c r="K19" t="s">
        <v>703</v>
      </c>
    </row>
    <row r="20" spans="4:11" ht="15">
      <c r="D20">
        <v>8</v>
      </c>
      <c r="H20">
        <v>8</v>
      </c>
      <c r="J20" t="s">
        <v>704</v>
      </c>
      <c r="K20" t="s">
        <v>705</v>
      </c>
    </row>
    <row r="21" spans="4:11" ht="409.5">
      <c r="D21">
        <v>9</v>
      </c>
      <c r="H21">
        <v>9</v>
      </c>
      <c r="J21" t="s">
        <v>706</v>
      </c>
      <c r="K21" s="13" t="s">
        <v>707</v>
      </c>
    </row>
    <row r="22" spans="4:11" ht="409.5">
      <c r="D22">
        <v>10</v>
      </c>
      <c r="J22" t="s">
        <v>708</v>
      </c>
      <c r="K22" s="13" t="s">
        <v>709</v>
      </c>
    </row>
    <row r="23" spans="4:11" ht="409.5">
      <c r="D23">
        <v>11</v>
      </c>
      <c r="J23" t="s">
        <v>710</v>
      </c>
      <c r="K23" s="13" t="s">
        <v>711</v>
      </c>
    </row>
    <row r="24" spans="10:11" ht="409.5">
      <c r="J24" t="s">
        <v>712</v>
      </c>
      <c r="K24" s="13" t="s">
        <v>1098</v>
      </c>
    </row>
    <row r="25" spans="10:11" ht="15">
      <c r="J25" t="s">
        <v>713</v>
      </c>
      <c r="K25" t="b">
        <v>0</v>
      </c>
    </row>
    <row r="26" spans="10:11" ht="15">
      <c r="J26" t="s">
        <v>1096</v>
      </c>
      <c r="K26" t="s">
        <v>1097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722</v>
      </c>
      <c r="B2" s="128" t="s">
        <v>723</v>
      </c>
      <c r="C2" s="67" t="s">
        <v>724</v>
      </c>
    </row>
    <row r="3" spans="1:3" ht="15">
      <c r="A3" s="127" t="s">
        <v>715</v>
      </c>
      <c r="B3" s="127" t="s">
        <v>715</v>
      </c>
      <c r="C3" s="36">
        <v>32</v>
      </c>
    </row>
    <row r="4" spans="1:3" ht="15">
      <c r="A4" s="127" t="s">
        <v>715</v>
      </c>
      <c r="B4" s="127" t="s">
        <v>716</v>
      </c>
      <c r="C4" s="36">
        <v>6</v>
      </c>
    </row>
    <row r="5" spans="1:3" ht="15">
      <c r="A5" s="127" t="s">
        <v>716</v>
      </c>
      <c r="B5" s="127" t="s">
        <v>715</v>
      </c>
      <c r="C5" s="36">
        <v>7</v>
      </c>
    </row>
    <row r="6" spans="1:3" ht="15">
      <c r="A6" s="127" t="s">
        <v>716</v>
      </c>
      <c r="B6" s="127" t="s">
        <v>716</v>
      </c>
      <c r="C6" s="36">
        <v>22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730</v>
      </c>
      <c r="B1" s="13" t="s">
        <v>731</v>
      </c>
      <c r="C1" s="13" t="s">
        <v>732</v>
      </c>
      <c r="D1" s="13" t="s">
        <v>735</v>
      </c>
      <c r="E1" s="13" t="s">
        <v>734</v>
      </c>
      <c r="F1" s="13" t="s">
        <v>736</v>
      </c>
    </row>
    <row r="2" spans="1:6" ht="15">
      <c r="A2" s="89" t="s">
        <v>288</v>
      </c>
      <c r="B2" s="85">
        <v>3</v>
      </c>
      <c r="C2" s="89" t="s">
        <v>290</v>
      </c>
      <c r="D2" s="85">
        <v>1</v>
      </c>
      <c r="E2" s="89" t="s">
        <v>288</v>
      </c>
      <c r="F2" s="85">
        <v>3</v>
      </c>
    </row>
    <row r="3" spans="1:6" ht="15">
      <c r="A3" s="89" t="s">
        <v>280</v>
      </c>
      <c r="B3" s="85">
        <v>2</v>
      </c>
      <c r="C3" s="89" t="s">
        <v>284</v>
      </c>
      <c r="D3" s="85">
        <v>1</v>
      </c>
      <c r="E3" s="89" t="s">
        <v>280</v>
      </c>
      <c r="F3" s="85">
        <v>2</v>
      </c>
    </row>
    <row r="4" spans="1:6" ht="15">
      <c r="A4" s="89" t="s">
        <v>290</v>
      </c>
      <c r="B4" s="85">
        <v>1</v>
      </c>
      <c r="C4" s="89" t="s">
        <v>291</v>
      </c>
      <c r="D4" s="85">
        <v>1</v>
      </c>
      <c r="E4" s="89" t="s">
        <v>281</v>
      </c>
      <c r="F4" s="85">
        <v>1</v>
      </c>
    </row>
    <row r="5" spans="1:6" ht="15">
      <c r="A5" s="89" t="s">
        <v>289</v>
      </c>
      <c r="B5" s="85">
        <v>1</v>
      </c>
      <c r="C5" s="89" t="s">
        <v>292</v>
      </c>
      <c r="D5" s="85">
        <v>1</v>
      </c>
      <c r="E5" s="89" t="s">
        <v>287</v>
      </c>
      <c r="F5" s="85">
        <v>1</v>
      </c>
    </row>
    <row r="6" spans="1:6" ht="15">
      <c r="A6" s="89" t="s">
        <v>286</v>
      </c>
      <c r="B6" s="85">
        <v>1</v>
      </c>
      <c r="C6" s="89" t="s">
        <v>293</v>
      </c>
      <c r="D6" s="85">
        <v>1</v>
      </c>
      <c r="E6" s="85"/>
      <c r="F6" s="85"/>
    </row>
    <row r="7" spans="1:6" ht="15">
      <c r="A7" s="89" t="s">
        <v>285</v>
      </c>
      <c r="B7" s="85">
        <v>1</v>
      </c>
      <c r="C7" s="89" t="s">
        <v>294</v>
      </c>
      <c r="D7" s="85">
        <v>1</v>
      </c>
      <c r="E7" s="85"/>
      <c r="F7" s="85"/>
    </row>
    <row r="8" spans="1:6" ht="15">
      <c r="A8" s="89" t="s">
        <v>283</v>
      </c>
      <c r="B8" s="85">
        <v>1</v>
      </c>
      <c r="C8" s="89" t="s">
        <v>295</v>
      </c>
      <c r="D8" s="85">
        <v>1</v>
      </c>
      <c r="E8" s="85"/>
      <c r="F8" s="85"/>
    </row>
    <row r="9" spans="1:6" ht="15">
      <c r="A9" s="89" t="s">
        <v>282</v>
      </c>
      <c r="B9" s="85">
        <v>1</v>
      </c>
      <c r="C9" s="89" t="s">
        <v>296</v>
      </c>
      <c r="D9" s="85">
        <v>1</v>
      </c>
      <c r="E9" s="85"/>
      <c r="F9" s="85"/>
    </row>
    <row r="10" spans="1:6" ht="15">
      <c r="A10" s="89" t="s">
        <v>281</v>
      </c>
      <c r="B10" s="85">
        <v>1</v>
      </c>
      <c r="C10" s="89" t="s">
        <v>297</v>
      </c>
      <c r="D10" s="85">
        <v>1</v>
      </c>
      <c r="E10" s="85"/>
      <c r="F10" s="85"/>
    </row>
    <row r="11" spans="1:6" ht="15">
      <c r="A11" s="89" t="s">
        <v>299</v>
      </c>
      <c r="B11" s="85">
        <v>1</v>
      </c>
      <c r="C11" s="89" t="s">
        <v>733</v>
      </c>
      <c r="D11" s="85">
        <v>1</v>
      </c>
      <c r="E11" s="85"/>
      <c r="F11" s="85"/>
    </row>
    <row r="14" spans="1:6" ht="15" customHeight="1">
      <c r="A14" s="13" t="s">
        <v>740</v>
      </c>
      <c r="B14" s="13" t="s">
        <v>731</v>
      </c>
      <c r="C14" s="13" t="s">
        <v>742</v>
      </c>
      <c r="D14" s="13" t="s">
        <v>735</v>
      </c>
      <c r="E14" s="13" t="s">
        <v>743</v>
      </c>
      <c r="F14" s="13" t="s">
        <v>736</v>
      </c>
    </row>
    <row r="15" spans="1:6" ht="15">
      <c r="A15" s="85" t="s">
        <v>301</v>
      </c>
      <c r="B15" s="85">
        <v>7</v>
      </c>
      <c r="C15" s="85" t="s">
        <v>741</v>
      </c>
      <c r="D15" s="85">
        <v>3</v>
      </c>
      <c r="E15" s="85" t="s">
        <v>301</v>
      </c>
      <c r="F15" s="85">
        <v>6</v>
      </c>
    </row>
    <row r="16" spans="1:6" ht="15">
      <c r="A16" s="85" t="s">
        <v>741</v>
      </c>
      <c r="B16" s="85">
        <v>3</v>
      </c>
      <c r="C16" s="85" t="s">
        <v>300</v>
      </c>
      <c r="D16" s="85">
        <v>2</v>
      </c>
      <c r="E16" s="85" t="s">
        <v>306</v>
      </c>
      <c r="F16" s="85">
        <v>1</v>
      </c>
    </row>
    <row r="17" spans="1:6" ht="15">
      <c r="A17" s="85" t="s">
        <v>302</v>
      </c>
      <c r="B17" s="85">
        <v>2</v>
      </c>
      <c r="C17" s="85" t="s">
        <v>302</v>
      </c>
      <c r="D17" s="85">
        <v>2</v>
      </c>
      <c r="E17" s="85"/>
      <c r="F17" s="85"/>
    </row>
    <row r="18" spans="1:6" ht="15">
      <c r="A18" s="85" t="s">
        <v>300</v>
      </c>
      <c r="B18" s="85">
        <v>2</v>
      </c>
      <c r="C18" s="85" t="s">
        <v>308</v>
      </c>
      <c r="D18" s="85">
        <v>1</v>
      </c>
      <c r="E18" s="85"/>
      <c r="F18" s="85"/>
    </row>
    <row r="19" spans="1:6" ht="15">
      <c r="A19" s="85" t="s">
        <v>308</v>
      </c>
      <c r="B19" s="85">
        <v>1</v>
      </c>
      <c r="C19" s="85" t="s">
        <v>301</v>
      </c>
      <c r="D19" s="85">
        <v>1</v>
      </c>
      <c r="E19" s="85"/>
      <c r="F19" s="85"/>
    </row>
    <row r="20" spans="1:6" ht="15">
      <c r="A20" s="85" t="s">
        <v>307</v>
      </c>
      <c r="B20" s="85">
        <v>1</v>
      </c>
      <c r="C20" s="85" t="s">
        <v>309</v>
      </c>
      <c r="D20" s="85">
        <v>1</v>
      </c>
      <c r="E20" s="85"/>
      <c r="F20" s="85"/>
    </row>
    <row r="21" spans="1:6" ht="15">
      <c r="A21" s="85" t="s">
        <v>305</v>
      </c>
      <c r="B21" s="85">
        <v>1</v>
      </c>
      <c r="C21" s="85" t="s">
        <v>310</v>
      </c>
      <c r="D21" s="85">
        <v>1</v>
      </c>
      <c r="E21" s="85"/>
      <c r="F21" s="85"/>
    </row>
    <row r="22" spans="1:6" ht="15">
      <c r="A22" s="85" t="s">
        <v>304</v>
      </c>
      <c r="B22" s="85">
        <v>1</v>
      </c>
      <c r="C22" s="85" t="s">
        <v>311</v>
      </c>
      <c r="D22" s="85">
        <v>1</v>
      </c>
      <c r="E22" s="85"/>
      <c r="F22" s="85"/>
    </row>
    <row r="23" spans="1:6" ht="15">
      <c r="A23" s="85" t="s">
        <v>303</v>
      </c>
      <c r="B23" s="85">
        <v>1</v>
      </c>
      <c r="C23" s="85" t="s">
        <v>312</v>
      </c>
      <c r="D23" s="85">
        <v>1</v>
      </c>
      <c r="E23" s="85"/>
      <c r="F23" s="85"/>
    </row>
    <row r="24" spans="1:6" ht="15">
      <c r="A24" s="85" t="s">
        <v>315</v>
      </c>
      <c r="B24" s="85">
        <v>1</v>
      </c>
      <c r="C24" s="85" t="s">
        <v>313</v>
      </c>
      <c r="D24" s="85">
        <v>1</v>
      </c>
      <c r="E24" s="85"/>
      <c r="F24" s="85"/>
    </row>
    <row r="27" spans="1:6" ht="15" customHeight="1">
      <c r="A27" s="13" t="s">
        <v>747</v>
      </c>
      <c r="B27" s="13" t="s">
        <v>731</v>
      </c>
      <c r="C27" s="13" t="s">
        <v>755</v>
      </c>
      <c r="D27" s="13" t="s">
        <v>735</v>
      </c>
      <c r="E27" s="13" t="s">
        <v>761</v>
      </c>
      <c r="F27" s="13" t="s">
        <v>736</v>
      </c>
    </row>
    <row r="28" spans="1:6" ht="15">
      <c r="A28" s="85" t="s">
        <v>220</v>
      </c>
      <c r="B28" s="85">
        <v>11</v>
      </c>
      <c r="C28" s="85" t="s">
        <v>221</v>
      </c>
      <c r="D28" s="85">
        <v>5</v>
      </c>
      <c r="E28" s="85" t="s">
        <v>220</v>
      </c>
      <c r="F28" s="85">
        <v>10</v>
      </c>
    </row>
    <row r="29" spans="1:6" ht="15">
      <c r="A29" s="85" t="s">
        <v>216</v>
      </c>
      <c r="B29" s="85">
        <v>6</v>
      </c>
      <c r="C29" s="85" t="s">
        <v>750</v>
      </c>
      <c r="D29" s="85">
        <v>2</v>
      </c>
      <c r="E29" s="85" t="s">
        <v>216</v>
      </c>
      <c r="F29" s="85">
        <v>6</v>
      </c>
    </row>
    <row r="30" spans="1:6" ht="15">
      <c r="A30" s="85" t="s">
        <v>221</v>
      </c>
      <c r="B30" s="85">
        <v>5</v>
      </c>
      <c r="C30" s="85" t="s">
        <v>751</v>
      </c>
      <c r="D30" s="85">
        <v>2</v>
      </c>
      <c r="E30" s="85" t="s">
        <v>749</v>
      </c>
      <c r="F30" s="85">
        <v>2</v>
      </c>
    </row>
    <row r="31" spans="1:6" ht="15">
      <c r="A31" s="85" t="s">
        <v>748</v>
      </c>
      <c r="B31" s="85">
        <v>4</v>
      </c>
      <c r="C31" s="85" t="s">
        <v>748</v>
      </c>
      <c r="D31" s="85">
        <v>2</v>
      </c>
      <c r="E31" s="85" t="s">
        <v>748</v>
      </c>
      <c r="F31" s="85">
        <v>2</v>
      </c>
    </row>
    <row r="32" spans="1:6" ht="15">
      <c r="A32" s="85" t="s">
        <v>749</v>
      </c>
      <c r="B32" s="85">
        <v>3</v>
      </c>
      <c r="C32" s="85" t="s">
        <v>752</v>
      </c>
      <c r="D32" s="85">
        <v>2</v>
      </c>
      <c r="E32" s="85" t="s">
        <v>754</v>
      </c>
      <c r="F32" s="85">
        <v>2</v>
      </c>
    </row>
    <row r="33" spans="1:6" ht="15">
      <c r="A33" s="85" t="s">
        <v>750</v>
      </c>
      <c r="B33" s="85">
        <v>2</v>
      </c>
      <c r="C33" s="85" t="s">
        <v>756</v>
      </c>
      <c r="D33" s="85">
        <v>1</v>
      </c>
      <c r="E33" s="85" t="s">
        <v>762</v>
      </c>
      <c r="F33" s="85">
        <v>1</v>
      </c>
    </row>
    <row r="34" spans="1:6" ht="15">
      <c r="A34" s="85" t="s">
        <v>751</v>
      </c>
      <c r="B34" s="85">
        <v>2</v>
      </c>
      <c r="C34" s="85" t="s">
        <v>757</v>
      </c>
      <c r="D34" s="85">
        <v>1</v>
      </c>
      <c r="E34" s="85" t="s">
        <v>763</v>
      </c>
      <c r="F34" s="85">
        <v>1</v>
      </c>
    </row>
    <row r="35" spans="1:6" ht="15">
      <c r="A35" s="85" t="s">
        <v>752</v>
      </c>
      <c r="B35" s="85">
        <v>2</v>
      </c>
      <c r="C35" s="85" t="s">
        <v>758</v>
      </c>
      <c r="D35" s="85">
        <v>1</v>
      </c>
      <c r="E35" s="85" t="s">
        <v>764</v>
      </c>
      <c r="F35" s="85">
        <v>1</v>
      </c>
    </row>
    <row r="36" spans="1:6" ht="15">
      <c r="A36" s="85" t="s">
        <v>753</v>
      </c>
      <c r="B36" s="85">
        <v>2</v>
      </c>
      <c r="C36" s="85" t="s">
        <v>759</v>
      </c>
      <c r="D36" s="85">
        <v>1</v>
      </c>
      <c r="E36" s="85" t="s">
        <v>765</v>
      </c>
      <c r="F36" s="85">
        <v>1</v>
      </c>
    </row>
    <row r="37" spans="1:6" ht="15">
      <c r="A37" s="85" t="s">
        <v>754</v>
      </c>
      <c r="B37" s="85">
        <v>2</v>
      </c>
      <c r="C37" s="85" t="s">
        <v>760</v>
      </c>
      <c r="D37" s="85">
        <v>1</v>
      </c>
      <c r="E37" s="85" t="s">
        <v>766</v>
      </c>
      <c r="F37" s="85">
        <v>1</v>
      </c>
    </row>
    <row r="40" spans="1:6" ht="15" customHeight="1">
      <c r="A40" s="13" t="s">
        <v>770</v>
      </c>
      <c r="B40" s="13" t="s">
        <v>731</v>
      </c>
      <c r="C40" s="13" t="s">
        <v>778</v>
      </c>
      <c r="D40" s="13" t="s">
        <v>735</v>
      </c>
      <c r="E40" s="13" t="s">
        <v>785</v>
      </c>
      <c r="F40" s="13" t="s">
        <v>736</v>
      </c>
    </row>
    <row r="41" spans="1:6" ht="15">
      <c r="A41" s="91" t="s">
        <v>771</v>
      </c>
      <c r="B41" s="91">
        <v>42</v>
      </c>
      <c r="C41" s="91" t="s">
        <v>748</v>
      </c>
      <c r="D41" s="91">
        <v>22</v>
      </c>
      <c r="E41" s="91" t="s">
        <v>777</v>
      </c>
      <c r="F41" s="91">
        <v>10</v>
      </c>
    </row>
    <row r="42" spans="1:6" ht="15">
      <c r="A42" s="91" t="s">
        <v>772</v>
      </c>
      <c r="B42" s="91">
        <v>1</v>
      </c>
      <c r="C42" s="91" t="s">
        <v>776</v>
      </c>
      <c r="D42" s="91">
        <v>7</v>
      </c>
      <c r="E42" s="91" t="s">
        <v>221</v>
      </c>
      <c r="F42" s="91">
        <v>7</v>
      </c>
    </row>
    <row r="43" spans="1:6" ht="15">
      <c r="A43" s="91" t="s">
        <v>773</v>
      </c>
      <c r="B43" s="91">
        <v>0</v>
      </c>
      <c r="C43" s="91" t="s">
        <v>779</v>
      </c>
      <c r="D43" s="91">
        <v>7</v>
      </c>
      <c r="E43" s="91" t="s">
        <v>776</v>
      </c>
      <c r="F43" s="91">
        <v>7</v>
      </c>
    </row>
    <row r="44" spans="1:6" ht="15">
      <c r="A44" s="91" t="s">
        <v>774</v>
      </c>
      <c r="B44" s="91">
        <v>1233</v>
      </c>
      <c r="C44" s="91" t="s">
        <v>780</v>
      </c>
      <c r="D44" s="91">
        <v>7</v>
      </c>
      <c r="E44" s="91" t="s">
        <v>786</v>
      </c>
      <c r="F44" s="91">
        <v>6</v>
      </c>
    </row>
    <row r="45" spans="1:6" ht="15">
      <c r="A45" s="91" t="s">
        <v>775</v>
      </c>
      <c r="B45" s="91">
        <v>1276</v>
      </c>
      <c r="C45" s="91" t="s">
        <v>221</v>
      </c>
      <c r="D45" s="91">
        <v>6</v>
      </c>
      <c r="E45" s="91" t="s">
        <v>787</v>
      </c>
      <c r="F45" s="91">
        <v>6</v>
      </c>
    </row>
    <row r="46" spans="1:6" ht="15">
      <c r="A46" s="91" t="s">
        <v>748</v>
      </c>
      <c r="B46" s="91">
        <v>22</v>
      </c>
      <c r="C46" s="91" t="s">
        <v>781</v>
      </c>
      <c r="D46" s="91">
        <v>6</v>
      </c>
      <c r="E46" s="91" t="s">
        <v>788</v>
      </c>
      <c r="F46" s="91">
        <v>6</v>
      </c>
    </row>
    <row r="47" spans="1:6" ht="15">
      <c r="A47" s="91" t="s">
        <v>776</v>
      </c>
      <c r="B47" s="91">
        <v>14</v>
      </c>
      <c r="C47" s="91" t="s">
        <v>782</v>
      </c>
      <c r="D47" s="91">
        <v>6</v>
      </c>
      <c r="E47" s="91" t="s">
        <v>789</v>
      </c>
      <c r="F47" s="91">
        <v>6</v>
      </c>
    </row>
    <row r="48" spans="1:6" ht="15">
      <c r="A48" s="91" t="s">
        <v>221</v>
      </c>
      <c r="B48" s="91">
        <v>13</v>
      </c>
      <c r="C48" s="91" t="s">
        <v>220</v>
      </c>
      <c r="D48" s="91">
        <v>6</v>
      </c>
      <c r="E48" s="91" t="s">
        <v>790</v>
      </c>
      <c r="F48" s="91">
        <v>6</v>
      </c>
    </row>
    <row r="49" spans="1:6" ht="15">
      <c r="A49" s="91" t="s">
        <v>220</v>
      </c>
      <c r="B49" s="91">
        <v>12</v>
      </c>
      <c r="C49" s="91" t="s">
        <v>783</v>
      </c>
      <c r="D49" s="91">
        <v>5</v>
      </c>
      <c r="E49" s="91" t="s">
        <v>791</v>
      </c>
      <c r="F49" s="91">
        <v>6</v>
      </c>
    </row>
    <row r="50" spans="1:6" ht="15">
      <c r="A50" s="91" t="s">
        <v>777</v>
      </c>
      <c r="B50" s="91">
        <v>11</v>
      </c>
      <c r="C50" s="91" t="s">
        <v>784</v>
      </c>
      <c r="D50" s="91">
        <v>5</v>
      </c>
      <c r="E50" s="91" t="s">
        <v>792</v>
      </c>
      <c r="F50" s="91">
        <v>6</v>
      </c>
    </row>
    <row r="53" spans="1:6" ht="15" customHeight="1">
      <c r="A53" s="13" t="s">
        <v>796</v>
      </c>
      <c r="B53" s="13" t="s">
        <v>731</v>
      </c>
      <c r="C53" s="13" t="s">
        <v>807</v>
      </c>
      <c r="D53" s="13" t="s">
        <v>735</v>
      </c>
      <c r="E53" s="13" t="s">
        <v>818</v>
      </c>
      <c r="F53" s="13" t="s">
        <v>736</v>
      </c>
    </row>
    <row r="54" spans="1:6" ht="15">
      <c r="A54" s="91" t="s">
        <v>797</v>
      </c>
      <c r="B54" s="91">
        <v>6</v>
      </c>
      <c r="C54" s="91" t="s">
        <v>808</v>
      </c>
      <c r="D54" s="91">
        <v>3</v>
      </c>
      <c r="E54" s="91" t="s">
        <v>797</v>
      </c>
      <c r="F54" s="91">
        <v>6</v>
      </c>
    </row>
    <row r="55" spans="1:6" ht="15">
      <c r="A55" s="91" t="s">
        <v>798</v>
      </c>
      <c r="B55" s="91">
        <v>6</v>
      </c>
      <c r="C55" s="91" t="s">
        <v>809</v>
      </c>
      <c r="D55" s="91">
        <v>3</v>
      </c>
      <c r="E55" s="91" t="s">
        <v>798</v>
      </c>
      <c r="F55" s="91">
        <v>6</v>
      </c>
    </row>
    <row r="56" spans="1:6" ht="15">
      <c r="A56" s="91" t="s">
        <v>799</v>
      </c>
      <c r="B56" s="91">
        <v>6</v>
      </c>
      <c r="C56" s="91" t="s">
        <v>810</v>
      </c>
      <c r="D56" s="91">
        <v>3</v>
      </c>
      <c r="E56" s="91" t="s">
        <v>799</v>
      </c>
      <c r="F56" s="91">
        <v>6</v>
      </c>
    </row>
    <row r="57" spans="1:6" ht="15">
      <c r="A57" s="91" t="s">
        <v>800</v>
      </c>
      <c r="B57" s="91">
        <v>6</v>
      </c>
      <c r="C57" s="91" t="s">
        <v>811</v>
      </c>
      <c r="D57" s="91">
        <v>3</v>
      </c>
      <c r="E57" s="91" t="s">
        <v>800</v>
      </c>
      <c r="F57" s="91">
        <v>6</v>
      </c>
    </row>
    <row r="58" spans="1:6" ht="15">
      <c r="A58" s="91" t="s">
        <v>801</v>
      </c>
      <c r="B58" s="91">
        <v>6</v>
      </c>
      <c r="C58" s="91" t="s">
        <v>812</v>
      </c>
      <c r="D58" s="91">
        <v>3</v>
      </c>
      <c r="E58" s="91" t="s">
        <v>801</v>
      </c>
      <c r="F58" s="91">
        <v>6</v>
      </c>
    </row>
    <row r="59" spans="1:6" ht="15">
      <c r="A59" s="91" t="s">
        <v>802</v>
      </c>
      <c r="B59" s="91">
        <v>6</v>
      </c>
      <c r="C59" s="91" t="s">
        <v>813</v>
      </c>
      <c r="D59" s="91">
        <v>3</v>
      </c>
      <c r="E59" s="91" t="s">
        <v>802</v>
      </c>
      <c r="F59" s="91">
        <v>6</v>
      </c>
    </row>
    <row r="60" spans="1:6" ht="15">
      <c r="A60" s="91" t="s">
        <v>803</v>
      </c>
      <c r="B60" s="91">
        <v>6</v>
      </c>
      <c r="C60" s="91" t="s">
        <v>814</v>
      </c>
      <c r="D60" s="91">
        <v>2</v>
      </c>
      <c r="E60" s="91" t="s">
        <v>803</v>
      </c>
      <c r="F60" s="91">
        <v>6</v>
      </c>
    </row>
    <row r="61" spans="1:6" ht="15">
      <c r="A61" s="91" t="s">
        <v>804</v>
      </c>
      <c r="B61" s="91">
        <v>6</v>
      </c>
      <c r="C61" s="91" t="s">
        <v>815</v>
      </c>
      <c r="D61" s="91">
        <v>2</v>
      </c>
      <c r="E61" s="91" t="s">
        <v>804</v>
      </c>
      <c r="F61" s="91">
        <v>6</v>
      </c>
    </row>
    <row r="62" spans="1:6" ht="15">
      <c r="A62" s="91" t="s">
        <v>805</v>
      </c>
      <c r="B62" s="91">
        <v>6</v>
      </c>
      <c r="C62" s="91" t="s">
        <v>816</v>
      </c>
      <c r="D62" s="91">
        <v>2</v>
      </c>
      <c r="E62" s="91" t="s">
        <v>805</v>
      </c>
      <c r="F62" s="91">
        <v>6</v>
      </c>
    </row>
    <row r="63" spans="1:6" ht="15">
      <c r="A63" s="91" t="s">
        <v>806</v>
      </c>
      <c r="B63" s="91">
        <v>5</v>
      </c>
      <c r="C63" s="91" t="s">
        <v>817</v>
      </c>
      <c r="D63" s="91">
        <v>2</v>
      </c>
      <c r="E63" s="91" t="s">
        <v>819</v>
      </c>
      <c r="F63" s="91">
        <v>5</v>
      </c>
    </row>
    <row r="66" spans="1:6" ht="15" customHeight="1">
      <c r="A66" s="13" t="s">
        <v>823</v>
      </c>
      <c r="B66" s="13" t="s">
        <v>731</v>
      </c>
      <c r="C66" s="13" t="s">
        <v>825</v>
      </c>
      <c r="D66" s="13" t="s">
        <v>735</v>
      </c>
      <c r="E66" s="85" t="s">
        <v>826</v>
      </c>
      <c r="F66" s="85" t="s">
        <v>736</v>
      </c>
    </row>
    <row r="67" spans="1:6" ht="15">
      <c r="A67" s="85" t="s">
        <v>234</v>
      </c>
      <c r="B67" s="85">
        <v>1</v>
      </c>
      <c r="C67" s="85" t="s">
        <v>225</v>
      </c>
      <c r="D67" s="85">
        <v>1</v>
      </c>
      <c r="E67" s="85"/>
      <c r="F67" s="85"/>
    </row>
    <row r="68" spans="1:6" ht="15">
      <c r="A68" s="85" t="s">
        <v>233</v>
      </c>
      <c r="B68" s="85">
        <v>1</v>
      </c>
      <c r="C68" s="85" t="s">
        <v>230</v>
      </c>
      <c r="D68" s="85">
        <v>1</v>
      </c>
      <c r="E68" s="85"/>
      <c r="F68" s="85"/>
    </row>
    <row r="69" spans="1:6" ht="15">
      <c r="A69" s="85" t="s">
        <v>231</v>
      </c>
      <c r="B69" s="85">
        <v>1</v>
      </c>
      <c r="C69" s="85" t="s">
        <v>231</v>
      </c>
      <c r="D69" s="85">
        <v>1</v>
      </c>
      <c r="E69" s="85"/>
      <c r="F69" s="85"/>
    </row>
    <row r="70" spans="1:6" ht="15">
      <c r="A70" s="85" t="s">
        <v>230</v>
      </c>
      <c r="B70" s="85">
        <v>1</v>
      </c>
      <c r="C70" s="85" t="s">
        <v>233</v>
      </c>
      <c r="D70" s="85">
        <v>1</v>
      </c>
      <c r="E70" s="85"/>
      <c r="F70" s="85"/>
    </row>
    <row r="71" spans="1:6" ht="15">
      <c r="A71" s="85" t="s">
        <v>225</v>
      </c>
      <c r="B71" s="85">
        <v>1</v>
      </c>
      <c r="C71" s="85" t="s">
        <v>234</v>
      </c>
      <c r="D71" s="85">
        <v>1</v>
      </c>
      <c r="E71" s="85"/>
      <c r="F71" s="85"/>
    </row>
    <row r="74" spans="1:6" ht="15" customHeight="1">
      <c r="A74" s="13" t="s">
        <v>824</v>
      </c>
      <c r="B74" s="13" t="s">
        <v>731</v>
      </c>
      <c r="C74" s="13" t="s">
        <v>827</v>
      </c>
      <c r="D74" s="13" t="s">
        <v>735</v>
      </c>
      <c r="E74" s="13" t="s">
        <v>828</v>
      </c>
      <c r="F74" s="13" t="s">
        <v>736</v>
      </c>
    </row>
    <row r="75" spans="1:6" ht="15">
      <c r="A75" s="85" t="s">
        <v>221</v>
      </c>
      <c r="B75" s="85">
        <v>13</v>
      </c>
      <c r="C75" s="85" t="s">
        <v>221</v>
      </c>
      <c r="D75" s="85">
        <v>6</v>
      </c>
      <c r="E75" s="85" t="s">
        <v>221</v>
      </c>
      <c r="F75" s="85">
        <v>7</v>
      </c>
    </row>
    <row r="76" spans="1:6" ht="15">
      <c r="A76" s="85" t="s">
        <v>220</v>
      </c>
      <c r="B76" s="85">
        <v>12</v>
      </c>
      <c r="C76" s="85" t="s">
        <v>220</v>
      </c>
      <c r="D76" s="85">
        <v>6</v>
      </c>
      <c r="E76" s="85" t="s">
        <v>226</v>
      </c>
      <c r="F76" s="85">
        <v>6</v>
      </c>
    </row>
    <row r="77" spans="1:6" ht="15">
      <c r="A77" s="85" t="s">
        <v>226</v>
      </c>
      <c r="B77" s="85">
        <v>6</v>
      </c>
      <c r="C77" s="85" t="s">
        <v>222</v>
      </c>
      <c r="D77" s="85">
        <v>3</v>
      </c>
      <c r="E77" s="85" t="s">
        <v>220</v>
      </c>
      <c r="F77" s="85">
        <v>6</v>
      </c>
    </row>
    <row r="78" spans="1:6" ht="15">
      <c r="A78" s="85" t="s">
        <v>222</v>
      </c>
      <c r="B78" s="85">
        <v>3</v>
      </c>
      <c r="C78" s="85" t="s">
        <v>235</v>
      </c>
      <c r="D78" s="85">
        <v>1</v>
      </c>
      <c r="E78" s="85" t="s">
        <v>228</v>
      </c>
      <c r="F78" s="85">
        <v>3</v>
      </c>
    </row>
    <row r="79" spans="1:6" ht="15">
      <c r="A79" s="85" t="s">
        <v>228</v>
      </c>
      <c r="B79" s="85">
        <v>3</v>
      </c>
      <c r="C79" s="85" t="s">
        <v>223</v>
      </c>
      <c r="D79" s="85">
        <v>1</v>
      </c>
      <c r="E79" s="85" t="s">
        <v>227</v>
      </c>
      <c r="F79" s="85">
        <v>2</v>
      </c>
    </row>
    <row r="80" spans="1:6" ht="15">
      <c r="A80" s="85" t="s">
        <v>227</v>
      </c>
      <c r="B80" s="85">
        <v>2</v>
      </c>
      <c r="C80" s="85" t="s">
        <v>232</v>
      </c>
      <c r="D80" s="85">
        <v>1</v>
      </c>
      <c r="E80" s="85" t="s">
        <v>216</v>
      </c>
      <c r="F80" s="85">
        <v>2</v>
      </c>
    </row>
    <row r="81" spans="1:6" ht="15">
      <c r="A81" s="85" t="s">
        <v>216</v>
      </c>
      <c r="B81" s="85">
        <v>2</v>
      </c>
      <c r="C81" s="85" t="s">
        <v>212</v>
      </c>
      <c r="D81" s="85">
        <v>1</v>
      </c>
      <c r="E81" s="85" t="s">
        <v>229</v>
      </c>
      <c r="F81" s="85">
        <v>1</v>
      </c>
    </row>
    <row r="82" spans="1:6" ht="15">
      <c r="A82" s="85" t="s">
        <v>235</v>
      </c>
      <c r="B82" s="85">
        <v>1</v>
      </c>
      <c r="C82" s="85" t="s">
        <v>225</v>
      </c>
      <c r="D82" s="85">
        <v>1</v>
      </c>
      <c r="E82" s="85" t="s">
        <v>215</v>
      </c>
      <c r="F82" s="85">
        <v>1</v>
      </c>
    </row>
    <row r="83" spans="1:6" ht="15">
      <c r="A83" s="85" t="s">
        <v>223</v>
      </c>
      <c r="B83" s="85">
        <v>1</v>
      </c>
      <c r="C83" s="85"/>
      <c r="D83" s="85"/>
      <c r="E83" s="85"/>
      <c r="F83" s="85"/>
    </row>
    <row r="84" spans="1:6" ht="15">
      <c r="A84" s="85" t="s">
        <v>232</v>
      </c>
      <c r="B84" s="85">
        <v>1</v>
      </c>
      <c r="C84" s="85"/>
      <c r="D84" s="85"/>
      <c r="E84" s="85"/>
      <c r="F84" s="85"/>
    </row>
    <row r="87" spans="1:6" ht="15" customHeight="1">
      <c r="A87" s="13" t="s">
        <v>834</v>
      </c>
      <c r="B87" s="13" t="s">
        <v>731</v>
      </c>
      <c r="C87" s="13" t="s">
        <v>835</v>
      </c>
      <c r="D87" s="13" t="s">
        <v>735</v>
      </c>
      <c r="E87" s="13" t="s">
        <v>836</v>
      </c>
      <c r="F87" s="13" t="s">
        <v>736</v>
      </c>
    </row>
    <row r="88" spans="1:6" ht="15">
      <c r="A88" s="124" t="s">
        <v>233</v>
      </c>
      <c r="B88" s="85">
        <v>45107</v>
      </c>
      <c r="C88" s="124" t="s">
        <v>233</v>
      </c>
      <c r="D88" s="85">
        <v>45107</v>
      </c>
      <c r="E88" s="124" t="s">
        <v>220</v>
      </c>
      <c r="F88" s="85">
        <v>13863</v>
      </c>
    </row>
    <row r="89" spans="1:6" ht="15">
      <c r="A89" s="124" t="s">
        <v>230</v>
      </c>
      <c r="B89" s="85">
        <v>41335</v>
      </c>
      <c r="C89" s="124" t="s">
        <v>230</v>
      </c>
      <c r="D89" s="85">
        <v>41335</v>
      </c>
      <c r="E89" s="124" t="s">
        <v>226</v>
      </c>
      <c r="F89" s="85">
        <v>3871</v>
      </c>
    </row>
    <row r="90" spans="1:6" ht="15">
      <c r="A90" s="124" t="s">
        <v>225</v>
      </c>
      <c r="B90" s="85">
        <v>19463</v>
      </c>
      <c r="C90" s="124" t="s">
        <v>225</v>
      </c>
      <c r="D90" s="85">
        <v>19463</v>
      </c>
      <c r="E90" s="124" t="s">
        <v>215</v>
      </c>
      <c r="F90" s="85">
        <v>3486</v>
      </c>
    </row>
    <row r="91" spans="1:6" ht="15">
      <c r="A91" s="124" t="s">
        <v>220</v>
      </c>
      <c r="B91" s="85">
        <v>13863</v>
      </c>
      <c r="C91" s="124" t="s">
        <v>232</v>
      </c>
      <c r="D91" s="85">
        <v>12096</v>
      </c>
      <c r="E91" s="124" t="s">
        <v>216</v>
      </c>
      <c r="F91" s="85">
        <v>1589</v>
      </c>
    </row>
    <row r="92" spans="1:6" ht="15">
      <c r="A92" s="124" t="s">
        <v>232</v>
      </c>
      <c r="B92" s="85">
        <v>12096</v>
      </c>
      <c r="C92" s="124" t="s">
        <v>231</v>
      </c>
      <c r="D92" s="85">
        <v>10708</v>
      </c>
      <c r="E92" s="124" t="s">
        <v>218</v>
      </c>
      <c r="F92" s="85">
        <v>1090</v>
      </c>
    </row>
    <row r="93" spans="1:6" ht="15">
      <c r="A93" s="124" t="s">
        <v>231</v>
      </c>
      <c r="B93" s="85">
        <v>10708</v>
      </c>
      <c r="C93" s="124" t="s">
        <v>234</v>
      </c>
      <c r="D93" s="85">
        <v>7054</v>
      </c>
      <c r="E93" s="124" t="s">
        <v>228</v>
      </c>
      <c r="F93" s="85">
        <v>793</v>
      </c>
    </row>
    <row r="94" spans="1:6" ht="15">
      <c r="A94" s="124" t="s">
        <v>234</v>
      </c>
      <c r="B94" s="85">
        <v>7054</v>
      </c>
      <c r="C94" s="124" t="s">
        <v>212</v>
      </c>
      <c r="D94" s="85">
        <v>6564</v>
      </c>
      <c r="E94" s="124" t="s">
        <v>214</v>
      </c>
      <c r="F94" s="85">
        <v>735</v>
      </c>
    </row>
    <row r="95" spans="1:6" ht="15">
      <c r="A95" s="124" t="s">
        <v>212</v>
      </c>
      <c r="B95" s="85">
        <v>6564</v>
      </c>
      <c r="C95" s="124" t="s">
        <v>223</v>
      </c>
      <c r="D95" s="85">
        <v>4784</v>
      </c>
      <c r="E95" s="124" t="s">
        <v>217</v>
      </c>
      <c r="F95" s="85">
        <v>365</v>
      </c>
    </row>
    <row r="96" spans="1:6" ht="15">
      <c r="A96" s="124" t="s">
        <v>223</v>
      </c>
      <c r="B96" s="85">
        <v>4784</v>
      </c>
      <c r="C96" s="124" t="s">
        <v>213</v>
      </c>
      <c r="D96" s="85">
        <v>3513</v>
      </c>
      <c r="E96" s="124" t="s">
        <v>227</v>
      </c>
      <c r="F96" s="85">
        <v>254</v>
      </c>
    </row>
    <row r="97" spans="1:6" ht="15">
      <c r="A97" s="124" t="s">
        <v>226</v>
      </c>
      <c r="B97" s="85">
        <v>3871</v>
      </c>
      <c r="C97" s="124" t="s">
        <v>222</v>
      </c>
      <c r="D97" s="85">
        <v>2440</v>
      </c>
      <c r="E97" s="124" t="s">
        <v>229</v>
      </c>
      <c r="F97" s="85">
        <v>2</v>
      </c>
    </row>
  </sheetData>
  <hyperlinks>
    <hyperlink ref="A2" r:id="rId1" display="https://www.vcc.ca/programscourses/program-areas/design/fashion-design--production-certificate/"/>
    <hyperlink ref="A3" r:id="rId2" display="https://www.vcc.ca/about/college-information/news/article/good-luck-to-vccs-skills-canada-bc-2019-competitors.html"/>
    <hyperlink ref="A4" r:id="rId3" display="https://www.eventbrite.ca/e/mayumis-first-annual-charity-fashion-show-gala-for-the-love-of-local-tickets-63410100317"/>
    <hyperlink ref="A5" r:id="rId4" display="http://bit.ly/lfw2020"/>
    <hyperlink ref="A6" r:id="rId5" display="http://digital.films.com/p_Search.aspx?rd=a&amp;q=%22Levi%20Strauss%22&amp;mp=AnyWord&amp;cTitle=Birthday%3a%20Levi%20Strauss%2c%201829&amp;cDate=2_26"/>
    <hyperlink ref="A7" r:id="rId6" display="https://www.businessoffashion.com/articles/education/stressed-and-depressed-a-mental-health-guide-for-fashion-students?utm_campaign=d1dad12610-fashion-s-mental-health-problem&amp;utm_medium=email&amp;utm_source=Subscribers&amp;utm_term=0_d2191372b3-d1dad12610-420857781"/>
    <hyperlink ref="A8" r:id="rId7" display="https://www.apparel.ca/cgi/page.cgi?_id=65&amp;evt=509"/>
    <hyperlink ref="A9" r:id="rId8" display="https://vancouver.ca/parks-recreation-culture/utility-wrap-artist-call.aspx?platform=hootsuite"/>
    <hyperlink ref="A10" r:id="rId9" display="https://www.vcc.ca/communityreport/fundraising-flair.html"/>
    <hyperlink ref="A11" r:id="rId10" display="http://www.bcachievement.com/creative/info.php"/>
    <hyperlink ref="C2" r:id="rId11" display="https://www.eventbrite.ca/e/mayumis-first-annual-charity-fashion-show-gala-for-the-love-of-local-tickets-63410100317"/>
    <hyperlink ref="C3" r:id="rId12" display="https://scoutmagazine.ca/2019/03/14/on-prairie-values-following-your-gut-with-the-craftswoman-behind-old-fashioned-standards/?platform=hootsuite"/>
    <hyperlink ref="C4" r:id="rId13" display="https://www.vcc.ca/about/college-information/news/article/immigrant-women-find-sewmates-in-new-vcc-business-program.html?platform=hootsuite"/>
    <hyperlink ref="C5" r:id="rId14" display="https://www.oliobymarilyn.com/2019/04/vancouver-fashion-week-fw19-vancouver.html?fbclid=IwAR2cc2hBzHSfRZEw0pXkEhRoUNqYddWB1HYX7ep8uKyzWB5mdKdVjV_13t0"/>
    <hyperlink ref="C6" r:id="rId15" display="https://vancouver.ca/parks-recreation-culture/open-call-for-artist-initiated-projects.aspx"/>
    <hyperlink ref="C7" r:id="rId16" display="https://www.smoc.ca/events?platform=hootsuite"/>
    <hyperlink ref="C8" r:id="rId17" display="http://www.clotheslinefinds.com/2019/04/impressions-of-vancouver-fashion-week.html?platform=hootsuite"/>
    <hyperlink ref="C9" r:id="rId18" display="http://alouetteaddictions.org/events/?platform=hootsuite"/>
    <hyperlink ref="C10" r:id="rId19" display="http://www.stillfabulousthrift.com/"/>
    <hyperlink ref="C11" r:id="rId20" display="https://bagandaberet.blogspot.com/2019/05/bespoke-adventure-part-3-of-3.html"/>
    <hyperlink ref="E2" r:id="rId21" display="https://www.vcc.ca/programscourses/program-areas/design/fashion-design--production-certificate/"/>
    <hyperlink ref="E3" r:id="rId22" display="https://www.vcc.ca/about/college-information/news/article/good-luck-to-vccs-skills-canada-bc-2019-competitors.html"/>
    <hyperlink ref="E4" r:id="rId23" display="https://www.vcc.ca/communityreport/fundraising-flair.html"/>
    <hyperlink ref="E5" r:id="rId24" display="https://twitter.com/VCCfashion/status/1121813890910830592"/>
  </hyperlinks>
  <printOptions/>
  <pageMargins left="0.7" right="0.7" top="0.75" bottom="0.75" header="0.3" footer="0.3"/>
  <pageSetup orientation="portrait" paperSize="9"/>
  <tableParts>
    <tablePart r:id="rId32"/>
    <tablePart r:id="rId29"/>
    <tablePart r:id="rId25"/>
    <tablePart r:id="rId26"/>
    <tablePart r:id="rId31"/>
    <tablePart r:id="rId27"/>
    <tablePart r:id="rId30"/>
    <tablePart r:id="rId2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