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<sst xmlns="http://schemas.openxmlformats.org/spreadsheetml/2006/main" count="2283" uniqueCount="737">
  <si>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</si>
  <si>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</si>
  <si>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</si>
  <si>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</si>
  <si>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</si>
  <si>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</si>
  <si>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</si>
  <si>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</si>
  <si>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</si>
  <si>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</si>
  <si>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</si>
  <si>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</si>
  <si>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</si>
  <si>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</si>
  <si>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</si>
  <si>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</si>
  <si>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</si>
  <si>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</si>
  <si>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</si>
  <si>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</si>
  <si>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</si>
  <si>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</si>
  <si>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</si>
  <si>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</si>
  <si>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</si>
  <si>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</si>
  <si>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</si>
  <si>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</si>
  <si>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</si>
  <si>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</si>
  <si>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</si>
  <si>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</si>
  <si>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</si>
  <si>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</si>
  <si>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</si>
  <si>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</si>
  <si>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</si>
  <si>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</si>
  <si>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</si>
  <si>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</si>
  <si>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</si>
  <si>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</si>
  <si>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</si>
  <si>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</si>
  <si>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</si>
  <si>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</si>
  <si>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</si>
  <si>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</si>
  <si>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</si>
  <si>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</si>
  <si>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</si>
  <si>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</si>
  <si>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</si>
  <si>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</si>
  <si>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</si>
  <si>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</si>
  <si>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</si>
  <si>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</si>
  <si>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</si>
  <si>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</si>
  <si>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</si>
  <si>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</si>
  <si>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</si>
  <si>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</si>
  <si>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</si>
  <si>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</si>
  <si>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</si>
  <si>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</si>
  <si>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</si>
  <si>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</si>
  <si>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</si>
  <si>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</si>
  <si>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</si>
  <si>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</si>
  <si>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</si>
  <si>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</si>
  <si>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</si>
  <si>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</si>
  <si>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</si>
  <si>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</si>
  <si>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</si>
  <si>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</si>
  <si>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</si>
  <si>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</si>
  <si>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</si>
  <si>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</si>
  <si>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</si>
  <si>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</si>
  <si>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</si>
  <si>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</si>
  <si>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</si>
  <si>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</si>
  <si>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</si>
  <si>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</si>
  <si>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</si>
  <si>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</si>
  <si>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</si>
  <si>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</si>
  <si>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</si>
  <si>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</si>
  <si>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</si>
  <si>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</si>
  <si>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</si>
  <si>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</si>
  <si>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</si>
  <si>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</si>
  <si>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</si>
  <si>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</si>
  <si>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</si>
  <si>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</si>
  <si>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</si>
  <si>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</si>
  <si>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</si>
  <si>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</si>
  <si>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</si>
  <si>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</si>
  <si>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</si>
  <si>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</si>
  <si>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</si>
  <si>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</si>
  <si>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</si>
  <si>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</si>
  <si>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</si>
  <si>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</si>
  <si>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</si>
  <si>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</si>
  <si>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</si>
  <si>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</si>
  <si>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</si>
  <si>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</si>
  <si>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</si>
  <si>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</si>
  <si>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</si>
  <si>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</si>
  <si>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</si>
  <si>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</si>
  <si>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</si>
  <si>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</si>
  <si>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</si>
  <si>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</si>
  <si>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</si>
  <si>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</si>
  <si>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</si>
  <si>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</si>
  <si>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</si>
  <si>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</si>
  <si>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</si>
  <si>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</si>
  <si>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</si>
  <si>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</si>
  <si>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</si>
  <si>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</si>
  <si>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</si>
  <si>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</si>
  <si>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</si>
  <si>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</si>
  <si>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</si>
  <si>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</si>
  <si>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</si>
  <si>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</si>
  <si>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</si>
  <si>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</si>
  <si>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</si>
  <si>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</si>
  <si>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</si>
  <si>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</si>
  <si>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</si>
  <si>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</si>
  <si>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</si>
  <si>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</si>
  <si>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</si>
  <si>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</si>
  <si>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</si>
  <si>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</si>
  <si>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</si>
  <si>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</si>
  <si>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</si>
  <si>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</si>
  <si>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</si>
  <si>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</si>
  <si>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</si>
  <si>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</si>
  <si>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</si>
  <si>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</si>
  <si>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</si>
  <si>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</si>
  <si>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</si>
  <si>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</si>
  <si>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</si>
  <si>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</si>
  <si>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</si>
  <si>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</si>
  <si>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</si>
  <si>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</si>
  <si>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</si>
  <si>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</si>
  <si>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</si>
  <si>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</si>
  <si>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</si>
  <si>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</si>
  <si>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</si>
  <si>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</si>
  <si>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</si>
  <si>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</si>
  <si>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</si>
  <si>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</si>
  <si>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</si>
  <si>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</si>
  <si>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</si>
  <si>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</si>
  <si>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</si>
  <si>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</si>
  <si>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_priyankacraina</t>
  </si>
  <si>
    <t>gakeniatukene</t>
  </si>
  <si>
    <t>bmuthoka</t>
  </si>
  <si>
    <t>hngareh</t>
  </si>
  <si>
    <t>katekruchkin</t>
  </si>
  <si>
    <t>sanju69563610</t>
  </si>
  <si>
    <t>ekirumba</t>
  </si>
  <si>
    <t>totocarebox</t>
  </si>
  <si>
    <t>angiegichohi</t>
  </si>
  <si>
    <t>garaphika</t>
  </si>
  <si>
    <t>nagpal07</t>
  </si>
  <si>
    <t>toryburchfdn</t>
  </si>
  <si>
    <t>girlsgoblog</t>
  </si>
  <si>
    <t>im_kalam_</t>
  </si>
  <si>
    <t>grfcare</t>
  </si>
  <si>
    <t>ulalli</t>
  </si>
  <si>
    <t>opmips</t>
  </si>
  <si>
    <t>everymother</t>
  </si>
  <si>
    <t>Mentions</t>
  </si>
  <si>
    <t>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t>
  </si>
  <si>
    <t>RT @TotoCareBox: The @TotoCareBox Africa Trust team will be attending the 2nd Annual Kippra conference whose theme is: A Gendred Approach t…</t>
  </si>
  <si>
    <t>RT @_PriyankaCRaina: Glad to have held our #EveryMother workshop at Chandigarh's Model Jail, which is working tremendously on rehabilitatio…</t>
  </si>
  <si>
    <t>The @TotoCareBox Africa Trust team will be attending the 2nd Annual Kippra conference whose theme is: A Gendred Approach to Unlocking the Potenial for Sustainable Development. 
Be sure to visit our stand.
#KIPPRAConference2019 
#UHC #GenderedDevelopment #EveryNewborn #EveryMother https://t.co/t9P74dTpLe</t>
  </si>
  <si>
    <t>Common dialogue used by Indian mother
#IndianMother #Dialogue #EveryMother #Mother #Remeber
#ThursdayMood #ThursdatCreative #ThursdayFun #GraphicDesigner #GaraphikaDijaina #PicOfTheDay https://t.co/peNImsSxbl</t>
  </si>
  <si>
    <t>RT @Garaphika: Common dialogue used by Indian mother
#IndianMother #Dialogue #EveryMother #Mother #Remeber
#ThursdayMood #ThursdatCreative…</t>
  </si>
  <si>
    <t>Thinking of turning your side gig into a business? @EveryMother Founder Leah Keller was a part-time personal trainer that discovered her passion for empowering mothers through fitness. Discover how she got started: #EmbraceAmbition https://t.co/oUd1xc4xTL</t>
  </si>
  <si>
    <t>RT @ToryBurchFdn: Thinking of turning your side gig into a business? @EveryMother Founder Leah Keller was a part-time personal trainer that…</t>
  </si>
  <si>
    <t>Trending Taane_xD83D__xDD25__xD83D__xDD25_
Phone ke Baher Bhi Duniya Hai... 
Subha se chipkevae  hai na,  Bas nai Hua
Aasich raha to Andhe Ho jate, bolriyn mai! 
Aur Raho phone me,  kaiku aye ab.. 
Bhot dikhre phone me,  aaj kal.. 
#everymother 
#angar_lago_ye_phonon_ku</t>
  </si>
  <si>
    <t>http://www.toryburchfoundation.org/resources/leadership/meet-the-entrepreneur-behind-every-mother/</t>
  </si>
  <si>
    <t>toryburchfoundation.org</t>
  </si>
  <si>
    <t>everymother sdg</t>
  </si>
  <si>
    <t>kippraconference2019 uhc gendereddevelopment everynewborn everymother</t>
  </si>
  <si>
    <t>indianmother dialogue everymother mother remeber thursdaymood thursdatcreative thursdayfun graphicdesigner garaphikadijaina picoftheday</t>
  </si>
  <si>
    <t>indianmother dialogue everymother mother remeber thursdaymood thursdatcreative</t>
  </si>
  <si>
    <t>embraceambition</t>
  </si>
  <si>
    <t>everymother angar_lago_ye_phonon_ku</t>
  </si>
  <si>
    <t>https://pbs.twimg.com/media/D5yPCrPUUAAl7uh.jpg</t>
  </si>
  <si>
    <t>https://pbs.twimg.com/media/D8w6v-4XsAE9MAV.jpg</t>
  </si>
  <si>
    <t>https://pbs.twimg.com/media/D9f7HYCUEAAaFnA.jpg</t>
  </si>
  <si>
    <t>http://pbs.twimg.com/profile_images/1087597538432159745/DWTwXZXg_normal.jpg</t>
  </si>
  <si>
    <t>http://pbs.twimg.com/profile_images/931230502455070720/rZ2WgPnY_normal.jpg</t>
  </si>
  <si>
    <t>http://pbs.twimg.com/profile_images/863305595784450048/88wf6Rri_normal.jpg</t>
  </si>
  <si>
    <t>http://pbs.twimg.com/profile_images/674134233191858176/I9bu67FA_normal.png</t>
  </si>
  <si>
    <t>http://abs.twimg.com/sticky/default_profile_images/default_profile_normal.png</t>
  </si>
  <si>
    <t>http://pbs.twimg.com/profile_images/1065192593007538177/2MNFsQCq_normal.jpg</t>
  </si>
  <si>
    <t>http://pbs.twimg.com/profile_images/707812282424823810/tSrAVxsw_normal.jpg</t>
  </si>
  <si>
    <t>http://pbs.twimg.com/profile_images/628636886559535104/iuwpmkK0_normal.png</t>
  </si>
  <si>
    <t>http://pbs.twimg.com/profile_images/628302464249278464/uoWJBc-d_normal.png</t>
  </si>
  <si>
    <t>http://pbs.twimg.com/profile_images/1141878087769972736/P7y2fRsv_normal.jpg</t>
  </si>
  <si>
    <t>https://twitter.com/#!/_priyankacraina/status/1124931341911355394</t>
  </si>
  <si>
    <t>https://twitter.com/#!/gakeniatukene/status/1138349637449003009</t>
  </si>
  <si>
    <t>https://twitter.com/#!/bmuthoka/status/1138356448956690432</t>
  </si>
  <si>
    <t>https://twitter.com/#!/hngareh/status/1138361986826326016</t>
  </si>
  <si>
    <t>https://twitter.com/#!/katekruchkin/status/1138387563545288705</t>
  </si>
  <si>
    <t>https://twitter.com/#!/sanju69563610/status/1138392301133131778</t>
  </si>
  <si>
    <t>https://twitter.com/#!/ekirumba/status/1138400300350525440</t>
  </si>
  <si>
    <t>https://twitter.com/#!/totocarebox/status/1138349419915554816</t>
  </si>
  <si>
    <t>https://twitter.com/#!/angiegichohi/status/1139248123002441729</t>
  </si>
  <si>
    <t>https://twitter.com/#!/garaphika/status/1141657165070909440</t>
  </si>
  <si>
    <t>https://twitter.com/#!/nagpal07/status/1141677760424771585</t>
  </si>
  <si>
    <t>https://twitter.com/#!/toryburchfdn/status/1141856640439705601</t>
  </si>
  <si>
    <t>https://twitter.com/#!/girlsgoblog/status/1142045937692545025</t>
  </si>
  <si>
    <t>https://twitter.com/#!/im_kalam_/status/1142512962562715648</t>
  </si>
  <si>
    <t>1124931341911355394</t>
  </si>
  <si>
    <t>1138349637449003009</t>
  </si>
  <si>
    <t>1138356448956690432</t>
  </si>
  <si>
    <t>1138361986826326016</t>
  </si>
  <si>
    <t>1138387563545288705</t>
  </si>
  <si>
    <t>1138392301133131778</t>
  </si>
  <si>
    <t>1138400300350525440</t>
  </si>
  <si>
    <t>1138349419915554816</t>
  </si>
  <si>
    <t>1139248123002441729</t>
  </si>
  <si>
    <t>1141657165070909440</t>
  </si>
  <si>
    <t>1141677760424771585</t>
  </si>
  <si>
    <t>1141856640439705601</t>
  </si>
  <si>
    <t>1142045937692545025</t>
  </si>
  <si>
    <t>1142512962562715648</t>
  </si>
  <si>
    <t/>
  </si>
  <si>
    <t>en</t>
  </si>
  <si>
    <t>hi</t>
  </si>
  <si>
    <t>Twitter for iPhone</t>
  </si>
  <si>
    <t>Twitter for Android</t>
  </si>
  <si>
    <t>Twitter Web Client</t>
  </si>
  <si>
    <t>Twitter Web App</t>
  </si>
  <si>
    <t>Retweet</t>
  </si>
  <si>
    <t>76.7038129,30.665455 
76.8492359,30.665455 
76.8492359,30.795316 
76.7038129,30.795316</t>
  </si>
  <si>
    <t>India</t>
  </si>
  <si>
    <t>IN</t>
  </si>
  <si>
    <t>Chandigarh, India</t>
  </si>
  <si>
    <t>22aecab5acddee3b</t>
  </si>
  <si>
    <t>Chandigarh</t>
  </si>
  <si>
    <t>city</t>
  </si>
  <si>
    <t>https://api.twitter.com/1.1/geo/id/22aecab5acddee3b.json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</si>
  <si>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</si>
  <si>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</si>
  <si>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</si>
  <si>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</si>
  <si>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</si>
  <si>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</si>
  <si>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</si>
  <si>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</si>
  <si>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</si>
  <si>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</si>
  <si>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</si>
  <si>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</si>
  <si>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</si>
  <si>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</si>
  <si>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</si>
  <si>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</si>
  <si>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</si>
  <si>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</si>
  <si>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</si>
  <si>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</si>
  <si>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</si>
  <si>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Priyanka C Raina</t>
  </si>
  <si>
    <t>Gracia Raina Foundation</t>
  </si>
  <si>
    <t>Upneet</t>
  </si>
  <si>
    <t>Dr. O.P. Mishra</t>
  </si>
  <si>
    <t>Angela</t>
  </si>
  <si>
    <t>TotoCareBox</t>
  </si>
  <si>
    <t>Barbara Muthoka</t>
  </si>
  <si>
    <t>Hellen Ngareh</t>
  </si>
  <si>
    <t>Kate Kiama</t>
  </si>
  <si>
    <t>Sanju</t>
  </si>
  <si>
    <t>kirumba liz</t>
  </si>
  <si>
    <t>Angie Kui Gichohi</t>
  </si>
  <si>
    <t>Garaphika Dijaina</t>
  </si>
  <si>
    <t>Rajat Nagpal</t>
  </si>
  <si>
    <t>Tory Burch Fdn</t>
  </si>
  <si>
    <t>Cathy Carothers</t>
  </si>
  <si>
    <t>GirlsGo</t>
  </si>
  <si>
    <t>tawakkal_r ✨</t>
  </si>
  <si>
    <t>Co-founder - @grfCare, #AdolescentHealth | #ReproductiveHealth | #MaternalHealth | #SDG</t>
  </si>
  <si>
    <t>We empower women, in &amp; on the cusp of their reproductive phase, with tools &amp; awareness that enables them to make informed choices about their health. #SDG3</t>
  </si>
  <si>
    <t>A crusader for change and harbinger of hope</t>
  </si>
  <si>
    <t>Views expressed in this profile are personal</t>
  </si>
  <si>
    <t>Unless someone like me cares an awful lot more, nothing is going to get better. It is not.  Dr. Seuss.</t>
  </si>
  <si>
    <t>A community health based organization that provides new born survival packages to expectatant mothers from marginalized, poor and underserved communities.</t>
  </si>
  <si>
    <t>..why gain the whole wide world,when you just gon' lose your soul... #teamJesus</t>
  </si>
  <si>
    <t>A change agent with no regrets</t>
  </si>
  <si>
    <t>Mentor,Lawyer and Human Rights Advocate!</t>
  </si>
  <si>
    <t>Optimistic</t>
  </si>
  <si>
    <t>Professional Graphic Designer, Creative Editor, Artist, Illustrator And Art Enthusiast.</t>
  </si>
  <si>
    <t>Social Media Enthusiast</t>
  </si>
  <si>
    <t>The official Tory Burch Foundation tweets.</t>
  </si>
  <si>
    <t>Helping students achieve goals for school, college, entrepreneurship, STEM, connections, careers, volunteerism &amp; community_xD83D__xDC69__xD83C__xDFFE_‍_xD83C__xDF93_Mentors~Partners~Solutions~Apps</t>
  </si>
  <si>
    <t>Be You | Be Original. 
_xD83C__xDF41_
Instagram 8K followers( link in Bio)Islamic reminders
_xD83D__xDCAB_
Surely, with hardship there is ease.</t>
  </si>
  <si>
    <t>India _xD83C__xDDEE__xD83C__xDDF3_, Netherlands _xD83C__xDDF3__xD83C__xDDF1_</t>
  </si>
  <si>
    <t>New Delhi, India</t>
  </si>
  <si>
    <t>Nairobi</t>
  </si>
  <si>
    <t>Nairobi, Kenya</t>
  </si>
  <si>
    <t>Nairobi City</t>
  </si>
  <si>
    <t>नई दिल्ली, भारत</t>
  </si>
  <si>
    <t>Pennsylvania, USA</t>
  </si>
  <si>
    <t>Bagh Amberpet, Hyderabad</t>
  </si>
  <si>
    <t>https://t.co/lX3TGvZnYX</t>
  </si>
  <si>
    <t>https://t.co/aM9VuW5XYD</t>
  </si>
  <si>
    <t>https://t.co/Sb1biLQYp7</t>
  </si>
  <si>
    <t>https://t.co/7IDoW8Ah9W</t>
  </si>
  <si>
    <t>https://t.co/9MzDWHbYVY</t>
  </si>
  <si>
    <t>https://t.co/NhE4N5AyxS</t>
  </si>
  <si>
    <t>http://t.co/zs3y6u2B</t>
  </si>
  <si>
    <t>https://t.co/C6fubaU2Xi</t>
  </si>
  <si>
    <t>https://pbs.twimg.com/profile_banners/3484109354/1557039562</t>
  </si>
  <si>
    <t>https://pbs.twimg.com/profile_banners/854569465354350593/1551412950</t>
  </si>
  <si>
    <t>https://pbs.twimg.com/profile_banners/366162419/1556085344</t>
  </si>
  <si>
    <t>https://pbs.twimg.com/profile_banners/791239853107253248/1477482829</t>
  </si>
  <si>
    <t>https://pbs.twimg.com/profile_banners/34230006/1438360212</t>
  </si>
  <si>
    <t>https://pbs.twimg.com/profile_banners/1118839357/1443118195</t>
  </si>
  <si>
    <t>https://pbs.twimg.com/profile_banners/1303381694/1437987228</t>
  </si>
  <si>
    <t>https://pbs.twimg.com/profile_banners/474816257/1552982578</t>
  </si>
  <si>
    <t>https://pbs.twimg.com/profile_banners/856881152367480832/1553233824</t>
  </si>
  <si>
    <t>https://pbs.twimg.com/profile_banners/1596286651/1496737108</t>
  </si>
  <si>
    <t>https://pbs.twimg.com/profile_banners/950097884/1504227316</t>
  </si>
  <si>
    <t>https://pbs.twimg.com/profile_banners/3394267564/1438633999</t>
  </si>
  <si>
    <t>https://pbs.twimg.com/profile_banners/899866483672535041/1548371526</t>
  </si>
  <si>
    <t>http://abs.twimg.com/images/themes/theme1/bg.png</t>
  </si>
  <si>
    <t>http://abs.twimg.com/images/themes/theme18/bg.gif</t>
  </si>
  <si>
    <t>http://pbs.twimg.com/profile_images/1120595397867556864/V5q7r4jI_normal.jpg</t>
  </si>
  <si>
    <t>http://pbs.twimg.com/profile_images/864060024858869760/OYszJJlg_normal.jpg</t>
  </si>
  <si>
    <t>http://pbs.twimg.com/profile_images/475887065918226433/90tEtCtQ_normal.jpeg</t>
  </si>
  <si>
    <t>http://pbs.twimg.com/profile_images/1082990033001418752/ecHNhAm0_normal.jpg</t>
  </si>
  <si>
    <t>http://pbs.twimg.com/profile_images/821999539431337984/21N6WJmq_normal.jpg</t>
  </si>
  <si>
    <t>http://pbs.twimg.com/profile_images/856882056793665537/-Yb2Hwgw_normal.jpg</t>
  </si>
  <si>
    <t>Open Twitter Page for This Person</t>
  </si>
  <si>
    <t>https://twitter.com/_priyankacraina</t>
  </si>
  <si>
    <t>https://twitter.com/grfcare</t>
  </si>
  <si>
    <t>https://twitter.com/ulalli</t>
  </si>
  <si>
    <t>https://twitter.com/opmips</t>
  </si>
  <si>
    <t>https://twitter.com/gakeniatukene</t>
  </si>
  <si>
    <t>https://twitter.com/totocarebox</t>
  </si>
  <si>
    <t>https://twitter.com/bmuthoka</t>
  </si>
  <si>
    <t>https://twitter.com/hngareh</t>
  </si>
  <si>
    <t>https://twitter.com/katekruchkin</t>
  </si>
  <si>
    <t>https://twitter.com/sanju69563610</t>
  </si>
  <si>
    <t>https://twitter.com/ekirumba</t>
  </si>
  <si>
    <t>https://twitter.com/angiegichohi</t>
  </si>
  <si>
    <t>https://twitter.com/garaphika</t>
  </si>
  <si>
    <t>https://twitter.com/nagpal07</t>
  </si>
  <si>
    <t>https://twitter.com/toryburchfdn</t>
  </si>
  <si>
    <t>https://twitter.com/everymother</t>
  </si>
  <si>
    <t>https://twitter.com/girlsgoblog</t>
  </si>
  <si>
    <t>https://twitter.com/im_kalam_</t>
  </si>
  <si>
    <t>_priyankacraina
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t>
  </si>
  <si>
    <t xml:space="preserve">grfcare
</t>
  </si>
  <si>
    <t xml:space="preserve">ulalli
</t>
  </si>
  <si>
    <t xml:space="preserve">opmips
</t>
  </si>
  <si>
    <t>gakeniatukene
RT @TotoCareBox: The @TotoCareBox
Africa Trust team will be attending
the 2nd Annual Kippra conference
whose theme is: A Gendred Approach
t…</t>
  </si>
  <si>
    <t>totocarebox
The @TotoCareBox Africa Trust team
will be attending the 2nd Annual
Kippra conference whose theme is:
A Gendred Approach to Unlocking
the Potenial for Sustainable Development.
Be sure to visit our stand. #KIPPRAConference2019
#UHC #GenderedDevelopment #EveryNewborn
#EveryMother https://t.co/t9P74dTpLe</t>
  </si>
  <si>
    <t>bmuthoka
RT @TotoCareBox: The @TotoCareBox
Africa Trust team will be attending
the 2nd Annual Kippra conference
whose theme is: A Gendred Approach
t…</t>
  </si>
  <si>
    <t>hngareh
RT @TotoCareBox: The @TotoCareBox
Africa Trust team will be attending
the 2nd Annual Kippra conference
whose theme is: A Gendred Approach
t…</t>
  </si>
  <si>
    <t>katekruchkin
RT @TotoCareBox: The @TotoCareBox
Africa Trust team will be attending
the 2nd Annual Kippra conference
whose theme is: A Gendred Approach
t…</t>
  </si>
  <si>
    <t>sanju69563610
RT @_PriyankaCRaina: Glad to have
held our #EveryMother workshop
at Chandigarh's Model Jail, which
is working tremendously on rehabilitatio…</t>
  </si>
  <si>
    <t>ekirumba
RT @TotoCareBox: The @TotoCareBox
Africa Trust team will be attending
the 2nd Annual Kippra conference
whose theme is: A Gendred Approach
t…</t>
  </si>
  <si>
    <t>angiegichohi
RT @TotoCareBox: The @TotoCareBox
Africa Trust team will be attending
the 2nd Annual Kippra conference
whose theme is: A Gendred Approach
t…</t>
  </si>
  <si>
    <t>garaphika
Common dialogue used by Indian
mother #IndianMother #Dialogue
#EveryMother #Mother #Remeber #ThursdayMood
#ThursdatCreative #ThursdayFun
#GraphicDesigner #GaraphikaDijaina
#PicOfTheDay https://t.co/peNImsSxbl</t>
  </si>
  <si>
    <t>nagpal07
RT @Garaphika: Common dialogue
used by Indian mother #IndianMother
#Dialogue #EveryMother #Mother
#Remeber #ThursdayMood #ThursdatCreative…</t>
  </si>
  <si>
    <t>toryburchfdn
Thinking of turning your side gig
into a business? @EveryMother Founder
Leah Keller was a part-time personal
trainer that discovered her passion
for empowering mothers through
fitness. Discover how she got started:
#EmbraceAmbition https://t.co/oUd1xc4xTL</t>
  </si>
  <si>
    <t xml:space="preserve">everymother
</t>
  </si>
  <si>
    <t>girlsgoblog
RT @ToryBurchFdn: Thinking of turning
your side gig into a business?
@EveryMother Founder Leah Keller
was a part-time personal trainer
that…</t>
  </si>
  <si>
    <t>im_kalam_
Trending Taane_xD83D__xDD25__xD83D__xDD25_ Phone ke Baher
Bhi Duniya Hai... Subha se chipkevae
hai na, Bas nai Hua Aasich raha
to Andhe Ho jate, bolriyn mai!
Aur Raho phone me, kaiku aye ab..
Bhot dikhre phone me, aaj kal..
#everymother #angar_lago_ye_phonon_ku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</si>
  <si>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</si>
  <si>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</si>
  <si>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</si>
  <si>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</si>
  <si>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</si>
  <si>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</si>
  <si>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</si>
  <si>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</si>
  <si>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</si>
  <si>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</si>
  <si>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</si>
  <si>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</si>
  <si>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</si>
  <si>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</si>
  <si>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</si>
  <si>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</si>
  <si>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</si>
  <si>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</si>
  <si>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</si>
  <si>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</si>
  <si>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</si>
  <si>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</si>
  <si>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</si>
  <si>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</si>
  <si>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</si>
  <si>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</si>
  <si>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</si>
  <si>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</si>
  <si>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</si>
  <si>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</si>
  <si>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</si>
  <si>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</si>
  <si>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</si>
  <si>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</si>
  <si>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</si>
  <si>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</si>
  <si>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</si>
  <si>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</si>
  <si>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</si>
  <si>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</si>
  <si>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</si>
  <si>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</si>
  <si>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</si>
  <si>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</si>
  <si>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</si>
  <si>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</si>
  <si>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</si>
  <si>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</si>
  <si>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</si>
  <si>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</si>
  <si>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</si>
  <si>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</si>
  <si>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</si>
  <si>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</si>
  <si>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</si>
  <si>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</si>
  <si>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</si>
  <si>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</si>
  <si>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</si>
  <si>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</si>
  <si>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</si>
  <si>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</si>
  <si>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</si>
  <si>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</si>
  <si>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</si>
  <si>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</si>
  <si>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</si>
  <si>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</si>
  <si>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</si>
  <si>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</si>
  <si>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</si>
  <si>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</si>
  <si>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</si>
  <si>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</si>
  <si>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</si>
  <si>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</si>
  <si>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</si>
  <si>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</si>
  <si>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</si>
  <si>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</si>
  <si>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</si>
  <si>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indianmother</t>
  </si>
  <si>
    <t>dialogue</t>
  </si>
  <si>
    <t>mother</t>
  </si>
  <si>
    <t>remeber</t>
  </si>
  <si>
    <t>thursdaymood</t>
  </si>
  <si>
    <t>thursdatcreative</t>
  </si>
  <si>
    <t>angar_lago_ye_phonon_ku</t>
  </si>
  <si>
    <t>thursdayfun</t>
  </si>
  <si>
    <t>Top Hashtags in Tweet in G1</t>
  </si>
  <si>
    <t>kippraconference2019</t>
  </si>
  <si>
    <t>uhc</t>
  </si>
  <si>
    <t>gendereddevelopment</t>
  </si>
  <si>
    <t>everynewborn</t>
  </si>
  <si>
    <t>Top Hashtags in Tweet in G2</t>
  </si>
  <si>
    <t>sdg</t>
  </si>
  <si>
    <t>Top Hashtags in Tweet in G3</t>
  </si>
  <si>
    <t>Top Hashtags in Tweet in G4</t>
  </si>
  <si>
    <t>graphicdesigner</t>
  </si>
  <si>
    <t>garaphikadijaina</t>
  </si>
  <si>
    <t>Top Hashtags in Tweet in G5</t>
  </si>
  <si>
    <t>Top Hashtags in Tweet</t>
  </si>
  <si>
    <t>indianmother dialogue everymother mother remeber thursdaymood thursdatcreative thursdayfun graphicdesigner garaphikadijaina</t>
  </si>
  <si>
    <t>Top Words in Tweet in Entire Graph</t>
  </si>
  <si>
    <t>Words in Sentiment List#1: Positive</t>
  </si>
  <si>
    <t>Words in Sentiment List#2: Negative</t>
  </si>
  <si>
    <t>Words in Sentiment List#3: Angry/Violent</t>
  </si>
  <si>
    <t>Non-categorized Words</t>
  </si>
  <si>
    <t>Total Words</t>
  </si>
  <si>
    <t>africa</t>
  </si>
  <si>
    <t>trust</t>
  </si>
  <si>
    <t>team</t>
  </si>
  <si>
    <t>attending</t>
  </si>
  <si>
    <t>Top Words in Tweet in G1</t>
  </si>
  <si>
    <t>2nd</t>
  </si>
  <si>
    <t>annual</t>
  </si>
  <si>
    <t>kippra</t>
  </si>
  <si>
    <t>conference</t>
  </si>
  <si>
    <t>whose</t>
  </si>
  <si>
    <t>Top Words in Tweet in G2</t>
  </si>
  <si>
    <t>glad</t>
  </si>
  <si>
    <t>held</t>
  </si>
  <si>
    <t>#everymother</t>
  </si>
  <si>
    <t>workshop</t>
  </si>
  <si>
    <t>chandigarh's</t>
  </si>
  <si>
    <t>model</t>
  </si>
  <si>
    <t>jail</t>
  </si>
  <si>
    <t>working</t>
  </si>
  <si>
    <t>tremendously</t>
  </si>
  <si>
    <t>Top Words in Tweet in G3</t>
  </si>
  <si>
    <t>thinking</t>
  </si>
  <si>
    <t>turning</t>
  </si>
  <si>
    <t>side</t>
  </si>
  <si>
    <t>gig</t>
  </si>
  <si>
    <t>business</t>
  </si>
  <si>
    <t>founder</t>
  </si>
  <si>
    <t>leah</t>
  </si>
  <si>
    <t>keller</t>
  </si>
  <si>
    <t>part</t>
  </si>
  <si>
    <t>Top Words in Tweet in G4</t>
  </si>
  <si>
    <t>common</t>
  </si>
  <si>
    <t>used</t>
  </si>
  <si>
    <t>indian</t>
  </si>
  <si>
    <t>#indianmother</t>
  </si>
  <si>
    <t>#dialogue</t>
  </si>
  <si>
    <t>#mother</t>
  </si>
  <si>
    <t>#remeber</t>
  </si>
  <si>
    <t>Top Words in Tweet in G5</t>
  </si>
  <si>
    <t>phone</t>
  </si>
  <si>
    <t>hai</t>
  </si>
  <si>
    <t>Top Words in Tweet</t>
  </si>
  <si>
    <t>totocarebox africa trust team attending 2nd annual kippra conference whose</t>
  </si>
  <si>
    <t>glad held #everymother workshop chandigarh's model jail working tremendously</t>
  </si>
  <si>
    <t>thinking turning side gig business everymother founder leah keller part</t>
  </si>
  <si>
    <t>common dialogue used indian mother #indianmother #dialogue #everymother #mother #remeber</t>
  </si>
  <si>
    <t>phone hai</t>
  </si>
  <si>
    <t>Top Word Pairs in Tweet in Entire Graph</t>
  </si>
  <si>
    <t>totocarebox,africa</t>
  </si>
  <si>
    <t>africa,trust</t>
  </si>
  <si>
    <t>trust,team</t>
  </si>
  <si>
    <t>team,attending</t>
  </si>
  <si>
    <t>attending,2nd</t>
  </si>
  <si>
    <t>2nd,annual</t>
  </si>
  <si>
    <t>annual,kippra</t>
  </si>
  <si>
    <t>kippra,conference</t>
  </si>
  <si>
    <t>conference,whose</t>
  </si>
  <si>
    <t>whose,theme</t>
  </si>
  <si>
    <t>Top Word Pairs in Tweet in G1</t>
  </si>
  <si>
    <t>Top Word Pairs in Tweet in G2</t>
  </si>
  <si>
    <t>glad,held</t>
  </si>
  <si>
    <t>held,#everymother</t>
  </si>
  <si>
    <t>#everymother,workshop</t>
  </si>
  <si>
    <t>workshop,chandigarh's</t>
  </si>
  <si>
    <t>chandigarh's,model</t>
  </si>
  <si>
    <t>model,jail</t>
  </si>
  <si>
    <t>jail,working</t>
  </si>
  <si>
    <t>working,tremendously</t>
  </si>
  <si>
    <t>Top Word Pairs in Tweet in G3</t>
  </si>
  <si>
    <t>thinking,turning</t>
  </si>
  <si>
    <t>turning,side</t>
  </si>
  <si>
    <t>side,gig</t>
  </si>
  <si>
    <t>gig,business</t>
  </si>
  <si>
    <t>business,everymother</t>
  </si>
  <si>
    <t>everymother,founder</t>
  </si>
  <si>
    <t>founder,leah</t>
  </si>
  <si>
    <t>leah,keller</t>
  </si>
  <si>
    <t>keller,part</t>
  </si>
  <si>
    <t>part,time</t>
  </si>
  <si>
    <t>Top Word Pairs in Tweet in G4</t>
  </si>
  <si>
    <t>common,dialogue</t>
  </si>
  <si>
    <t>dialogue,used</t>
  </si>
  <si>
    <t>used,indian</t>
  </si>
  <si>
    <t>indian,mother</t>
  </si>
  <si>
    <t>mother,#indianmother</t>
  </si>
  <si>
    <t>#indianmother,#dialogue</t>
  </si>
  <si>
    <t>#dialogue,#everymother</t>
  </si>
  <si>
    <t>#everymother,#mother</t>
  </si>
  <si>
    <t>#mother,#remeber</t>
  </si>
  <si>
    <t>#remeber,#thursdaymood</t>
  </si>
  <si>
    <t>Top Word Pairs in Tweet in G5</t>
  </si>
  <si>
    <t>Top Word Pairs in Tweet</t>
  </si>
  <si>
    <t>totocarebox,africa  africa,trust  trust,team  team,attending  attending,2nd  2nd,annual  annual,kippra  kippra,conference  conference,whose  whose,theme</t>
  </si>
  <si>
    <t>glad,held  held,#everymother  #everymother,workshop  workshop,chandigarh's  chandigarh's,model  model,jail  jail,working  working,tremendously</t>
  </si>
  <si>
    <t>thinking,turning  turning,side  side,gig  gig,business  business,everymother  everymother,founder  founder,leah  leah,keller  keller,part  part,time</t>
  </si>
  <si>
    <t>common,dialogue  dialogue,used  used,indian  indian,mother  mother,#indianmother  #indianmother,#dialogue  #dialogue,#everymother  #everymother,#mother  #mother,#remeber  #remeber,#thursdaymood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</si>
  <si>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</si>
  <si>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</si>
  <si>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</si>
  <si>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</si>
  <si>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</si>
  <si>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</si>
  <si>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</si>
  <si>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</si>
  <si>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</si>
  <si>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</si>
  <si>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</si>
  <si>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</si>
  <si>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</si>
  <si>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</si>
  <si>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_priyankacraina opmips ulalli grfcare</t>
  </si>
  <si>
    <t>everymother toryburchfdn</t>
  </si>
  <si>
    <t>Top Tweeters in Entire Graph</t>
  </si>
  <si>
    <t>Top Tweeters in G1</t>
  </si>
  <si>
    <t>Top Tweeters in G2</t>
  </si>
  <si>
    <t>Top Tweeters in G3</t>
  </si>
  <si>
    <t>Top Tweeters in G4</t>
  </si>
  <si>
    <t>Top Tweeters in G5</t>
  </si>
  <si>
    <t>Top Tweeters</t>
  </si>
  <si>
    <t>bmuthoka katekruchkin hngareh gakeniatukene totocarebox ekirumba angiegichohi</t>
  </si>
  <si>
    <t>_priyankacraina grfcare ulalli opmips sanju69563610</t>
  </si>
  <si>
    <t>girlsgoblog toryburchfdn everymother</t>
  </si>
  <si>
    <t>nagpal07 garaphika</t>
  </si>
  <si>
    <t>Top URLs in Tweet by Count</t>
  </si>
  <si>
    <t>Top URLs in Tweet by Salience</t>
  </si>
  <si>
    <t>Top Domains in Tweet by Count</t>
  </si>
  <si>
    <t>Top Domains in Tweet by Salience</t>
  </si>
  <si>
    <t>Top Hashtags in Tweet by Count</t>
  </si>
  <si>
    <t>Top Hashtags in Tweet by Salience</t>
  </si>
  <si>
    <t>Top Words in Tweet by Count</t>
  </si>
  <si>
    <t>glad held #everymother workshop chandigarh's model jail working tremendously rehabilitation</t>
  </si>
  <si>
    <t>_priyankacraina glad held #everymother workshop chandigarh's model jail working tremendously</t>
  </si>
  <si>
    <t>garaphika common dialogue used indian mother #indianmother #dialogue #everymother #mother</t>
  </si>
  <si>
    <t>thinking turning side gig business founder leah keller part time</t>
  </si>
  <si>
    <t>toryburchfdn thinking turning side gig business founder leah keller part</t>
  </si>
  <si>
    <t>phone hai trending taane ke baher bhi duniya subha se</t>
  </si>
  <si>
    <t>Top Words in Tweet by Salience</t>
  </si>
  <si>
    <t>Top Word Pairs in Tweet by Count</t>
  </si>
  <si>
    <t>glad,held  held,#everymother  #everymother,workshop  workshop,chandigarh's  chandigarh's,model  model,jail  jail,working  working,tremendously  tremendously,rehabilitation  rehabilitation,reformation</t>
  </si>
  <si>
    <t>totocarebox,totocarebox  totocarebox,africa  africa,trust  trust,team  team,attending  attending,2nd  2nd,annual  annual,kippra  kippra,conference  conference,whose</t>
  </si>
  <si>
    <t>_priyankacraina,glad  glad,held  held,#everymother  #everymother,workshop  workshop,chandigarh's  chandigarh's,model  model,jail  jail,working  working,tremendously  tremendously,rehabilitatio</t>
  </si>
  <si>
    <t>garaphika,common  common,dialogue  dialogue,used  used,indian  indian,mother  mother,#indianmother  #indianmother,#dialogue  #dialogue,#everymother  #everymother,#mother  #mother,#remeber</t>
  </si>
  <si>
    <t>toryburchfdn,thinking  thinking,turning  turning,side  side,gig  gig,business  business,everymother  everymother,founder  founder,leah  leah,keller  keller,part</t>
  </si>
  <si>
    <t>trending,taane  taane,phone  phone,ke  ke,baher  baher,bhi  bhi,duniya  duniya,hai  hai,subha  subha,se  se,chipkevae</t>
  </si>
  <si>
    <t>Top Word Pairs in Tweet by Salience</t>
  </si>
  <si>
    <t>Word</t>
  </si>
  <si>
    <t>theme</t>
  </si>
  <si>
    <t>gendred</t>
  </si>
  <si>
    <t>approach</t>
  </si>
  <si>
    <t>t</t>
  </si>
  <si>
    <t>time</t>
  </si>
  <si>
    <t>personal</t>
  </si>
  <si>
    <t>trainer</t>
  </si>
  <si>
    <t>#thursdaymood</t>
  </si>
  <si>
    <t>#thursdatcreative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</si>
  <si>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</si>
  <si>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</si>
  <si>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</si>
  <si>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</si>
  <si>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</si>
  <si>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</si>
  <si>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</si>
  <si>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</si>
  <si>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</si>
  <si>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</si>
  <si>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</si>
  <si>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</si>
  <si>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</si>
  <si>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</si>
  <si>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</si>
  <si>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</si>
  <si>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</si>
  <si>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</si>
  <si>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</si>
  <si>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</si>
  <si>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</si>
  <si>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</si>
  <si>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</si>
  <si>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</si>
  <si>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</si>
  <si>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</si>
  <si>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</si>
  <si>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</si>
  <si>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</si>
  <si>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</si>
  <si>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</si>
  <si>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</si>
  <si>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totocarebox africa trust team attending 2nd annual kippra conference whose</t>
  </si>
  <si>
    <t>G2: glad held #everymother workshop chandigarh's model jail working tremendously</t>
  </si>
  <si>
    <t>G3: thinking turning side gig business everymother founder leah keller part</t>
  </si>
  <si>
    <t>G4: common dialogue used indian mother #indianmother #dialogue #everymother #mother #remeber</t>
  </si>
  <si>
    <t>G5: phone hai</t>
  </si>
  <si>
    <t>Autofill Workbook Results</t>
  </si>
  <si>
    <t>Edge Weight▓1▓1▓0▓True▓Gray▓Red▓▓Edge Weight▓1▓1▓0▓3▓10▓False▓Edge Weight▓1▓1▓0▓35▓12▓False▓▓0▓0▓0▓True▓Black▓Black▓▓Followers▓0▓18042▓0▓162▓1000▓False▓▓0▓0▓0▓0▓0▓False▓▓0▓0▓0▓0▓0▓False▓▓0▓0▓0▓0▓0▓False</t>
  </si>
  <si>
    <t>GraphSource░GraphServerTwitterSearch▓GraphTerm░everymother▓ImportDescription░The graph represents a network of 18 Twitter users whose tweets in the requested range contained "everymother", or who were replied to or mentioned in those tweets.  The network was obtained from the NodeXL Graph Server on Monday, 24 June 2019 at 07:55 UTC.
The requested start date was Monday, 24 June 2019 at 00:01 UTC and the maximum number of days (going backward) was 14.
The maximum number of tweets collected was 5,000.
The tweets in the network were tweeted over the 11-day, 11-hour, 44-minute period from Tuesday, 11 June 2019 at 07:37 UTC to Saturday, 22 June 2019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</si>
</sst>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239483"/>
        <c:axId val="31502164"/>
      </c:barChart>
      <c:catAx>
        <c:axId val="482394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02164"/>
        <c:crosses val="autoZero"/>
        <c:auto val="1"/>
        <c:lblOffset val="100"/>
        <c:noMultiLvlLbl val="0"/>
      </c:catAx>
      <c:valAx>
        <c:axId val="31502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9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5/5/2019 6:58</c:v>
                </c:pt>
                <c:pt idx="1">
                  <c:v>6/11/2019 7:37</c:v>
                </c:pt>
                <c:pt idx="2">
                  <c:v>6/11/2019 7:37</c:v>
                </c:pt>
                <c:pt idx="3">
                  <c:v>6/11/2019 8:05</c:v>
                </c:pt>
                <c:pt idx="4">
                  <c:v>6/11/2019 8:27</c:v>
                </c:pt>
                <c:pt idx="5">
                  <c:v>6/11/2019 10:08</c:v>
                </c:pt>
                <c:pt idx="6">
                  <c:v>6/11/2019 10:27</c:v>
                </c:pt>
                <c:pt idx="7">
                  <c:v>6/11/2019 10:59</c:v>
                </c:pt>
                <c:pt idx="8">
                  <c:v>6/13/2019 19:08</c:v>
                </c:pt>
                <c:pt idx="9">
                  <c:v>6/20/2019 10:40</c:v>
                </c:pt>
                <c:pt idx="10">
                  <c:v>6/20/2019 12:02</c:v>
                </c:pt>
                <c:pt idx="11">
                  <c:v>6/20/2019 23:53</c:v>
                </c:pt>
                <c:pt idx="12">
                  <c:v>6/21/2019 12:25</c:v>
                </c:pt>
                <c:pt idx="13">
                  <c:v>6/22/2019 19:21</c:v>
                </c:pt>
              </c:strCache>
            </c:strRef>
          </c:cat>
          <c:val>
            <c:numRef>
              <c:f>'Time Series'!$B$26:$B$40</c:f>
              <c:numCache>
                <c:formatCode>General</c:formatCode>
                <c:ptCount val="14"/>
                <c:pt idx="0">
                  <c:v>3</c:v>
                </c:pt>
                <c:pt idx="1">
                  <c:v>1</c:v>
                </c:pt>
                <c:pt idx="2">
                  <c:v>1</c:v>
                </c:pt>
                <c:pt idx="3">
                  <c:v>1</c:v>
                </c:pt>
                <c:pt idx="4">
                  <c:v>1</c:v>
                </c:pt>
                <c:pt idx="5">
                  <c:v>1</c:v>
                </c:pt>
                <c:pt idx="6">
                  <c:v>1</c:v>
                </c:pt>
                <c:pt idx="7">
                  <c:v>1</c:v>
                </c:pt>
                <c:pt idx="8">
                  <c:v>1</c:v>
                </c:pt>
                <c:pt idx="9">
                  <c:v>1</c:v>
                </c:pt>
                <c:pt idx="10">
                  <c:v>1</c:v>
                </c:pt>
                <c:pt idx="11">
                  <c:v>1</c:v>
                </c:pt>
                <c:pt idx="12">
                  <c:v>2</c:v>
                </c:pt>
                <c:pt idx="13">
                  <c:v>1</c:v>
                </c:pt>
              </c:numCache>
            </c:numRef>
          </c:val>
        </c:ser>
        <c:axId val="52314693"/>
        <c:axId val="1070190"/>
      </c:barChart>
      <c:catAx>
        <c:axId val="52314693"/>
        <c:scaling>
          <c:orientation val="minMax"/>
        </c:scaling>
        <c:axPos val="b"/>
        <c:delete val="0"/>
        <c:numFmt formatCode="General" sourceLinked="1"/>
        <c:majorTickMark val="out"/>
        <c:minorTickMark val="none"/>
        <c:tickLblPos val="nextTo"/>
        <c:crossAx val="1070190"/>
        <c:crosses val="autoZero"/>
        <c:auto val="1"/>
        <c:lblOffset val="100"/>
        <c:noMultiLvlLbl val="0"/>
      </c:catAx>
      <c:valAx>
        <c:axId val="1070190"/>
        <c:scaling>
          <c:orientation val="minMax"/>
        </c:scaling>
        <c:axPos val="l"/>
        <c:majorGridlines/>
        <c:delete val="0"/>
        <c:numFmt formatCode="General" sourceLinked="1"/>
        <c:majorTickMark val="out"/>
        <c:minorTickMark val="none"/>
        <c:tickLblPos val="nextTo"/>
        <c:crossAx val="52314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084021"/>
        <c:axId val="1538462"/>
      </c:barChart>
      <c:catAx>
        <c:axId val="15084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8462"/>
        <c:crosses val="autoZero"/>
        <c:auto val="1"/>
        <c:lblOffset val="100"/>
        <c:noMultiLvlLbl val="0"/>
      </c:catAx>
      <c:valAx>
        <c:axId val="153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846159"/>
        <c:axId val="57506568"/>
      </c:barChart>
      <c:catAx>
        <c:axId val="13846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06568"/>
        <c:crosses val="autoZero"/>
        <c:auto val="1"/>
        <c:lblOffset val="100"/>
        <c:noMultiLvlLbl val="0"/>
      </c:catAx>
      <c:valAx>
        <c:axId val="5750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6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797065"/>
        <c:axId val="27520402"/>
      </c:barChart>
      <c:catAx>
        <c:axId val="47797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20402"/>
        <c:crosses val="autoZero"/>
        <c:auto val="1"/>
        <c:lblOffset val="100"/>
        <c:noMultiLvlLbl val="0"/>
      </c:catAx>
      <c:valAx>
        <c:axId val="2752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57027"/>
        <c:axId val="14560060"/>
      </c:barChart>
      <c:catAx>
        <c:axId val="463570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60060"/>
        <c:crosses val="autoZero"/>
        <c:auto val="1"/>
        <c:lblOffset val="100"/>
        <c:noMultiLvlLbl val="0"/>
      </c:catAx>
      <c:valAx>
        <c:axId val="1456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31677"/>
        <c:axId val="38514182"/>
      </c:barChart>
      <c:catAx>
        <c:axId val="63931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14182"/>
        <c:crosses val="autoZero"/>
        <c:auto val="1"/>
        <c:lblOffset val="100"/>
        <c:noMultiLvlLbl val="0"/>
      </c:catAx>
      <c:valAx>
        <c:axId val="3851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1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083319"/>
        <c:axId val="32641008"/>
      </c:barChart>
      <c:catAx>
        <c:axId val="11083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41008"/>
        <c:crosses val="autoZero"/>
        <c:auto val="1"/>
        <c:lblOffset val="100"/>
        <c:noMultiLvlLbl val="0"/>
      </c:catAx>
      <c:valAx>
        <c:axId val="32641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8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333617"/>
        <c:axId val="26675962"/>
      </c:barChart>
      <c:catAx>
        <c:axId val="25333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75962"/>
        <c:crosses val="autoZero"/>
        <c:auto val="1"/>
        <c:lblOffset val="100"/>
        <c:noMultiLvlLbl val="0"/>
      </c:catAx>
      <c:valAx>
        <c:axId val="26675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3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757067"/>
        <c:axId val="13269284"/>
      </c:barChart>
      <c:catAx>
        <c:axId val="38757067"/>
        <c:scaling>
          <c:orientation val="minMax"/>
        </c:scaling>
        <c:axPos val="b"/>
        <c:delete val="1"/>
        <c:majorTickMark val="out"/>
        <c:minorTickMark val="none"/>
        <c:tickLblPos val="none"/>
        <c:crossAx val="13269284"/>
        <c:crosses val="autoZero"/>
        <c:auto val="1"/>
        <c:lblOffset val="100"/>
        <c:noMultiLvlLbl val="0"/>
      </c:catAx>
      <c:valAx>
        <c:axId val="13269284"/>
        <c:scaling>
          <c:orientation val="minMax"/>
        </c:scaling>
        <c:axPos val="l"/>
        <c:delete val="1"/>
        <c:majorTickMark val="out"/>
        <c:minorTickMark val="none"/>
        <c:tickLblPos val="none"/>
        <c:crossAx val="387570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everymother sdg"/>
        <m/>
        <s v="everymother"/>
        <s v="kippraconference2019 uhc gendereddevelopment everynewborn everymother"/>
        <s v="indianmother dialogue everymother mother remeber thursdaymood thursdatcreative thursdayfun graphicdesigner garaphikadijaina picoftheday"/>
        <s v="indianmother dialogue everymother mother remeber thursdaymood thursdatcreative"/>
        <s v="embraceambition"/>
        <s v="everymother angar_lago_ye_phonon_k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5-05T06:58:26.000"/>
        <d v="2019-06-11T07:37:57.000"/>
        <d v="2019-06-11T08:05:01.000"/>
        <d v="2019-06-11T08:27:02.000"/>
        <d v="2019-06-11T10:08:40.000"/>
        <d v="2019-06-11T10:27:29.000"/>
        <d v="2019-06-11T10:59:16.000"/>
        <d v="2019-06-11T07:37:05.000"/>
        <d v="2019-06-13T19:08:13.000"/>
        <d v="2019-06-20T10:40:53.000"/>
        <d v="2019-06-20T12:02:44.000"/>
        <d v="2019-06-20T23:53:32.000"/>
        <d v="2019-06-21T12:25:44.000"/>
        <d v="2019-06-22T19:21: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_priyankacraina"/>
    <s v="grfcare"/>
    <m/>
    <m/>
    <m/>
    <m/>
    <m/>
    <m/>
    <m/>
    <m/>
    <s v="No"/>
    <n v="3"/>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6037"/>
    <s v=""/>
    <b v="0"/>
    <s v="en"/>
    <m/>
    <s v=""/>
    <b v="0"/>
    <n v="273"/>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2"/>
    <s v="2"/>
    <m/>
    <m/>
    <m/>
    <m/>
    <m/>
    <m/>
    <m/>
    <m/>
    <m/>
  </r>
  <r>
    <s v="_priyankacraina"/>
    <s v="ulalli"/>
    <m/>
    <m/>
    <m/>
    <m/>
    <m/>
    <m/>
    <m/>
    <m/>
    <s v="No"/>
    <n v="4"/>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6037"/>
    <s v=""/>
    <b v="0"/>
    <s v="en"/>
    <m/>
    <s v=""/>
    <b v="0"/>
    <n v="273"/>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2"/>
    <s v="2"/>
    <m/>
    <m/>
    <m/>
    <m/>
    <m/>
    <m/>
    <m/>
    <m/>
    <m/>
  </r>
  <r>
    <s v="_priyankacraina"/>
    <s v="opmips"/>
    <m/>
    <m/>
    <m/>
    <m/>
    <m/>
    <m/>
    <m/>
    <m/>
    <s v="No"/>
    <n v="5"/>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6037"/>
    <s v=""/>
    <b v="0"/>
    <s v="en"/>
    <m/>
    <s v=""/>
    <b v="0"/>
    <n v="273"/>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2"/>
    <s v="2"/>
    <n v="2"/>
    <n v="4.761904761904762"/>
    <n v="0"/>
    <n v="0"/>
    <n v="0"/>
    <n v="0"/>
    <n v="40"/>
    <n v="95.23809523809524"/>
    <n v="42"/>
  </r>
  <r>
    <s v="gakeniatukene"/>
    <s v="totocarebox"/>
    <m/>
    <m/>
    <m/>
    <m/>
    <m/>
    <m/>
    <m/>
    <m/>
    <s v="No"/>
    <n v="6"/>
    <m/>
    <m/>
    <x v="0"/>
    <d v="2019-06-11T07:37:57.000"/>
    <s v="RT @TotoCareBox: The @TotoCareBox Africa Trust team will be attending the 2nd Annual Kippra conference whose theme is: A Gendred Approach t…"/>
    <m/>
    <m/>
    <x v="1"/>
    <m/>
    <s v="http://pbs.twimg.com/profile_images/1087597538432159745/DWTwXZXg_normal.jpg"/>
    <x v="1"/>
    <s v="https://twitter.com/#!/gakeniatukene/status/1138349637449003009"/>
    <m/>
    <m/>
    <s v="1138349637449003009"/>
    <m/>
    <b v="0"/>
    <n v="0"/>
    <s v=""/>
    <b v="0"/>
    <s v="en"/>
    <m/>
    <s v=""/>
    <b v="0"/>
    <n v="5"/>
    <s v="1138349419915554816"/>
    <s v="Twitter for Android"/>
    <b v="0"/>
    <s v="1138349419915554816"/>
    <s v="Tweet"/>
    <n v="0"/>
    <n v="0"/>
    <m/>
    <m/>
    <m/>
    <m/>
    <m/>
    <m/>
    <m/>
    <m/>
    <n v="1"/>
    <s v="1"/>
    <s v="1"/>
    <n v="1"/>
    <n v="4.545454545454546"/>
    <n v="0"/>
    <n v="0"/>
    <n v="0"/>
    <n v="0"/>
    <n v="21"/>
    <n v="95.45454545454545"/>
    <n v="22"/>
  </r>
  <r>
    <s v="bmuthoka"/>
    <s v="totocarebox"/>
    <m/>
    <m/>
    <m/>
    <m/>
    <m/>
    <m/>
    <m/>
    <m/>
    <s v="No"/>
    <n v="7"/>
    <m/>
    <m/>
    <x v="0"/>
    <d v="2019-06-11T08:05:01.000"/>
    <s v="RT @TotoCareBox: The @TotoCareBox Africa Trust team will be attending the 2nd Annual Kippra conference whose theme is: A Gendred Approach t…"/>
    <m/>
    <m/>
    <x v="1"/>
    <m/>
    <s v="http://pbs.twimg.com/profile_images/931230502455070720/rZ2WgPnY_normal.jpg"/>
    <x v="2"/>
    <s v="https://twitter.com/#!/bmuthoka/status/1138356448956690432"/>
    <m/>
    <m/>
    <s v="1138356448956690432"/>
    <m/>
    <b v="0"/>
    <n v="0"/>
    <s v=""/>
    <b v="0"/>
    <s v="en"/>
    <m/>
    <s v=""/>
    <b v="0"/>
    <n v="5"/>
    <s v="1138349419915554816"/>
    <s v="Twitter Web Client"/>
    <b v="0"/>
    <s v="1138349419915554816"/>
    <s v="Tweet"/>
    <n v="0"/>
    <n v="0"/>
    <m/>
    <m/>
    <m/>
    <m/>
    <m/>
    <m/>
    <m/>
    <m/>
    <n v="1"/>
    <s v="1"/>
    <s v="1"/>
    <n v="1"/>
    <n v="4.545454545454546"/>
    <n v="0"/>
    <n v="0"/>
    <n v="0"/>
    <n v="0"/>
    <n v="21"/>
    <n v="95.45454545454545"/>
    <n v="22"/>
  </r>
  <r>
    <s v="hngareh"/>
    <s v="totocarebox"/>
    <m/>
    <m/>
    <m/>
    <m/>
    <m/>
    <m/>
    <m/>
    <m/>
    <s v="No"/>
    <n v="8"/>
    <m/>
    <m/>
    <x v="0"/>
    <d v="2019-06-11T08:27:02.000"/>
    <s v="RT @TotoCareBox: The @TotoCareBox Africa Trust team will be attending the 2nd Annual Kippra conference whose theme is: A Gendred Approach t…"/>
    <m/>
    <m/>
    <x v="1"/>
    <m/>
    <s v="http://pbs.twimg.com/profile_images/863305595784450048/88wf6Rri_normal.jpg"/>
    <x v="3"/>
    <s v="https://twitter.com/#!/hngareh/status/1138361986826326016"/>
    <m/>
    <m/>
    <s v="1138361986826326016"/>
    <m/>
    <b v="0"/>
    <n v="0"/>
    <s v=""/>
    <b v="0"/>
    <s v="en"/>
    <m/>
    <s v=""/>
    <b v="0"/>
    <n v="5"/>
    <s v="1138349419915554816"/>
    <s v="Twitter Web Client"/>
    <b v="0"/>
    <s v="1138349419915554816"/>
    <s v="Tweet"/>
    <n v="0"/>
    <n v="0"/>
    <m/>
    <m/>
    <m/>
    <m/>
    <m/>
    <m/>
    <m/>
    <m/>
    <n v="1"/>
    <s v="1"/>
    <s v="1"/>
    <n v="1"/>
    <n v="4.545454545454546"/>
    <n v="0"/>
    <n v="0"/>
    <n v="0"/>
    <n v="0"/>
    <n v="21"/>
    <n v="95.45454545454545"/>
    <n v="22"/>
  </r>
  <r>
    <s v="katekruchkin"/>
    <s v="totocarebox"/>
    <m/>
    <m/>
    <m/>
    <m/>
    <m/>
    <m/>
    <m/>
    <m/>
    <s v="No"/>
    <n v="9"/>
    <m/>
    <m/>
    <x v="0"/>
    <d v="2019-06-11T10:08:40.000"/>
    <s v="RT @TotoCareBox: The @TotoCareBox Africa Trust team will be attending the 2nd Annual Kippra conference whose theme is: A Gendred Approach t…"/>
    <m/>
    <m/>
    <x v="1"/>
    <m/>
    <s v="http://pbs.twimg.com/profile_images/674134233191858176/I9bu67FA_normal.png"/>
    <x v="4"/>
    <s v="https://twitter.com/#!/katekruchkin/status/1138387563545288705"/>
    <m/>
    <m/>
    <s v="1138387563545288705"/>
    <m/>
    <b v="0"/>
    <n v="0"/>
    <s v=""/>
    <b v="0"/>
    <s v="en"/>
    <m/>
    <s v=""/>
    <b v="0"/>
    <n v="5"/>
    <s v="1138349419915554816"/>
    <s v="Twitter Web App"/>
    <b v="0"/>
    <s v="1138349419915554816"/>
    <s v="Tweet"/>
    <n v="0"/>
    <n v="0"/>
    <m/>
    <m/>
    <m/>
    <m/>
    <m/>
    <m/>
    <m/>
    <m/>
    <n v="1"/>
    <s v="1"/>
    <s v="1"/>
    <n v="1"/>
    <n v="4.545454545454546"/>
    <n v="0"/>
    <n v="0"/>
    <n v="0"/>
    <n v="0"/>
    <n v="21"/>
    <n v="95.45454545454545"/>
    <n v="22"/>
  </r>
  <r>
    <s v="sanju69563610"/>
    <s v="_priyankacraina"/>
    <m/>
    <m/>
    <m/>
    <m/>
    <m/>
    <m/>
    <m/>
    <m/>
    <s v="No"/>
    <n v="10"/>
    <m/>
    <m/>
    <x v="0"/>
    <d v="2019-06-11T10:27:29.000"/>
    <s v="RT @_PriyankaCRaina: Glad to have held our #EveryMother workshop at Chandigarh's Model Jail, which is working tremendously on rehabilitatio…"/>
    <m/>
    <m/>
    <x v="2"/>
    <m/>
    <s v="http://abs.twimg.com/sticky/default_profile_images/default_profile_normal.png"/>
    <x v="5"/>
    <s v="https://twitter.com/#!/sanju69563610/status/1138392301133131778"/>
    <m/>
    <m/>
    <s v="1138392301133131778"/>
    <m/>
    <b v="0"/>
    <n v="0"/>
    <s v=""/>
    <b v="0"/>
    <s v="en"/>
    <m/>
    <s v=""/>
    <b v="0"/>
    <n v="273"/>
    <s v="1124931341911355394"/>
    <s v="Twitter for Android"/>
    <b v="0"/>
    <s v="1124931341911355394"/>
    <s v="Tweet"/>
    <n v="0"/>
    <n v="0"/>
    <m/>
    <m/>
    <m/>
    <m/>
    <m/>
    <m/>
    <m/>
    <m/>
    <n v="1"/>
    <s v="2"/>
    <s v="2"/>
    <n v="2"/>
    <n v="10.526315789473685"/>
    <n v="0"/>
    <n v="0"/>
    <n v="0"/>
    <n v="0"/>
    <n v="17"/>
    <n v="89.47368421052632"/>
    <n v="19"/>
  </r>
  <r>
    <s v="ekirumba"/>
    <s v="totocarebox"/>
    <m/>
    <m/>
    <m/>
    <m/>
    <m/>
    <m/>
    <m/>
    <m/>
    <s v="No"/>
    <n v="11"/>
    <m/>
    <m/>
    <x v="0"/>
    <d v="2019-06-11T10:59:16.000"/>
    <s v="RT @TotoCareBox: The @TotoCareBox Africa Trust team will be attending the 2nd Annual Kippra conference whose theme is: A Gendred Approach t…"/>
    <m/>
    <m/>
    <x v="1"/>
    <m/>
    <s v="http://pbs.twimg.com/profile_images/1065192593007538177/2MNFsQCq_normal.jpg"/>
    <x v="6"/>
    <s v="https://twitter.com/#!/ekirumba/status/1138400300350525440"/>
    <m/>
    <m/>
    <s v="1138400300350525440"/>
    <m/>
    <b v="0"/>
    <n v="0"/>
    <s v=""/>
    <b v="0"/>
    <s v="en"/>
    <m/>
    <s v=""/>
    <b v="0"/>
    <n v="5"/>
    <s v="1138349419915554816"/>
    <s v="Twitter for Android"/>
    <b v="0"/>
    <s v="1138349419915554816"/>
    <s v="Tweet"/>
    <n v="0"/>
    <n v="0"/>
    <m/>
    <m/>
    <m/>
    <m/>
    <m/>
    <m/>
    <m/>
    <m/>
    <n v="1"/>
    <s v="1"/>
    <s v="1"/>
    <n v="1"/>
    <n v="4.545454545454546"/>
    <n v="0"/>
    <n v="0"/>
    <n v="0"/>
    <n v="0"/>
    <n v="21"/>
    <n v="95.45454545454545"/>
    <n v="22"/>
  </r>
  <r>
    <s v="totocarebox"/>
    <s v="totocarebox"/>
    <m/>
    <m/>
    <m/>
    <m/>
    <m/>
    <m/>
    <m/>
    <m/>
    <s v="No"/>
    <n v="12"/>
    <m/>
    <m/>
    <x v="1"/>
    <d v="2019-06-11T07:37:05.000"/>
    <s v="The @TotoCareBox Africa Trust team will be attending the 2nd Annual Kippra conference whose theme is: A Gendred Approach to Unlocking the Potenial for Sustainable Development. _x000a_Be sure to visit our stand._x000a_#KIPPRAConference2019 _x000a_#UHC #GenderedDevelopment #EveryNewborn #EveryMother https://t.co/t9P74dTpLe"/>
    <m/>
    <m/>
    <x v="3"/>
    <s v="https://pbs.twimg.com/media/D8w6v-4XsAE9MAV.jpg"/>
    <s v="https://pbs.twimg.com/media/D8w6v-4XsAE9MAV.jpg"/>
    <x v="7"/>
    <s v="https://twitter.com/#!/totocarebox/status/1138349419915554816"/>
    <m/>
    <m/>
    <s v="1138349419915554816"/>
    <m/>
    <b v="0"/>
    <n v="6"/>
    <s v=""/>
    <b v="0"/>
    <s v="en"/>
    <m/>
    <s v=""/>
    <b v="0"/>
    <n v="5"/>
    <s v=""/>
    <s v="Twitter for Android"/>
    <b v="0"/>
    <s v="1138349419915554816"/>
    <s v="Tweet"/>
    <n v="0"/>
    <n v="0"/>
    <m/>
    <m/>
    <m/>
    <m/>
    <m/>
    <m/>
    <m/>
    <m/>
    <n v="1"/>
    <s v="1"/>
    <s v="1"/>
    <n v="2"/>
    <n v="5.405405405405405"/>
    <n v="0"/>
    <n v="0"/>
    <n v="0"/>
    <n v="0"/>
    <n v="35"/>
    <n v="94.5945945945946"/>
    <n v="37"/>
  </r>
  <r>
    <s v="angiegichohi"/>
    <s v="totocarebox"/>
    <m/>
    <m/>
    <m/>
    <m/>
    <m/>
    <m/>
    <m/>
    <m/>
    <s v="No"/>
    <n v="13"/>
    <m/>
    <m/>
    <x v="0"/>
    <d v="2019-06-13T19:08:13.000"/>
    <s v="RT @TotoCareBox: The @TotoCareBox Africa Trust team will be attending the 2nd Annual Kippra conference whose theme is: A Gendred Approach t…"/>
    <m/>
    <m/>
    <x v="1"/>
    <m/>
    <s v="http://abs.twimg.com/sticky/default_profile_images/default_profile_normal.png"/>
    <x v="8"/>
    <s v="https://twitter.com/#!/angiegichohi/status/1139248123002441729"/>
    <m/>
    <m/>
    <s v="1139248123002441729"/>
    <m/>
    <b v="0"/>
    <n v="0"/>
    <s v=""/>
    <b v="0"/>
    <s v="en"/>
    <m/>
    <s v=""/>
    <b v="0"/>
    <n v="6"/>
    <s v="1138349419915554816"/>
    <s v="Twitter for Android"/>
    <b v="0"/>
    <s v="1138349419915554816"/>
    <s v="Tweet"/>
    <n v="0"/>
    <n v="0"/>
    <m/>
    <m/>
    <m/>
    <m/>
    <m/>
    <m/>
    <m/>
    <m/>
    <n v="1"/>
    <s v="1"/>
    <s v="1"/>
    <n v="1"/>
    <n v="4.545454545454546"/>
    <n v="0"/>
    <n v="0"/>
    <n v="0"/>
    <n v="0"/>
    <n v="21"/>
    <n v="95.45454545454545"/>
    <n v="22"/>
  </r>
  <r>
    <s v="garaphika"/>
    <s v="garaphika"/>
    <m/>
    <m/>
    <m/>
    <m/>
    <m/>
    <m/>
    <m/>
    <m/>
    <s v="No"/>
    <n v="14"/>
    <m/>
    <m/>
    <x v="1"/>
    <d v="2019-06-20T10:40:53.000"/>
    <s v="Common dialogue used by Indian mother_x000a_#IndianMother #Dialogue #EveryMother #Mother #Remeber_x000a_#ThursdayMood #ThursdatCreative #ThursdayFun #GraphicDesigner #GaraphikaDijaina #PicOfTheDay https://t.co/peNImsSxbl"/>
    <m/>
    <m/>
    <x v="4"/>
    <s v="https://pbs.twimg.com/media/D9f7HYCUEAAaFnA.jpg"/>
    <s v="https://pbs.twimg.com/media/D9f7HYCUEAAaFnA.jpg"/>
    <x v="9"/>
    <s v="https://twitter.com/#!/garaphika/status/1141657165070909440"/>
    <m/>
    <m/>
    <s v="1141657165070909440"/>
    <m/>
    <b v="0"/>
    <n v="2"/>
    <s v=""/>
    <b v="0"/>
    <s v="en"/>
    <m/>
    <s v=""/>
    <b v="0"/>
    <n v="1"/>
    <s v=""/>
    <s v="Twitter Web Client"/>
    <b v="0"/>
    <s v="1141657165070909440"/>
    <s v="Tweet"/>
    <n v="0"/>
    <n v="0"/>
    <m/>
    <m/>
    <m/>
    <m/>
    <m/>
    <m/>
    <m/>
    <m/>
    <n v="1"/>
    <s v="4"/>
    <s v="4"/>
    <n v="0"/>
    <n v="0"/>
    <n v="0"/>
    <n v="0"/>
    <n v="0"/>
    <n v="0"/>
    <n v="17"/>
    <n v="100"/>
    <n v="17"/>
  </r>
  <r>
    <s v="nagpal07"/>
    <s v="garaphika"/>
    <m/>
    <m/>
    <m/>
    <m/>
    <m/>
    <m/>
    <m/>
    <m/>
    <s v="No"/>
    <n v="15"/>
    <m/>
    <m/>
    <x v="0"/>
    <d v="2019-06-20T12:02:44.000"/>
    <s v="RT @Garaphika: Common dialogue used by Indian mother_x000a_#IndianMother #Dialogue #EveryMother #Mother #Remeber_x000a_#ThursdayMood #ThursdatCreative…"/>
    <m/>
    <m/>
    <x v="5"/>
    <m/>
    <s v="http://pbs.twimg.com/profile_images/707812282424823810/tSrAVxsw_normal.jpg"/>
    <x v="10"/>
    <s v="https://twitter.com/#!/nagpal07/status/1141677760424771585"/>
    <m/>
    <m/>
    <s v="1141677760424771585"/>
    <m/>
    <b v="0"/>
    <n v="0"/>
    <s v=""/>
    <b v="0"/>
    <s v="en"/>
    <m/>
    <s v=""/>
    <b v="0"/>
    <n v="1"/>
    <s v="1141657165070909440"/>
    <s v="Twitter Web Client"/>
    <b v="0"/>
    <s v="1141657165070909440"/>
    <s v="Tweet"/>
    <n v="0"/>
    <n v="0"/>
    <m/>
    <m/>
    <m/>
    <m/>
    <m/>
    <m/>
    <m/>
    <m/>
    <n v="1"/>
    <s v="4"/>
    <s v="4"/>
    <n v="0"/>
    <n v="0"/>
    <n v="0"/>
    <n v="0"/>
    <n v="0"/>
    <n v="0"/>
    <n v="15"/>
    <n v="100"/>
    <n v="15"/>
  </r>
  <r>
    <s v="toryburchfdn"/>
    <s v="everymother"/>
    <m/>
    <m/>
    <m/>
    <m/>
    <m/>
    <m/>
    <m/>
    <m/>
    <s v="No"/>
    <n v="16"/>
    <m/>
    <m/>
    <x v="0"/>
    <d v="2019-06-20T23:53:32.000"/>
    <s v="Thinking of turning your side gig into a business? @EveryMother Founder Leah Keller was a part-time personal trainer that discovered her passion for empowering mothers through fitness. Discover how she got started: #EmbraceAmbition https://t.co/oUd1xc4xTL"/>
    <s v="http://www.toryburchfoundation.org/resources/leadership/meet-the-entrepreneur-behind-every-mother/"/>
    <s v="toryburchfoundation.org"/>
    <x v="6"/>
    <m/>
    <s v="http://pbs.twimg.com/profile_images/628636886559535104/iuwpmkK0_normal.png"/>
    <x v="11"/>
    <s v="https://twitter.com/#!/toryburchfdn/status/1141856640439705601"/>
    <m/>
    <m/>
    <s v="1141856640439705601"/>
    <m/>
    <b v="0"/>
    <n v="1"/>
    <s v=""/>
    <b v="0"/>
    <s v="en"/>
    <m/>
    <s v=""/>
    <b v="0"/>
    <n v="0"/>
    <s v=""/>
    <s v="Twitter Web Client"/>
    <b v="0"/>
    <s v="1141856640439705601"/>
    <s v="Tweet"/>
    <n v="0"/>
    <n v="0"/>
    <m/>
    <m/>
    <m/>
    <m/>
    <m/>
    <m/>
    <m/>
    <m/>
    <n v="1"/>
    <s v="3"/>
    <s v="3"/>
    <n v="1"/>
    <n v="2.9411764705882355"/>
    <n v="0"/>
    <n v="0"/>
    <n v="0"/>
    <n v="0"/>
    <n v="33"/>
    <n v="97.05882352941177"/>
    <n v="34"/>
  </r>
  <r>
    <s v="girlsgoblog"/>
    <s v="everymother"/>
    <m/>
    <m/>
    <m/>
    <m/>
    <m/>
    <m/>
    <m/>
    <m/>
    <s v="No"/>
    <n v="17"/>
    <m/>
    <m/>
    <x v="0"/>
    <d v="2019-06-21T12:25:44.000"/>
    <s v="RT @ToryBurchFdn: Thinking of turning your side gig into a business? @EveryMother Founder Leah Keller was a part-time personal trainer that…"/>
    <m/>
    <m/>
    <x v="1"/>
    <m/>
    <s v="http://pbs.twimg.com/profile_images/628302464249278464/uoWJBc-d_normal.png"/>
    <x v="12"/>
    <s v="https://twitter.com/#!/girlsgoblog/status/1142045937692545025"/>
    <m/>
    <m/>
    <s v="1142045937692545025"/>
    <m/>
    <b v="0"/>
    <n v="0"/>
    <s v=""/>
    <b v="0"/>
    <s v="en"/>
    <m/>
    <s v=""/>
    <b v="0"/>
    <n v="1"/>
    <s v="1141856640439705601"/>
    <s v="Twitter for Android"/>
    <b v="0"/>
    <s v="1141856640439705601"/>
    <s v="Tweet"/>
    <n v="0"/>
    <n v="0"/>
    <m/>
    <m/>
    <m/>
    <m/>
    <m/>
    <m/>
    <m/>
    <m/>
    <n v="1"/>
    <s v="3"/>
    <s v="3"/>
    <m/>
    <m/>
    <m/>
    <m/>
    <m/>
    <m/>
    <m/>
    <m/>
    <m/>
  </r>
  <r>
    <s v="girlsgoblog"/>
    <s v="toryburchfdn"/>
    <m/>
    <m/>
    <m/>
    <m/>
    <m/>
    <m/>
    <m/>
    <m/>
    <s v="No"/>
    <n v="18"/>
    <m/>
    <m/>
    <x v="0"/>
    <d v="2019-06-21T12:25:44.000"/>
    <s v="RT @ToryBurchFdn: Thinking of turning your side gig into a business? @EveryMother Founder Leah Keller was a part-time personal trainer that…"/>
    <m/>
    <m/>
    <x v="1"/>
    <m/>
    <s v="http://pbs.twimg.com/profile_images/628302464249278464/uoWJBc-d_normal.png"/>
    <x v="12"/>
    <s v="https://twitter.com/#!/girlsgoblog/status/1142045937692545025"/>
    <m/>
    <m/>
    <s v="1142045937692545025"/>
    <m/>
    <b v="0"/>
    <n v="0"/>
    <s v=""/>
    <b v="0"/>
    <s v="en"/>
    <m/>
    <s v=""/>
    <b v="0"/>
    <n v="1"/>
    <s v="1141856640439705601"/>
    <s v="Twitter for Android"/>
    <b v="0"/>
    <s v="1141856640439705601"/>
    <s v="Tweet"/>
    <n v="0"/>
    <n v="0"/>
    <m/>
    <m/>
    <m/>
    <m/>
    <m/>
    <m/>
    <m/>
    <m/>
    <n v="1"/>
    <s v="3"/>
    <s v="3"/>
    <n v="0"/>
    <n v="0"/>
    <n v="0"/>
    <n v="0"/>
    <n v="0"/>
    <n v="0"/>
    <n v="22"/>
    <n v="100"/>
    <n v="22"/>
  </r>
  <r>
    <s v="im_kalam_"/>
    <s v="im_kalam_"/>
    <m/>
    <m/>
    <m/>
    <m/>
    <m/>
    <m/>
    <m/>
    <m/>
    <s v="No"/>
    <n v="19"/>
    <m/>
    <m/>
    <x v="1"/>
    <d v="2019-06-22T19:21:31.000"/>
    <s v="Trending Taane🔥🔥_x000a__x000a_Phone ke Baher Bhi Duniya Hai... _x000a__x000a_Subha se chipkevae  hai na,  Bas nai Hua_x000a__x000a_Aasich raha to Andhe Ho jate, bolriyn mai! _x000a__x000a_Aur Raho phone me,  kaiku aye ab.. _x000a__x000a_Bhot dikhre phone me,  aaj kal.. _x000a__x000a_#everymother _x000a_#angar_lago_ye_phonon_ku"/>
    <m/>
    <m/>
    <x v="7"/>
    <m/>
    <s v="http://pbs.twimg.com/profile_images/1141878087769972736/P7y2fRsv_normal.jpg"/>
    <x v="13"/>
    <s v="https://twitter.com/#!/im_kalam_/status/1142512962562715648"/>
    <m/>
    <m/>
    <s v="1142512962562715648"/>
    <m/>
    <b v="0"/>
    <n v="2"/>
    <s v=""/>
    <b v="0"/>
    <s v="hi"/>
    <m/>
    <s v=""/>
    <b v="0"/>
    <n v="0"/>
    <s v=""/>
    <s v="Twitter for Android"/>
    <b v="0"/>
    <s v="1142512962562715648"/>
    <s v="Tweet"/>
    <n v="0"/>
    <n v="0"/>
    <m/>
    <m/>
    <m/>
    <m/>
    <m/>
    <m/>
    <m/>
    <m/>
    <n v="1"/>
    <s v="5"/>
    <s v="5"/>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7"/>
        <item x="1"/>
        <item x="2"/>
        <item x="3"/>
        <item x="4"/>
        <item x="5"/>
        <item x="6"/>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6" s="1"/>
        <i x="2" s="1"/>
        <i x="7" s="1"/>
        <i x="0" s="1"/>
        <i x="5"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412" dataDxfId="411">
  <autoFilter ref="A2:BL19"/>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2" totalsRowShown="0" headerRowDxfId="275" dataDxfId="274">
  <autoFilter ref="A1:L2"/>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L6" totalsRowShown="0" headerRowDxfId="261" dataDxfId="260">
  <autoFilter ref="A5:L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L19" totalsRowShown="0" headerRowDxfId="247" dataDxfId="246">
  <autoFilter ref="A9:L19"/>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2:L32" totalsRowShown="0" headerRowDxfId="232" dataDxfId="231">
  <autoFilter ref="A22:L32"/>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5:L45" totalsRowShown="0" headerRowDxfId="217" dataDxfId="216">
  <autoFilter ref="A35:L45"/>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8:L49" totalsRowShown="0" headerRowDxfId="202" dataDxfId="201">
  <autoFilter ref="A48:L49"/>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1:L59" totalsRowShown="0" headerRowDxfId="199" dataDxfId="198">
  <autoFilter ref="A51:L59"/>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2:L72" totalsRowShown="0" headerRowDxfId="172" dataDxfId="171">
  <autoFilter ref="A62:L72"/>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59" dataDxfId="358">
  <autoFilter ref="A2:BS20"/>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5" totalsRowShown="0" headerRowDxfId="147" dataDxfId="146">
  <autoFilter ref="A1:G10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1" totalsRowShown="0" headerRowDxfId="138" dataDxfId="137">
  <autoFilter ref="A1:L9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3" dataDxfId="312">
  <autoFilter ref="A1:C1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yburchfoundation.org/resources/leadership/meet-the-entrepreneur-behind-every-mother/" TargetMode="External" /><Relationship Id="rId2" Type="http://schemas.openxmlformats.org/officeDocument/2006/relationships/hyperlink" Target="https://pbs.twimg.com/media/D5yPCrPUUAAl7uh.jpg" TargetMode="External" /><Relationship Id="rId3" Type="http://schemas.openxmlformats.org/officeDocument/2006/relationships/hyperlink" Target="https://pbs.twimg.com/media/D5yPCrPUUAAl7uh.jpg" TargetMode="External" /><Relationship Id="rId4" Type="http://schemas.openxmlformats.org/officeDocument/2006/relationships/hyperlink" Target="https://pbs.twimg.com/media/D5yPCrPUUAAl7uh.jpg" TargetMode="External" /><Relationship Id="rId5" Type="http://schemas.openxmlformats.org/officeDocument/2006/relationships/hyperlink" Target="https://pbs.twimg.com/media/D8w6v-4XsAE9MAV.jpg" TargetMode="External" /><Relationship Id="rId6" Type="http://schemas.openxmlformats.org/officeDocument/2006/relationships/hyperlink" Target="https://pbs.twimg.com/media/D9f7HYCUEAAaFnA.jpg" TargetMode="External" /><Relationship Id="rId7" Type="http://schemas.openxmlformats.org/officeDocument/2006/relationships/hyperlink" Target="https://pbs.twimg.com/media/D5yPCrPUUAAl7uh.jpg" TargetMode="External" /><Relationship Id="rId8" Type="http://schemas.openxmlformats.org/officeDocument/2006/relationships/hyperlink" Target="https://pbs.twimg.com/media/D5yPCrPUUAAl7uh.jpg" TargetMode="External" /><Relationship Id="rId9" Type="http://schemas.openxmlformats.org/officeDocument/2006/relationships/hyperlink" Target="https://pbs.twimg.com/media/D5yPCrPUUAAl7uh.jpg" TargetMode="External" /><Relationship Id="rId10" Type="http://schemas.openxmlformats.org/officeDocument/2006/relationships/hyperlink" Target="http://pbs.twimg.com/profile_images/1087597538432159745/DWTwXZXg_normal.jpg" TargetMode="External" /><Relationship Id="rId11" Type="http://schemas.openxmlformats.org/officeDocument/2006/relationships/hyperlink" Target="http://pbs.twimg.com/profile_images/931230502455070720/rZ2WgPnY_normal.jpg" TargetMode="External" /><Relationship Id="rId12" Type="http://schemas.openxmlformats.org/officeDocument/2006/relationships/hyperlink" Target="http://pbs.twimg.com/profile_images/863305595784450048/88wf6Rri_normal.jpg" TargetMode="External" /><Relationship Id="rId13" Type="http://schemas.openxmlformats.org/officeDocument/2006/relationships/hyperlink" Target="http://pbs.twimg.com/profile_images/674134233191858176/I9bu67FA_normal.png" TargetMode="External" /><Relationship Id="rId14" Type="http://schemas.openxmlformats.org/officeDocument/2006/relationships/hyperlink" Target="http://abs.twimg.com/sticky/default_profile_images/default_profile_normal.png" TargetMode="External" /><Relationship Id="rId15" Type="http://schemas.openxmlformats.org/officeDocument/2006/relationships/hyperlink" Target="http://pbs.twimg.com/profile_images/1065192593007538177/2MNFsQCq_normal.jpg" TargetMode="External" /><Relationship Id="rId16" Type="http://schemas.openxmlformats.org/officeDocument/2006/relationships/hyperlink" Target="https://pbs.twimg.com/media/D8w6v-4XsAE9MAV.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s://pbs.twimg.com/media/D9f7HYCUEAAaFnA.jpg" TargetMode="External" /><Relationship Id="rId19" Type="http://schemas.openxmlformats.org/officeDocument/2006/relationships/hyperlink" Target="http://pbs.twimg.com/profile_images/707812282424823810/tSrAVxsw_normal.jpg" TargetMode="External" /><Relationship Id="rId20" Type="http://schemas.openxmlformats.org/officeDocument/2006/relationships/hyperlink" Target="http://pbs.twimg.com/profile_images/628636886559535104/iuwpmkK0_normal.png" TargetMode="External" /><Relationship Id="rId21" Type="http://schemas.openxmlformats.org/officeDocument/2006/relationships/hyperlink" Target="http://pbs.twimg.com/profile_images/628302464249278464/uoWJBc-d_normal.png" TargetMode="External" /><Relationship Id="rId22" Type="http://schemas.openxmlformats.org/officeDocument/2006/relationships/hyperlink" Target="http://pbs.twimg.com/profile_images/628302464249278464/uoWJBc-d_normal.png" TargetMode="External" /><Relationship Id="rId23" Type="http://schemas.openxmlformats.org/officeDocument/2006/relationships/hyperlink" Target="http://pbs.twimg.com/profile_images/1141878087769972736/P7y2fRsv_normal.jpg" TargetMode="External" /><Relationship Id="rId24" Type="http://schemas.openxmlformats.org/officeDocument/2006/relationships/hyperlink" Target="https://twitter.com/#!/_priyankacraina/status/1124931341911355394" TargetMode="External" /><Relationship Id="rId25" Type="http://schemas.openxmlformats.org/officeDocument/2006/relationships/hyperlink" Target="https://twitter.com/#!/_priyankacraina/status/1124931341911355394" TargetMode="External" /><Relationship Id="rId26" Type="http://schemas.openxmlformats.org/officeDocument/2006/relationships/hyperlink" Target="https://twitter.com/#!/_priyankacraina/status/1124931341911355394" TargetMode="External" /><Relationship Id="rId27" Type="http://schemas.openxmlformats.org/officeDocument/2006/relationships/hyperlink" Target="https://twitter.com/#!/gakeniatukene/status/1138349637449003009" TargetMode="External" /><Relationship Id="rId28" Type="http://schemas.openxmlformats.org/officeDocument/2006/relationships/hyperlink" Target="https://twitter.com/#!/bmuthoka/status/1138356448956690432" TargetMode="External" /><Relationship Id="rId29" Type="http://schemas.openxmlformats.org/officeDocument/2006/relationships/hyperlink" Target="https://twitter.com/#!/hngareh/status/1138361986826326016" TargetMode="External" /><Relationship Id="rId30" Type="http://schemas.openxmlformats.org/officeDocument/2006/relationships/hyperlink" Target="https://twitter.com/#!/katekruchkin/status/1138387563545288705" TargetMode="External" /><Relationship Id="rId31" Type="http://schemas.openxmlformats.org/officeDocument/2006/relationships/hyperlink" Target="https://twitter.com/#!/sanju69563610/status/1138392301133131778" TargetMode="External" /><Relationship Id="rId32" Type="http://schemas.openxmlformats.org/officeDocument/2006/relationships/hyperlink" Target="https://twitter.com/#!/ekirumba/status/1138400300350525440" TargetMode="External" /><Relationship Id="rId33" Type="http://schemas.openxmlformats.org/officeDocument/2006/relationships/hyperlink" Target="https://twitter.com/#!/totocarebox/status/1138349419915554816" TargetMode="External" /><Relationship Id="rId34" Type="http://schemas.openxmlformats.org/officeDocument/2006/relationships/hyperlink" Target="https://twitter.com/#!/angiegichohi/status/1139248123002441729" TargetMode="External" /><Relationship Id="rId35" Type="http://schemas.openxmlformats.org/officeDocument/2006/relationships/hyperlink" Target="https://twitter.com/#!/garaphika/status/1141657165070909440" TargetMode="External" /><Relationship Id="rId36" Type="http://schemas.openxmlformats.org/officeDocument/2006/relationships/hyperlink" Target="https://twitter.com/#!/nagpal07/status/1141677760424771585" TargetMode="External" /><Relationship Id="rId37" Type="http://schemas.openxmlformats.org/officeDocument/2006/relationships/hyperlink" Target="https://twitter.com/#!/toryburchfdn/status/1141856640439705601" TargetMode="External" /><Relationship Id="rId38" Type="http://schemas.openxmlformats.org/officeDocument/2006/relationships/hyperlink" Target="https://twitter.com/#!/girlsgoblog/status/1142045937692545025" TargetMode="External" /><Relationship Id="rId39" Type="http://schemas.openxmlformats.org/officeDocument/2006/relationships/hyperlink" Target="https://twitter.com/#!/girlsgoblog/status/1142045937692545025" TargetMode="External" /><Relationship Id="rId40" Type="http://schemas.openxmlformats.org/officeDocument/2006/relationships/hyperlink" Target="https://twitter.com/#!/im_kalam_/status/1142512962562715648" TargetMode="External" /><Relationship Id="rId41" Type="http://schemas.openxmlformats.org/officeDocument/2006/relationships/hyperlink" Target="https://api.twitter.com/1.1/geo/id/22aecab5acddee3b.json" TargetMode="External" /><Relationship Id="rId42" Type="http://schemas.openxmlformats.org/officeDocument/2006/relationships/hyperlink" Target="https://api.twitter.com/1.1/geo/id/22aecab5acddee3b.json" TargetMode="External" /><Relationship Id="rId43" Type="http://schemas.openxmlformats.org/officeDocument/2006/relationships/hyperlink" Target="https://api.twitter.com/1.1/geo/id/22aecab5acddee3b.json" TargetMode="External" /><Relationship Id="rId44" Type="http://schemas.openxmlformats.org/officeDocument/2006/relationships/comments" Target="../comments1.xml" /><Relationship Id="rId45" Type="http://schemas.openxmlformats.org/officeDocument/2006/relationships/vmlDrawing" Target="../drawings/vmlDrawing1.vml" /><Relationship Id="rId46" Type="http://schemas.openxmlformats.org/officeDocument/2006/relationships/table" Target="../tables/table1.xml" /><Relationship Id="rId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oryburchfoundation.org/resources/leadership/meet-the-entrepreneur-behind-every-mother/" TargetMode="External" /><Relationship Id="rId2" Type="http://schemas.openxmlformats.org/officeDocument/2006/relationships/hyperlink" Target="https://pbs.twimg.com/media/D5yPCrPUUAAl7uh.jpg" TargetMode="External" /><Relationship Id="rId3" Type="http://schemas.openxmlformats.org/officeDocument/2006/relationships/hyperlink" Target="https://pbs.twimg.com/media/D5yPCrPUUAAl7uh.jpg" TargetMode="External" /><Relationship Id="rId4" Type="http://schemas.openxmlformats.org/officeDocument/2006/relationships/hyperlink" Target="https://pbs.twimg.com/media/D5yPCrPUUAAl7uh.jpg" TargetMode="External" /><Relationship Id="rId5" Type="http://schemas.openxmlformats.org/officeDocument/2006/relationships/hyperlink" Target="https://pbs.twimg.com/media/D8w6v-4XsAE9MAV.jpg" TargetMode="External" /><Relationship Id="rId6" Type="http://schemas.openxmlformats.org/officeDocument/2006/relationships/hyperlink" Target="https://pbs.twimg.com/media/D9f7HYCUEAAaFnA.jpg" TargetMode="External" /><Relationship Id="rId7" Type="http://schemas.openxmlformats.org/officeDocument/2006/relationships/hyperlink" Target="https://pbs.twimg.com/media/D5yPCrPUUAAl7uh.jpg" TargetMode="External" /><Relationship Id="rId8" Type="http://schemas.openxmlformats.org/officeDocument/2006/relationships/hyperlink" Target="https://pbs.twimg.com/media/D5yPCrPUUAAl7uh.jpg" TargetMode="External" /><Relationship Id="rId9" Type="http://schemas.openxmlformats.org/officeDocument/2006/relationships/hyperlink" Target="https://pbs.twimg.com/media/D5yPCrPUUAAl7uh.jpg" TargetMode="External" /><Relationship Id="rId10" Type="http://schemas.openxmlformats.org/officeDocument/2006/relationships/hyperlink" Target="http://pbs.twimg.com/profile_images/1087597538432159745/DWTwXZXg_normal.jpg" TargetMode="External" /><Relationship Id="rId11" Type="http://schemas.openxmlformats.org/officeDocument/2006/relationships/hyperlink" Target="http://pbs.twimg.com/profile_images/931230502455070720/rZ2WgPnY_normal.jpg" TargetMode="External" /><Relationship Id="rId12" Type="http://schemas.openxmlformats.org/officeDocument/2006/relationships/hyperlink" Target="http://pbs.twimg.com/profile_images/863305595784450048/88wf6Rri_normal.jpg" TargetMode="External" /><Relationship Id="rId13" Type="http://schemas.openxmlformats.org/officeDocument/2006/relationships/hyperlink" Target="http://pbs.twimg.com/profile_images/674134233191858176/I9bu67FA_normal.png" TargetMode="External" /><Relationship Id="rId14" Type="http://schemas.openxmlformats.org/officeDocument/2006/relationships/hyperlink" Target="http://abs.twimg.com/sticky/default_profile_images/default_profile_normal.png" TargetMode="External" /><Relationship Id="rId15" Type="http://schemas.openxmlformats.org/officeDocument/2006/relationships/hyperlink" Target="http://pbs.twimg.com/profile_images/1065192593007538177/2MNFsQCq_normal.jpg" TargetMode="External" /><Relationship Id="rId16" Type="http://schemas.openxmlformats.org/officeDocument/2006/relationships/hyperlink" Target="https://pbs.twimg.com/media/D8w6v-4XsAE9MAV.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s://pbs.twimg.com/media/D9f7HYCUEAAaFnA.jpg" TargetMode="External" /><Relationship Id="rId19" Type="http://schemas.openxmlformats.org/officeDocument/2006/relationships/hyperlink" Target="http://pbs.twimg.com/profile_images/707812282424823810/tSrAVxsw_normal.jpg" TargetMode="External" /><Relationship Id="rId20" Type="http://schemas.openxmlformats.org/officeDocument/2006/relationships/hyperlink" Target="http://pbs.twimg.com/profile_images/628636886559535104/iuwpmkK0_normal.png" TargetMode="External" /><Relationship Id="rId21" Type="http://schemas.openxmlformats.org/officeDocument/2006/relationships/hyperlink" Target="http://pbs.twimg.com/profile_images/628302464249278464/uoWJBc-d_normal.png" TargetMode="External" /><Relationship Id="rId22" Type="http://schemas.openxmlformats.org/officeDocument/2006/relationships/hyperlink" Target="http://pbs.twimg.com/profile_images/628302464249278464/uoWJBc-d_normal.png" TargetMode="External" /><Relationship Id="rId23" Type="http://schemas.openxmlformats.org/officeDocument/2006/relationships/hyperlink" Target="http://pbs.twimg.com/profile_images/1141878087769972736/P7y2fRsv_normal.jpg" TargetMode="External" /><Relationship Id="rId24" Type="http://schemas.openxmlformats.org/officeDocument/2006/relationships/hyperlink" Target="https://twitter.com/#!/_priyankacraina/status/1124931341911355394" TargetMode="External" /><Relationship Id="rId25" Type="http://schemas.openxmlformats.org/officeDocument/2006/relationships/hyperlink" Target="https://twitter.com/#!/_priyankacraina/status/1124931341911355394" TargetMode="External" /><Relationship Id="rId26" Type="http://schemas.openxmlformats.org/officeDocument/2006/relationships/hyperlink" Target="https://twitter.com/#!/_priyankacraina/status/1124931341911355394" TargetMode="External" /><Relationship Id="rId27" Type="http://schemas.openxmlformats.org/officeDocument/2006/relationships/hyperlink" Target="https://twitter.com/#!/gakeniatukene/status/1138349637449003009" TargetMode="External" /><Relationship Id="rId28" Type="http://schemas.openxmlformats.org/officeDocument/2006/relationships/hyperlink" Target="https://twitter.com/#!/bmuthoka/status/1138356448956690432" TargetMode="External" /><Relationship Id="rId29" Type="http://schemas.openxmlformats.org/officeDocument/2006/relationships/hyperlink" Target="https://twitter.com/#!/hngareh/status/1138361986826326016" TargetMode="External" /><Relationship Id="rId30" Type="http://schemas.openxmlformats.org/officeDocument/2006/relationships/hyperlink" Target="https://twitter.com/#!/katekruchkin/status/1138387563545288705" TargetMode="External" /><Relationship Id="rId31" Type="http://schemas.openxmlformats.org/officeDocument/2006/relationships/hyperlink" Target="https://twitter.com/#!/sanju69563610/status/1138392301133131778" TargetMode="External" /><Relationship Id="rId32" Type="http://schemas.openxmlformats.org/officeDocument/2006/relationships/hyperlink" Target="https://twitter.com/#!/ekirumba/status/1138400300350525440" TargetMode="External" /><Relationship Id="rId33" Type="http://schemas.openxmlformats.org/officeDocument/2006/relationships/hyperlink" Target="https://twitter.com/#!/totocarebox/status/1138349419915554816" TargetMode="External" /><Relationship Id="rId34" Type="http://schemas.openxmlformats.org/officeDocument/2006/relationships/hyperlink" Target="https://twitter.com/#!/angiegichohi/status/1139248123002441729" TargetMode="External" /><Relationship Id="rId35" Type="http://schemas.openxmlformats.org/officeDocument/2006/relationships/hyperlink" Target="https://twitter.com/#!/garaphika/status/1141657165070909440" TargetMode="External" /><Relationship Id="rId36" Type="http://schemas.openxmlformats.org/officeDocument/2006/relationships/hyperlink" Target="https://twitter.com/#!/nagpal07/status/1141677760424771585" TargetMode="External" /><Relationship Id="rId37" Type="http://schemas.openxmlformats.org/officeDocument/2006/relationships/hyperlink" Target="https://twitter.com/#!/toryburchfdn/status/1141856640439705601" TargetMode="External" /><Relationship Id="rId38" Type="http://schemas.openxmlformats.org/officeDocument/2006/relationships/hyperlink" Target="https://twitter.com/#!/girlsgoblog/status/1142045937692545025" TargetMode="External" /><Relationship Id="rId39" Type="http://schemas.openxmlformats.org/officeDocument/2006/relationships/hyperlink" Target="https://twitter.com/#!/girlsgoblog/status/1142045937692545025" TargetMode="External" /><Relationship Id="rId40" Type="http://schemas.openxmlformats.org/officeDocument/2006/relationships/hyperlink" Target="https://twitter.com/#!/im_kalam_/status/1142512962562715648" TargetMode="External" /><Relationship Id="rId41" Type="http://schemas.openxmlformats.org/officeDocument/2006/relationships/hyperlink" Target="https://api.twitter.com/1.1/geo/id/22aecab5acddee3b.json" TargetMode="External" /><Relationship Id="rId42" Type="http://schemas.openxmlformats.org/officeDocument/2006/relationships/hyperlink" Target="https://api.twitter.com/1.1/geo/id/22aecab5acddee3b.json" TargetMode="External" /><Relationship Id="rId43" Type="http://schemas.openxmlformats.org/officeDocument/2006/relationships/hyperlink" Target="https://api.twitter.com/1.1/geo/id/22aecab5acddee3b.json" TargetMode="External" /><Relationship Id="rId44" Type="http://schemas.openxmlformats.org/officeDocument/2006/relationships/comments" Target="../comments12.xml" /><Relationship Id="rId45" Type="http://schemas.openxmlformats.org/officeDocument/2006/relationships/vmlDrawing" Target="../drawings/vmlDrawing6.vml" /><Relationship Id="rId46" Type="http://schemas.openxmlformats.org/officeDocument/2006/relationships/table" Target="../tables/table22.xml" /><Relationship Id="rId4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X3TGvZnYX" TargetMode="External" /><Relationship Id="rId2" Type="http://schemas.openxmlformats.org/officeDocument/2006/relationships/hyperlink" Target="https://t.co/lX3TGvZnYX" TargetMode="External" /><Relationship Id="rId3" Type="http://schemas.openxmlformats.org/officeDocument/2006/relationships/hyperlink" Target="https://t.co/aM9VuW5XYD" TargetMode="External" /><Relationship Id="rId4" Type="http://schemas.openxmlformats.org/officeDocument/2006/relationships/hyperlink" Target="https://t.co/Sb1biLQYp7" TargetMode="External" /><Relationship Id="rId5" Type="http://schemas.openxmlformats.org/officeDocument/2006/relationships/hyperlink" Target="https://t.co/Sb1biLQYp7" TargetMode="External" /><Relationship Id="rId6" Type="http://schemas.openxmlformats.org/officeDocument/2006/relationships/hyperlink" Target="https://t.co/7IDoW8Ah9W" TargetMode="External" /><Relationship Id="rId7" Type="http://schemas.openxmlformats.org/officeDocument/2006/relationships/hyperlink" Target="https://t.co/9MzDWHbYVY" TargetMode="External" /><Relationship Id="rId8" Type="http://schemas.openxmlformats.org/officeDocument/2006/relationships/hyperlink" Target="https://t.co/NhE4N5AyxS" TargetMode="External" /><Relationship Id="rId9" Type="http://schemas.openxmlformats.org/officeDocument/2006/relationships/hyperlink" Target="http://t.co/zs3y6u2B" TargetMode="External" /><Relationship Id="rId10" Type="http://schemas.openxmlformats.org/officeDocument/2006/relationships/hyperlink" Target="https://t.co/C6fubaU2Xi" TargetMode="External" /><Relationship Id="rId11" Type="http://schemas.openxmlformats.org/officeDocument/2006/relationships/hyperlink" Target="https://pbs.twimg.com/profile_banners/3484109354/1557039562" TargetMode="External" /><Relationship Id="rId12" Type="http://schemas.openxmlformats.org/officeDocument/2006/relationships/hyperlink" Target="https://pbs.twimg.com/profile_banners/854569465354350593/1551412950" TargetMode="External" /><Relationship Id="rId13" Type="http://schemas.openxmlformats.org/officeDocument/2006/relationships/hyperlink" Target="https://pbs.twimg.com/profile_banners/366162419/1556085344" TargetMode="External" /><Relationship Id="rId14" Type="http://schemas.openxmlformats.org/officeDocument/2006/relationships/hyperlink" Target="https://pbs.twimg.com/profile_banners/791239853107253248/1477482829" TargetMode="External" /><Relationship Id="rId15" Type="http://schemas.openxmlformats.org/officeDocument/2006/relationships/hyperlink" Target="https://pbs.twimg.com/profile_banners/34230006/1438360212" TargetMode="External" /><Relationship Id="rId16" Type="http://schemas.openxmlformats.org/officeDocument/2006/relationships/hyperlink" Target="https://pbs.twimg.com/profile_banners/1118839357/1443118195" TargetMode="External" /><Relationship Id="rId17" Type="http://schemas.openxmlformats.org/officeDocument/2006/relationships/hyperlink" Target="https://pbs.twimg.com/profile_banners/1303381694/1437987228" TargetMode="External" /><Relationship Id="rId18" Type="http://schemas.openxmlformats.org/officeDocument/2006/relationships/hyperlink" Target="https://pbs.twimg.com/profile_banners/474816257/1552982578" TargetMode="External" /><Relationship Id="rId19" Type="http://schemas.openxmlformats.org/officeDocument/2006/relationships/hyperlink" Target="https://pbs.twimg.com/profile_banners/856881152367480832/1553233824" TargetMode="External" /><Relationship Id="rId20" Type="http://schemas.openxmlformats.org/officeDocument/2006/relationships/hyperlink" Target="https://pbs.twimg.com/profile_banners/1596286651/1496737108" TargetMode="External" /><Relationship Id="rId21" Type="http://schemas.openxmlformats.org/officeDocument/2006/relationships/hyperlink" Target="https://pbs.twimg.com/profile_banners/950097884/1504227316" TargetMode="External" /><Relationship Id="rId22" Type="http://schemas.openxmlformats.org/officeDocument/2006/relationships/hyperlink" Target="https://pbs.twimg.com/profile_banners/3394267564/1438633999" TargetMode="External" /><Relationship Id="rId23" Type="http://schemas.openxmlformats.org/officeDocument/2006/relationships/hyperlink" Target="https://pbs.twimg.com/profile_banners/899866483672535041/1548371526"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8/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images/1120595397867556864/V5q7r4jI_normal.jpg" TargetMode="External" /><Relationship Id="rId40" Type="http://schemas.openxmlformats.org/officeDocument/2006/relationships/hyperlink" Target="http://pbs.twimg.com/profile_images/864060024858869760/OYszJJlg_normal.jpg" TargetMode="External" /><Relationship Id="rId41" Type="http://schemas.openxmlformats.org/officeDocument/2006/relationships/hyperlink" Target="http://pbs.twimg.com/profile_images/475887065918226433/90tEtCtQ_normal.jpeg" TargetMode="External" /><Relationship Id="rId42" Type="http://schemas.openxmlformats.org/officeDocument/2006/relationships/hyperlink" Target="http://pbs.twimg.com/profile_images/1082990033001418752/ecHNhAm0_normal.jpg" TargetMode="External" /><Relationship Id="rId43" Type="http://schemas.openxmlformats.org/officeDocument/2006/relationships/hyperlink" Target="http://pbs.twimg.com/profile_images/1087597538432159745/DWTwXZXg_normal.jpg" TargetMode="External" /><Relationship Id="rId44" Type="http://schemas.openxmlformats.org/officeDocument/2006/relationships/hyperlink" Target="http://pbs.twimg.com/profile_images/821999539431337984/21N6WJmq_normal.jpg" TargetMode="External" /><Relationship Id="rId45" Type="http://schemas.openxmlformats.org/officeDocument/2006/relationships/hyperlink" Target="http://pbs.twimg.com/profile_images/931230502455070720/rZ2WgPnY_normal.jpg" TargetMode="External" /><Relationship Id="rId46" Type="http://schemas.openxmlformats.org/officeDocument/2006/relationships/hyperlink" Target="http://pbs.twimg.com/profile_images/863305595784450048/88wf6Rri_normal.jpg" TargetMode="External" /><Relationship Id="rId47" Type="http://schemas.openxmlformats.org/officeDocument/2006/relationships/hyperlink" Target="http://pbs.twimg.com/profile_images/674134233191858176/I9bu67FA_normal.pn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pbs.twimg.com/profile_images/1065192593007538177/2MNFsQCq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856882056793665537/-Yb2Hwgw_normal.jpg" TargetMode="External" /><Relationship Id="rId52" Type="http://schemas.openxmlformats.org/officeDocument/2006/relationships/hyperlink" Target="http://pbs.twimg.com/profile_images/707812282424823810/tSrAVxsw_normal.jpg" TargetMode="External" /><Relationship Id="rId53" Type="http://schemas.openxmlformats.org/officeDocument/2006/relationships/hyperlink" Target="http://pbs.twimg.com/profile_images/628636886559535104/iuwpmkK0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628302464249278464/uoWJBc-d_normal.png" TargetMode="External" /><Relationship Id="rId56" Type="http://schemas.openxmlformats.org/officeDocument/2006/relationships/hyperlink" Target="http://pbs.twimg.com/profile_images/1141878087769972736/P7y2fRsv_normal.jpg" TargetMode="External" /><Relationship Id="rId57" Type="http://schemas.openxmlformats.org/officeDocument/2006/relationships/hyperlink" Target="https://twitter.com/_priyankacraina" TargetMode="External" /><Relationship Id="rId58" Type="http://schemas.openxmlformats.org/officeDocument/2006/relationships/hyperlink" Target="https://twitter.com/grfcare" TargetMode="External" /><Relationship Id="rId59" Type="http://schemas.openxmlformats.org/officeDocument/2006/relationships/hyperlink" Target="https://twitter.com/ulalli" TargetMode="External" /><Relationship Id="rId60" Type="http://schemas.openxmlformats.org/officeDocument/2006/relationships/hyperlink" Target="https://twitter.com/opmips" TargetMode="External" /><Relationship Id="rId61" Type="http://schemas.openxmlformats.org/officeDocument/2006/relationships/hyperlink" Target="https://twitter.com/gakeniatukene" TargetMode="External" /><Relationship Id="rId62" Type="http://schemas.openxmlformats.org/officeDocument/2006/relationships/hyperlink" Target="https://twitter.com/totocarebox" TargetMode="External" /><Relationship Id="rId63" Type="http://schemas.openxmlformats.org/officeDocument/2006/relationships/hyperlink" Target="https://twitter.com/bmuthoka" TargetMode="External" /><Relationship Id="rId64" Type="http://schemas.openxmlformats.org/officeDocument/2006/relationships/hyperlink" Target="https://twitter.com/hngareh" TargetMode="External" /><Relationship Id="rId65" Type="http://schemas.openxmlformats.org/officeDocument/2006/relationships/hyperlink" Target="https://twitter.com/katekruchkin" TargetMode="External" /><Relationship Id="rId66" Type="http://schemas.openxmlformats.org/officeDocument/2006/relationships/hyperlink" Target="https://twitter.com/sanju69563610" TargetMode="External" /><Relationship Id="rId67" Type="http://schemas.openxmlformats.org/officeDocument/2006/relationships/hyperlink" Target="https://twitter.com/ekirumba" TargetMode="External" /><Relationship Id="rId68" Type="http://schemas.openxmlformats.org/officeDocument/2006/relationships/hyperlink" Target="https://twitter.com/angiegichohi" TargetMode="External" /><Relationship Id="rId69" Type="http://schemas.openxmlformats.org/officeDocument/2006/relationships/hyperlink" Target="https://twitter.com/garaphika" TargetMode="External" /><Relationship Id="rId70" Type="http://schemas.openxmlformats.org/officeDocument/2006/relationships/hyperlink" Target="https://twitter.com/nagpal07" TargetMode="External" /><Relationship Id="rId71" Type="http://schemas.openxmlformats.org/officeDocument/2006/relationships/hyperlink" Target="https://twitter.com/toryburchfdn" TargetMode="External" /><Relationship Id="rId72" Type="http://schemas.openxmlformats.org/officeDocument/2006/relationships/hyperlink" Target="https://twitter.com/everymother" TargetMode="External" /><Relationship Id="rId73" Type="http://schemas.openxmlformats.org/officeDocument/2006/relationships/hyperlink" Target="https://twitter.com/girlsgoblog" TargetMode="External" /><Relationship Id="rId74" Type="http://schemas.openxmlformats.org/officeDocument/2006/relationships/hyperlink" Target="https://twitter.com/im_kalam_" TargetMode="External" /><Relationship Id="rId75" Type="http://schemas.openxmlformats.org/officeDocument/2006/relationships/comments" Target="../comments2.xml" /><Relationship Id="rId76" Type="http://schemas.openxmlformats.org/officeDocument/2006/relationships/vmlDrawing" Target="../drawings/vmlDrawing2.vml" /><Relationship Id="rId77" Type="http://schemas.openxmlformats.org/officeDocument/2006/relationships/table" Target="../tables/table2.xml" /><Relationship Id="rId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toryburchfoundation.org/resources/leadership/meet-the-entrepreneur-behind-every-mother/" TargetMode="External" /><Relationship Id="rId2" Type="http://schemas.openxmlformats.org/officeDocument/2006/relationships/hyperlink" Target="http://www.toryburchfoundation.org/resources/leadership/meet-the-entrepreneur-behind-every-mother/"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471</v>
      </c>
      <c r="BB2" s="13" t="s">
        <v>483</v>
      </c>
      <c r="BC2" s="13" t="s">
        <v>484</v>
      </c>
      <c r="BD2" s="67" t="s">
        <v>712</v>
      </c>
      <c r="BE2" s="67" t="s">
        <v>713</v>
      </c>
      <c r="BF2" s="67" t="s">
        <v>714</v>
      </c>
      <c r="BG2" s="67" t="s">
        <v>715</v>
      </c>
      <c r="BH2" s="67" t="s">
        <v>716</v>
      </c>
      <c r="BI2" s="67" t="s">
        <v>717</v>
      </c>
      <c r="BJ2" s="67" t="s">
        <v>718</v>
      </c>
      <c r="BK2" s="67" t="s">
        <v>719</v>
      </c>
      <c r="BL2" s="67" t="s">
        <v>720</v>
      </c>
    </row>
    <row r="3" spans="1:64" ht="15" customHeight="1">
      <c r="A3" s="84" t="s">
        <v>212</v>
      </c>
      <c r="B3" s="84" t="s">
        <v>226</v>
      </c>
      <c r="C3" s="53" t="s">
        <v>728</v>
      </c>
      <c r="D3" s="54">
        <v>3</v>
      </c>
      <c r="E3" s="65" t="s">
        <v>132</v>
      </c>
      <c r="F3" s="55">
        <v>35</v>
      </c>
      <c r="G3" s="53"/>
      <c r="H3" s="57"/>
      <c r="I3" s="56"/>
      <c r="J3" s="56"/>
      <c r="K3" s="36" t="s">
        <v>65</v>
      </c>
      <c r="L3" s="62">
        <v>3</v>
      </c>
      <c r="M3" s="62"/>
      <c r="N3" s="63"/>
      <c r="O3" s="85" t="s">
        <v>230</v>
      </c>
      <c r="P3" s="87">
        <v>43590.2905787037</v>
      </c>
      <c r="Q3" s="85" t="s">
        <v>231</v>
      </c>
      <c r="R3" s="85"/>
      <c r="S3" s="85"/>
      <c r="T3" s="85" t="s">
        <v>242</v>
      </c>
      <c r="U3" s="90" t="s">
        <v>248</v>
      </c>
      <c r="V3" s="90" t="s">
        <v>248</v>
      </c>
      <c r="W3" s="87">
        <v>43590.2905787037</v>
      </c>
      <c r="X3" s="90" t="s">
        <v>261</v>
      </c>
      <c r="Y3" s="85"/>
      <c r="Z3" s="85"/>
      <c r="AA3" s="91" t="s">
        <v>275</v>
      </c>
      <c r="AB3" s="85"/>
      <c r="AC3" s="85" t="b">
        <v>0</v>
      </c>
      <c r="AD3" s="85">
        <v>6037</v>
      </c>
      <c r="AE3" s="91" t="s">
        <v>289</v>
      </c>
      <c r="AF3" s="85" t="b">
        <v>0</v>
      </c>
      <c r="AG3" s="85" t="s">
        <v>290</v>
      </c>
      <c r="AH3" s="85"/>
      <c r="AI3" s="91" t="s">
        <v>289</v>
      </c>
      <c r="AJ3" s="85" t="b">
        <v>0</v>
      </c>
      <c r="AK3" s="85">
        <v>273</v>
      </c>
      <c r="AL3" s="91" t="s">
        <v>289</v>
      </c>
      <c r="AM3" s="85" t="s">
        <v>292</v>
      </c>
      <c r="AN3" s="85" t="b">
        <v>0</v>
      </c>
      <c r="AO3" s="91" t="s">
        <v>275</v>
      </c>
      <c r="AP3" s="85" t="s">
        <v>296</v>
      </c>
      <c r="AQ3" s="85">
        <v>0</v>
      </c>
      <c r="AR3" s="85">
        <v>0</v>
      </c>
      <c r="AS3" s="85" t="s">
        <v>297</v>
      </c>
      <c r="AT3" s="85" t="s">
        <v>298</v>
      </c>
      <c r="AU3" s="85" t="s">
        <v>299</v>
      </c>
      <c r="AV3" s="85" t="s">
        <v>300</v>
      </c>
      <c r="AW3" s="85" t="s">
        <v>301</v>
      </c>
      <c r="AX3" s="85" t="s">
        <v>302</v>
      </c>
      <c r="AY3" s="85" t="s">
        <v>303</v>
      </c>
      <c r="AZ3" s="90" t="s">
        <v>304</v>
      </c>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227</v>
      </c>
      <c r="C4" s="53" t="s">
        <v>728</v>
      </c>
      <c r="D4" s="54">
        <v>3</v>
      </c>
      <c r="E4" s="65" t="s">
        <v>132</v>
      </c>
      <c r="F4" s="55">
        <v>35</v>
      </c>
      <c r="G4" s="53"/>
      <c r="H4" s="57"/>
      <c r="I4" s="56"/>
      <c r="J4" s="56"/>
      <c r="K4" s="36" t="s">
        <v>65</v>
      </c>
      <c r="L4" s="83">
        <v>4</v>
      </c>
      <c r="M4" s="83"/>
      <c r="N4" s="63"/>
      <c r="O4" s="86" t="s">
        <v>230</v>
      </c>
      <c r="P4" s="88">
        <v>43590.2905787037</v>
      </c>
      <c r="Q4" s="86" t="s">
        <v>231</v>
      </c>
      <c r="R4" s="86"/>
      <c r="S4" s="86"/>
      <c r="T4" s="86" t="s">
        <v>242</v>
      </c>
      <c r="U4" s="89" t="s">
        <v>248</v>
      </c>
      <c r="V4" s="89" t="s">
        <v>248</v>
      </c>
      <c r="W4" s="88">
        <v>43590.2905787037</v>
      </c>
      <c r="X4" s="89" t="s">
        <v>261</v>
      </c>
      <c r="Y4" s="86"/>
      <c r="Z4" s="86"/>
      <c r="AA4" s="92" t="s">
        <v>275</v>
      </c>
      <c r="AB4" s="86"/>
      <c r="AC4" s="86" t="b">
        <v>0</v>
      </c>
      <c r="AD4" s="86">
        <v>6037</v>
      </c>
      <c r="AE4" s="92" t="s">
        <v>289</v>
      </c>
      <c r="AF4" s="86" t="b">
        <v>0</v>
      </c>
      <c r="AG4" s="86" t="s">
        <v>290</v>
      </c>
      <c r="AH4" s="86"/>
      <c r="AI4" s="92" t="s">
        <v>289</v>
      </c>
      <c r="AJ4" s="86" t="b">
        <v>0</v>
      </c>
      <c r="AK4" s="86">
        <v>273</v>
      </c>
      <c r="AL4" s="92" t="s">
        <v>289</v>
      </c>
      <c r="AM4" s="86" t="s">
        <v>292</v>
      </c>
      <c r="AN4" s="86" t="b">
        <v>0</v>
      </c>
      <c r="AO4" s="92" t="s">
        <v>275</v>
      </c>
      <c r="AP4" s="86" t="s">
        <v>296</v>
      </c>
      <c r="AQ4" s="86">
        <v>0</v>
      </c>
      <c r="AR4" s="86">
        <v>0</v>
      </c>
      <c r="AS4" s="86" t="s">
        <v>297</v>
      </c>
      <c r="AT4" s="86" t="s">
        <v>298</v>
      </c>
      <c r="AU4" s="86" t="s">
        <v>299</v>
      </c>
      <c r="AV4" s="86" t="s">
        <v>300</v>
      </c>
      <c r="AW4" s="86" t="s">
        <v>301</v>
      </c>
      <c r="AX4" s="86" t="s">
        <v>302</v>
      </c>
      <c r="AY4" s="86" t="s">
        <v>303</v>
      </c>
      <c r="AZ4" s="89" t="s">
        <v>304</v>
      </c>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228</v>
      </c>
      <c r="C5" s="53" t="s">
        <v>728</v>
      </c>
      <c r="D5" s="54">
        <v>3</v>
      </c>
      <c r="E5" s="65" t="s">
        <v>132</v>
      </c>
      <c r="F5" s="55">
        <v>35</v>
      </c>
      <c r="G5" s="53"/>
      <c r="H5" s="57"/>
      <c r="I5" s="56"/>
      <c r="J5" s="56"/>
      <c r="K5" s="36" t="s">
        <v>65</v>
      </c>
      <c r="L5" s="83">
        <v>5</v>
      </c>
      <c r="M5" s="83"/>
      <c r="N5" s="63"/>
      <c r="O5" s="86" t="s">
        <v>230</v>
      </c>
      <c r="P5" s="88">
        <v>43590.2905787037</v>
      </c>
      <c r="Q5" s="86" t="s">
        <v>231</v>
      </c>
      <c r="R5" s="86"/>
      <c r="S5" s="86"/>
      <c r="T5" s="86" t="s">
        <v>242</v>
      </c>
      <c r="U5" s="89" t="s">
        <v>248</v>
      </c>
      <c r="V5" s="89" t="s">
        <v>248</v>
      </c>
      <c r="W5" s="88">
        <v>43590.2905787037</v>
      </c>
      <c r="X5" s="89" t="s">
        <v>261</v>
      </c>
      <c r="Y5" s="86"/>
      <c r="Z5" s="86"/>
      <c r="AA5" s="92" t="s">
        <v>275</v>
      </c>
      <c r="AB5" s="86"/>
      <c r="AC5" s="86" t="b">
        <v>0</v>
      </c>
      <c r="AD5" s="86">
        <v>6037</v>
      </c>
      <c r="AE5" s="92" t="s">
        <v>289</v>
      </c>
      <c r="AF5" s="86" t="b">
        <v>0</v>
      </c>
      <c r="AG5" s="86" t="s">
        <v>290</v>
      </c>
      <c r="AH5" s="86"/>
      <c r="AI5" s="92" t="s">
        <v>289</v>
      </c>
      <c r="AJ5" s="86" t="b">
        <v>0</v>
      </c>
      <c r="AK5" s="86">
        <v>273</v>
      </c>
      <c r="AL5" s="92" t="s">
        <v>289</v>
      </c>
      <c r="AM5" s="86" t="s">
        <v>292</v>
      </c>
      <c r="AN5" s="86" t="b">
        <v>0</v>
      </c>
      <c r="AO5" s="92" t="s">
        <v>275</v>
      </c>
      <c r="AP5" s="86" t="s">
        <v>296</v>
      </c>
      <c r="AQ5" s="86">
        <v>0</v>
      </c>
      <c r="AR5" s="86">
        <v>0</v>
      </c>
      <c r="AS5" s="86" t="s">
        <v>297</v>
      </c>
      <c r="AT5" s="86" t="s">
        <v>298</v>
      </c>
      <c r="AU5" s="86" t="s">
        <v>299</v>
      </c>
      <c r="AV5" s="86" t="s">
        <v>300</v>
      </c>
      <c r="AW5" s="86" t="s">
        <v>301</v>
      </c>
      <c r="AX5" s="86" t="s">
        <v>302</v>
      </c>
      <c r="AY5" s="86" t="s">
        <v>303</v>
      </c>
      <c r="AZ5" s="89" t="s">
        <v>304</v>
      </c>
      <c r="BA5">
        <v>1</v>
      </c>
      <c r="BB5" s="85" t="str">
        <f>REPLACE(INDEX(GroupVertices[Group],MATCH(Edges[[#This Row],[Vertex 1]],GroupVertices[Vertex],0)),1,1,"")</f>
        <v>2</v>
      </c>
      <c r="BC5" s="85" t="str">
        <f>REPLACE(INDEX(GroupVertices[Group],MATCH(Edges[[#This Row],[Vertex 2]],GroupVertices[Vertex],0)),1,1,"")</f>
        <v>2</v>
      </c>
      <c r="BD5" s="51">
        <v>2</v>
      </c>
      <c r="BE5" s="52">
        <v>4.761904761904762</v>
      </c>
      <c r="BF5" s="51">
        <v>0</v>
      </c>
      <c r="BG5" s="52">
        <v>0</v>
      </c>
      <c r="BH5" s="51">
        <v>0</v>
      </c>
      <c r="BI5" s="52">
        <v>0</v>
      </c>
      <c r="BJ5" s="51">
        <v>40</v>
      </c>
      <c r="BK5" s="52">
        <v>95.23809523809524</v>
      </c>
      <c r="BL5" s="51">
        <v>42</v>
      </c>
    </row>
    <row r="6" spans="1:64" ht="45">
      <c r="A6" s="84" t="s">
        <v>213</v>
      </c>
      <c r="B6" s="84" t="s">
        <v>219</v>
      </c>
      <c r="C6" s="53" t="s">
        <v>728</v>
      </c>
      <c r="D6" s="54">
        <v>3</v>
      </c>
      <c r="E6" s="65" t="s">
        <v>132</v>
      </c>
      <c r="F6" s="55">
        <v>35</v>
      </c>
      <c r="G6" s="53"/>
      <c r="H6" s="57"/>
      <c r="I6" s="56"/>
      <c r="J6" s="56"/>
      <c r="K6" s="36" t="s">
        <v>65</v>
      </c>
      <c r="L6" s="83">
        <v>6</v>
      </c>
      <c r="M6" s="83"/>
      <c r="N6" s="63"/>
      <c r="O6" s="86" t="s">
        <v>230</v>
      </c>
      <c r="P6" s="88">
        <v>43627.318020833336</v>
      </c>
      <c r="Q6" s="86" t="s">
        <v>232</v>
      </c>
      <c r="R6" s="86"/>
      <c r="S6" s="86"/>
      <c r="T6" s="86"/>
      <c r="U6" s="86"/>
      <c r="V6" s="89" t="s">
        <v>251</v>
      </c>
      <c r="W6" s="88">
        <v>43627.318020833336</v>
      </c>
      <c r="X6" s="89" t="s">
        <v>262</v>
      </c>
      <c r="Y6" s="86"/>
      <c r="Z6" s="86"/>
      <c r="AA6" s="92" t="s">
        <v>276</v>
      </c>
      <c r="AB6" s="86"/>
      <c r="AC6" s="86" t="b">
        <v>0</v>
      </c>
      <c r="AD6" s="86">
        <v>0</v>
      </c>
      <c r="AE6" s="92" t="s">
        <v>289</v>
      </c>
      <c r="AF6" s="86" t="b">
        <v>0</v>
      </c>
      <c r="AG6" s="86" t="s">
        <v>290</v>
      </c>
      <c r="AH6" s="86"/>
      <c r="AI6" s="92" t="s">
        <v>289</v>
      </c>
      <c r="AJ6" s="86" t="b">
        <v>0</v>
      </c>
      <c r="AK6" s="86">
        <v>5</v>
      </c>
      <c r="AL6" s="92" t="s">
        <v>282</v>
      </c>
      <c r="AM6" s="86" t="s">
        <v>293</v>
      </c>
      <c r="AN6" s="86" t="b">
        <v>0</v>
      </c>
      <c r="AO6" s="92" t="s">
        <v>282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4.545454545454546</v>
      </c>
      <c r="BF6" s="51">
        <v>0</v>
      </c>
      <c r="BG6" s="52">
        <v>0</v>
      </c>
      <c r="BH6" s="51">
        <v>0</v>
      </c>
      <c r="BI6" s="52">
        <v>0</v>
      </c>
      <c r="BJ6" s="51">
        <v>21</v>
      </c>
      <c r="BK6" s="52">
        <v>95.45454545454545</v>
      </c>
      <c r="BL6" s="51">
        <v>22</v>
      </c>
    </row>
    <row r="7" spans="1:64" ht="45">
      <c r="A7" s="84" t="s">
        <v>214</v>
      </c>
      <c r="B7" s="84" t="s">
        <v>219</v>
      </c>
      <c r="C7" s="53" t="s">
        <v>728</v>
      </c>
      <c r="D7" s="54">
        <v>3</v>
      </c>
      <c r="E7" s="65" t="s">
        <v>132</v>
      </c>
      <c r="F7" s="55">
        <v>35</v>
      </c>
      <c r="G7" s="53"/>
      <c r="H7" s="57"/>
      <c r="I7" s="56"/>
      <c r="J7" s="56"/>
      <c r="K7" s="36" t="s">
        <v>65</v>
      </c>
      <c r="L7" s="83">
        <v>7</v>
      </c>
      <c r="M7" s="83"/>
      <c r="N7" s="63"/>
      <c r="O7" s="86" t="s">
        <v>230</v>
      </c>
      <c r="P7" s="88">
        <v>43627.33681712963</v>
      </c>
      <c r="Q7" s="86" t="s">
        <v>232</v>
      </c>
      <c r="R7" s="86"/>
      <c r="S7" s="86"/>
      <c r="T7" s="86"/>
      <c r="U7" s="86"/>
      <c r="V7" s="89" t="s">
        <v>252</v>
      </c>
      <c r="W7" s="88">
        <v>43627.33681712963</v>
      </c>
      <c r="X7" s="89" t="s">
        <v>263</v>
      </c>
      <c r="Y7" s="86"/>
      <c r="Z7" s="86"/>
      <c r="AA7" s="92" t="s">
        <v>277</v>
      </c>
      <c r="AB7" s="86"/>
      <c r="AC7" s="86" t="b">
        <v>0</v>
      </c>
      <c r="AD7" s="86">
        <v>0</v>
      </c>
      <c r="AE7" s="92" t="s">
        <v>289</v>
      </c>
      <c r="AF7" s="86" t="b">
        <v>0</v>
      </c>
      <c r="AG7" s="86" t="s">
        <v>290</v>
      </c>
      <c r="AH7" s="86"/>
      <c r="AI7" s="92" t="s">
        <v>289</v>
      </c>
      <c r="AJ7" s="86" t="b">
        <v>0</v>
      </c>
      <c r="AK7" s="86">
        <v>5</v>
      </c>
      <c r="AL7" s="92" t="s">
        <v>282</v>
      </c>
      <c r="AM7" s="86" t="s">
        <v>294</v>
      </c>
      <c r="AN7" s="86" t="b">
        <v>0</v>
      </c>
      <c r="AO7" s="92" t="s">
        <v>282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4.545454545454546</v>
      </c>
      <c r="BF7" s="51">
        <v>0</v>
      </c>
      <c r="BG7" s="52">
        <v>0</v>
      </c>
      <c r="BH7" s="51">
        <v>0</v>
      </c>
      <c r="BI7" s="52">
        <v>0</v>
      </c>
      <c r="BJ7" s="51">
        <v>21</v>
      </c>
      <c r="BK7" s="52">
        <v>95.45454545454545</v>
      </c>
      <c r="BL7" s="51">
        <v>22</v>
      </c>
    </row>
    <row r="8" spans="1:64" ht="45">
      <c r="A8" s="84" t="s">
        <v>215</v>
      </c>
      <c r="B8" s="84" t="s">
        <v>219</v>
      </c>
      <c r="C8" s="53" t="s">
        <v>728</v>
      </c>
      <c r="D8" s="54">
        <v>3</v>
      </c>
      <c r="E8" s="65" t="s">
        <v>132</v>
      </c>
      <c r="F8" s="55">
        <v>35</v>
      </c>
      <c r="G8" s="53"/>
      <c r="H8" s="57"/>
      <c r="I8" s="56"/>
      <c r="J8" s="56"/>
      <c r="K8" s="36" t="s">
        <v>65</v>
      </c>
      <c r="L8" s="83">
        <v>8</v>
      </c>
      <c r="M8" s="83"/>
      <c r="N8" s="63"/>
      <c r="O8" s="86" t="s">
        <v>230</v>
      </c>
      <c r="P8" s="88">
        <v>43627.352106481485</v>
      </c>
      <c r="Q8" s="86" t="s">
        <v>232</v>
      </c>
      <c r="R8" s="86"/>
      <c r="S8" s="86"/>
      <c r="T8" s="86"/>
      <c r="U8" s="86"/>
      <c r="V8" s="89" t="s">
        <v>253</v>
      </c>
      <c r="W8" s="88">
        <v>43627.352106481485</v>
      </c>
      <c r="X8" s="89" t="s">
        <v>264</v>
      </c>
      <c r="Y8" s="86"/>
      <c r="Z8" s="86"/>
      <c r="AA8" s="92" t="s">
        <v>278</v>
      </c>
      <c r="AB8" s="86"/>
      <c r="AC8" s="86" t="b">
        <v>0</v>
      </c>
      <c r="AD8" s="86">
        <v>0</v>
      </c>
      <c r="AE8" s="92" t="s">
        <v>289</v>
      </c>
      <c r="AF8" s="86" t="b">
        <v>0</v>
      </c>
      <c r="AG8" s="86" t="s">
        <v>290</v>
      </c>
      <c r="AH8" s="86"/>
      <c r="AI8" s="92" t="s">
        <v>289</v>
      </c>
      <c r="AJ8" s="86" t="b">
        <v>0</v>
      </c>
      <c r="AK8" s="86">
        <v>5</v>
      </c>
      <c r="AL8" s="92" t="s">
        <v>282</v>
      </c>
      <c r="AM8" s="86" t="s">
        <v>294</v>
      </c>
      <c r="AN8" s="86" t="b">
        <v>0</v>
      </c>
      <c r="AO8" s="92" t="s">
        <v>282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4.545454545454546</v>
      </c>
      <c r="BF8" s="51">
        <v>0</v>
      </c>
      <c r="BG8" s="52">
        <v>0</v>
      </c>
      <c r="BH8" s="51">
        <v>0</v>
      </c>
      <c r="BI8" s="52">
        <v>0</v>
      </c>
      <c r="BJ8" s="51">
        <v>21</v>
      </c>
      <c r="BK8" s="52">
        <v>95.45454545454545</v>
      </c>
      <c r="BL8" s="51">
        <v>22</v>
      </c>
    </row>
    <row r="9" spans="1:64" ht="45">
      <c r="A9" s="84" t="s">
        <v>216</v>
      </c>
      <c r="B9" s="84" t="s">
        <v>219</v>
      </c>
      <c r="C9" s="53" t="s">
        <v>728</v>
      </c>
      <c r="D9" s="54">
        <v>3</v>
      </c>
      <c r="E9" s="65" t="s">
        <v>132</v>
      </c>
      <c r="F9" s="55">
        <v>35</v>
      </c>
      <c r="G9" s="53"/>
      <c r="H9" s="57"/>
      <c r="I9" s="56"/>
      <c r="J9" s="56"/>
      <c r="K9" s="36" t="s">
        <v>65</v>
      </c>
      <c r="L9" s="83">
        <v>9</v>
      </c>
      <c r="M9" s="83"/>
      <c r="N9" s="63"/>
      <c r="O9" s="86" t="s">
        <v>230</v>
      </c>
      <c r="P9" s="88">
        <v>43627.422685185185</v>
      </c>
      <c r="Q9" s="86" t="s">
        <v>232</v>
      </c>
      <c r="R9" s="86"/>
      <c r="S9" s="86"/>
      <c r="T9" s="86"/>
      <c r="U9" s="86"/>
      <c r="V9" s="89" t="s">
        <v>254</v>
      </c>
      <c r="W9" s="88">
        <v>43627.422685185185</v>
      </c>
      <c r="X9" s="89" t="s">
        <v>265</v>
      </c>
      <c r="Y9" s="86"/>
      <c r="Z9" s="86"/>
      <c r="AA9" s="92" t="s">
        <v>279</v>
      </c>
      <c r="AB9" s="86"/>
      <c r="AC9" s="86" t="b">
        <v>0</v>
      </c>
      <c r="AD9" s="86">
        <v>0</v>
      </c>
      <c r="AE9" s="92" t="s">
        <v>289</v>
      </c>
      <c r="AF9" s="86" t="b">
        <v>0</v>
      </c>
      <c r="AG9" s="86" t="s">
        <v>290</v>
      </c>
      <c r="AH9" s="86"/>
      <c r="AI9" s="92" t="s">
        <v>289</v>
      </c>
      <c r="AJ9" s="86" t="b">
        <v>0</v>
      </c>
      <c r="AK9" s="86">
        <v>5</v>
      </c>
      <c r="AL9" s="92" t="s">
        <v>282</v>
      </c>
      <c r="AM9" s="86" t="s">
        <v>295</v>
      </c>
      <c r="AN9" s="86" t="b">
        <v>0</v>
      </c>
      <c r="AO9" s="92" t="s">
        <v>282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4.545454545454546</v>
      </c>
      <c r="BF9" s="51">
        <v>0</v>
      </c>
      <c r="BG9" s="52">
        <v>0</v>
      </c>
      <c r="BH9" s="51">
        <v>0</v>
      </c>
      <c r="BI9" s="52">
        <v>0</v>
      </c>
      <c r="BJ9" s="51">
        <v>21</v>
      </c>
      <c r="BK9" s="52">
        <v>95.45454545454545</v>
      </c>
      <c r="BL9" s="51">
        <v>22</v>
      </c>
    </row>
    <row r="10" spans="1:64" ht="45">
      <c r="A10" s="84" t="s">
        <v>217</v>
      </c>
      <c r="B10" s="84" t="s">
        <v>212</v>
      </c>
      <c r="C10" s="53" t="s">
        <v>728</v>
      </c>
      <c r="D10" s="54">
        <v>3</v>
      </c>
      <c r="E10" s="65" t="s">
        <v>132</v>
      </c>
      <c r="F10" s="55">
        <v>35</v>
      </c>
      <c r="G10" s="53"/>
      <c r="H10" s="57"/>
      <c r="I10" s="56"/>
      <c r="J10" s="56"/>
      <c r="K10" s="36" t="s">
        <v>65</v>
      </c>
      <c r="L10" s="83">
        <v>10</v>
      </c>
      <c r="M10" s="83"/>
      <c r="N10" s="63"/>
      <c r="O10" s="86" t="s">
        <v>230</v>
      </c>
      <c r="P10" s="88">
        <v>43627.435752314814</v>
      </c>
      <c r="Q10" s="86" t="s">
        <v>233</v>
      </c>
      <c r="R10" s="86"/>
      <c r="S10" s="86"/>
      <c r="T10" s="86" t="s">
        <v>229</v>
      </c>
      <c r="U10" s="86"/>
      <c r="V10" s="89" t="s">
        <v>255</v>
      </c>
      <c r="W10" s="88">
        <v>43627.435752314814</v>
      </c>
      <c r="X10" s="89" t="s">
        <v>266</v>
      </c>
      <c r="Y10" s="86"/>
      <c r="Z10" s="86"/>
      <c r="AA10" s="92" t="s">
        <v>280</v>
      </c>
      <c r="AB10" s="86"/>
      <c r="AC10" s="86" t="b">
        <v>0</v>
      </c>
      <c r="AD10" s="86">
        <v>0</v>
      </c>
      <c r="AE10" s="92" t="s">
        <v>289</v>
      </c>
      <c r="AF10" s="86" t="b">
        <v>0</v>
      </c>
      <c r="AG10" s="86" t="s">
        <v>290</v>
      </c>
      <c r="AH10" s="86"/>
      <c r="AI10" s="92" t="s">
        <v>289</v>
      </c>
      <c r="AJ10" s="86" t="b">
        <v>0</v>
      </c>
      <c r="AK10" s="86">
        <v>273</v>
      </c>
      <c r="AL10" s="92" t="s">
        <v>275</v>
      </c>
      <c r="AM10" s="86" t="s">
        <v>293</v>
      </c>
      <c r="AN10" s="86" t="b">
        <v>0</v>
      </c>
      <c r="AO10" s="92" t="s">
        <v>275</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2</v>
      </c>
      <c r="BE10" s="52">
        <v>10.526315789473685</v>
      </c>
      <c r="BF10" s="51">
        <v>0</v>
      </c>
      <c r="BG10" s="52">
        <v>0</v>
      </c>
      <c r="BH10" s="51">
        <v>0</v>
      </c>
      <c r="BI10" s="52">
        <v>0</v>
      </c>
      <c r="BJ10" s="51">
        <v>17</v>
      </c>
      <c r="BK10" s="52">
        <v>89.47368421052632</v>
      </c>
      <c r="BL10" s="51">
        <v>19</v>
      </c>
    </row>
    <row r="11" spans="1:64" ht="45">
      <c r="A11" s="84" t="s">
        <v>218</v>
      </c>
      <c r="B11" s="84" t="s">
        <v>219</v>
      </c>
      <c r="C11" s="53" t="s">
        <v>728</v>
      </c>
      <c r="D11" s="54">
        <v>3</v>
      </c>
      <c r="E11" s="65" t="s">
        <v>132</v>
      </c>
      <c r="F11" s="55">
        <v>35</v>
      </c>
      <c r="G11" s="53"/>
      <c r="H11" s="57"/>
      <c r="I11" s="56"/>
      <c r="J11" s="56"/>
      <c r="K11" s="36" t="s">
        <v>65</v>
      </c>
      <c r="L11" s="83">
        <v>11</v>
      </c>
      <c r="M11" s="83"/>
      <c r="N11" s="63"/>
      <c r="O11" s="86" t="s">
        <v>230</v>
      </c>
      <c r="P11" s="88">
        <v>43627.457824074074</v>
      </c>
      <c r="Q11" s="86" t="s">
        <v>232</v>
      </c>
      <c r="R11" s="86"/>
      <c r="S11" s="86"/>
      <c r="T11" s="86"/>
      <c r="U11" s="86"/>
      <c r="V11" s="89" t="s">
        <v>256</v>
      </c>
      <c r="W11" s="88">
        <v>43627.457824074074</v>
      </c>
      <c r="X11" s="89" t="s">
        <v>267</v>
      </c>
      <c r="Y11" s="86"/>
      <c r="Z11" s="86"/>
      <c r="AA11" s="92" t="s">
        <v>281</v>
      </c>
      <c r="AB11" s="86"/>
      <c r="AC11" s="86" t="b">
        <v>0</v>
      </c>
      <c r="AD11" s="86">
        <v>0</v>
      </c>
      <c r="AE11" s="92" t="s">
        <v>289</v>
      </c>
      <c r="AF11" s="86" t="b">
        <v>0</v>
      </c>
      <c r="AG11" s="86" t="s">
        <v>290</v>
      </c>
      <c r="AH11" s="86"/>
      <c r="AI11" s="92" t="s">
        <v>289</v>
      </c>
      <c r="AJ11" s="86" t="b">
        <v>0</v>
      </c>
      <c r="AK11" s="86">
        <v>5</v>
      </c>
      <c r="AL11" s="92" t="s">
        <v>282</v>
      </c>
      <c r="AM11" s="86" t="s">
        <v>293</v>
      </c>
      <c r="AN11" s="86" t="b">
        <v>0</v>
      </c>
      <c r="AO11" s="92" t="s">
        <v>282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4.545454545454546</v>
      </c>
      <c r="BF11" s="51">
        <v>0</v>
      </c>
      <c r="BG11" s="52">
        <v>0</v>
      </c>
      <c r="BH11" s="51">
        <v>0</v>
      </c>
      <c r="BI11" s="52">
        <v>0</v>
      </c>
      <c r="BJ11" s="51">
        <v>21</v>
      </c>
      <c r="BK11" s="52">
        <v>95.45454545454545</v>
      </c>
      <c r="BL11" s="51">
        <v>22</v>
      </c>
    </row>
    <row r="12" spans="1:64" ht="45">
      <c r="A12" s="84" t="s">
        <v>219</v>
      </c>
      <c r="B12" s="84" t="s">
        <v>219</v>
      </c>
      <c r="C12" s="53" t="s">
        <v>728</v>
      </c>
      <c r="D12" s="54">
        <v>3</v>
      </c>
      <c r="E12" s="65" t="s">
        <v>132</v>
      </c>
      <c r="F12" s="55">
        <v>35</v>
      </c>
      <c r="G12" s="53"/>
      <c r="H12" s="57"/>
      <c r="I12" s="56"/>
      <c r="J12" s="56"/>
      <c r="K12" s="36" t="s">
        <v>65</v>
      </c>
      <c r="L12" s="83">
        <v>12</v>
      </c>
      <c r="M12" s="83"/>
      <c r="N12" s="63"/>
      <c r="O12" s="86" t="s">
        <v>176</v>
      </c>
      <c r="P12" s="88">
        <v>43627.31741898148</v>
      </c>
      <c r="Q12" s="86" t="s">
        <v>234</v>
      </c>
      <c r="R12" s="86"/>
      <c r="S12" s="86"/>
      <c r="T12" s="86" t="s">
        <v>243</v>
      </c>
      <c r="U12" s="89" t="s">
        <v>249</v>
      </c>
      <c r="V12" s="89" t="s">
        <v>249</v>
      </c>
      <c r="W12" s="88">
        <v>43627.31741898148</v>
      </c>
      <c r="X12" s="89" t="s">
        <v>268</v>
      </c>
      <c r="Y12" s="86"/>
      <c r="Z12" s="86"/>
      <c r="AA12" s="92" t="s">
        <v>282</v>
      </c>
      <c r="AB12" s="86"/>
      <c r="AC12" s="86" t="b">
        <v>0</v>
      </c>
      <c r="AD12" s="86">
        <v>6</v>
      </c>
      <c r="AE12" s="92" t="s">
        <v>289</v>
      </c>
      <c r="AF12" s="86" t="b">
        <v>0</v>
      </c>
      <c r="AG12" s="86" t="s">
        <v>290</v>
      </c>
      <c r="AH12" s="86"/>
      <c r="AI12" s="92" t="s">
        <v>289</v>
      </c>
      <c r="AJ12" s="86" t="b">
        <v>0</v>
      </c>
      <c r="AK12" s="86">
        <v>5</v>
      </c>
      <c r="AL12" s="92" t="s">
        <v>289</v>
      </c>
      <c r="AM12" s="86" t="s">
        <v>293</v>
      </c>
      <c r="AN12" s="86" t="b">
        <v>0</v>
      </c>
      <c r="AO12" s="92" t="s">
        <v>282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2</v>
      </c>
      <c r="BE12" s="52">
        <v>5.405405405405405</v>
      </c>
      <c r="BF12" s="51">
        <v>0</v>
      </c>
      <c r="BG12" s="52">
        <v>0</v>
      </c>
      <c r="BH12" s="51">
        <v>0</v>
      </c>
      <c r="BI12" s="52">
        <v>0</v>
      </c>
      <c r="BJ12" s="51">
        <v>35</v>
      </c>
      <c r="BK12" s="52">
        <v>94.5945945945946</v>
      </c>
      <c r="BL12" s="51">
        <v>37</v>
      </c>
    </row>
    <row r="13" spans="1:64" ht="45">
      <c r="A13" s="84" t="s">
        <v>220</v>
      </c>
      <c r="B13" s="84" t="s">
        <v>219</v>
      </c>
      <c r="C13" s="53" t="s">
        <v>728</v>
      </c>
      <c r="D13" s="54">
        <v>3</v>
      </c>
      <c r="E13" s="65" t="s">
        <v>132</v>
      </c>
      <c r="F13" s="55">
        <v>35</v>
      </c>
      <c r="G13" s="53"/>
      <c r="H13" s="57"/>
      <c r="I13" s="56"/>
      <c r="J13" s="56"/>
      <c r="K13" s="36" t="s">
        <v>65</v>
      </c>
      <c r="L13" s="83">
        <v>13</v>
      </c>
      <c r="M13" s="83"/>
      <c r="N13" s="63"/>
      <c r="O13" s="86" t="s">
        <v>230</v>
      </c>
      <c r="P13" s="88">
        <v>43629.797372685185</v>
      </c>
      <c r="Q13" s="86" t="s">
        <v>232</v>
      </c>
      <c r="R13" s="86"/>
      <c r="S13" s="86"/>
      <c r="T13" s="86"/>
      <c r="U13" s="86"/>
      <c r="V13" s="89" t="s">
        <v>255</v>
      </c>
      <c r="W13" s="88">
        <v>43629.797372685185</v>
      </c>
      <c r="X13" s="89" t="s">
        <v>269</v>
      </c>
      <c r="Y13" s="86"/>
      <c r="Z13" s="86"/>
      <c r="AA13" s="92" t="s">
        <v>283</v>
      </c>
      <c r="AB13" s="86"/>
      <c r="AC13" s="86" t="b">
        <v>0</v>
      </c>
      <c r="AD13" s="86">
        <v>0</v>
      </c>
      <c r="AE13" s="92" t="s">
        <v>289</v>
      </c>
      <c r="AF13" s="86" t="b">
        <v>0</v>
      </c>
      <c r="AG13" s="86" t="s">
        <v>290</v>
      </c>
      <c r="AH13" s="86"/>
      <c r="AI13" s="92" t="s">
        <v>289</v>
      </c>
      <c r="AJ13" s="86" t="b">
        <v>0</v>
      </c>
      <c r="AK13" s="86">
        <v>6</v>
      </c>
      <c r="AL13" s="92" t="s">
        <v>282</v>
      </c>
      <c r="AM13" s="86" t="s">
        <v>293</v>
      </c>
      <c r="AN13" s="86" t="b">
        <v>0</v>
      </c>
      <c r="AO13" s="92" t="s">
        <v>282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4.545454545454546</v>
      </c>
      <c r="BF13" s="51">
        <v>0</v>
      </c>
      <c r="BG13" s="52">
        <v>0</v>
      </c>
      <c r="BH13" s="51">
        <v>0</v>
      </c>
      <c r="BI13" s="52">
        <v>0</v>
      </c>
      <c r="BJ13" s="51">
        <v>21</v>
      </c>
      <c r="BK13" s="52">
        <v>95.45454545454545</v>
      </c>
      <c r="BL13" s="51">
        <v>22</v>
      </c>
    </row>
    <row r="14" spans="1:64" ht="45">
      <c r="A14" s="84" t="s">
        <v>221</v>
      </c>
      <c r="B14" s="84" t="s">
        <v>221</v>
      </c>
      <c r="C14" s="53" t="s">
        <v>728</v>
      </c>
      <c r="D14" s="54">
        <v>3</v>
      </c>
      <c r="E14" s="65" t="s">
        <v>132</v>
      </c>
      <c r="F14" s="55">
        <v>35</v>
      </c>
      <c r="G14" s="53"/>
      <c r="H14" s="57"/>
      <c r="I14" s="56"/>
      <c r="J14" s="56"/>
      <c r="K14" s="36" t="s">
        <v>65</v>
      </c>
      <c r="L14" s="83">
        <v>14</v>
      </c>
      <c r="M14" s="83"/>
      <c r="N14" s="63"/>
      <c r="O14" s="86" t="s">
        <v>176</v>
      </c>
      <c r="P14" s="88">
        <v>43636.44505787037</v>
      </c>
      <c r="Q14" s="86" t="s">
        <v>235</v>
      </c>
      <c r="R14" s="86"/>
      <c r="S14" s="86"/>
      <c r="T14" s="86" t="s">
        <v>244</v>
      </c>
      <c r="U14" s="89" t="s">
        <v>250</v>
      </c>
      <c r="V14" s="89" t="s">
        <v>250</v>
      </c>
      <c r="W14" s="88">
        <v>43636.44505787037</v>
      </c>
      <c r="X14" s="89" t="s">
        <v>270</v>
      </c>
      <c r="Y14" s="86"/>
      <c r="Z14" s="86"/>
      <c r="AA14" s="92" t="s">
        <v>284</v>
      </c>
      <c r="AB14" s="86"/>
      <c r="AC14" s="86" t="b">
        <v>0</v>
      </c>
      <c r="AD14" s="86">
        <v>2</v>
      </c>
      <c r="AE14" s="92" t="s">
        <v>289</v>
      </c>
      <c r="AF14" s="86" t="b">
        <v>0</v>
      </c>
      <c r="AG14" s="86" t="s">
        <v>290</v>
      </c>
      <c r="AH14" s="86"/>
      <c r="AI14" s="92" t="s">
        <v>289</v>
      </c>
      <c r="AJ14" s="86" t="b">
        <v>0</v>
      </c>
      <c r="AK14" s="86">
        <v>1</v>
      </c>
      <c r="AL14" s="92" t="s">
        <v>289</v>
      </c>
      <c r="AM14" s="86" t="s">
        <v>294</v>
      </c>
      <c r="AN14" s="86" t="b">
        <v>0</v>
      </c>
      <c r="AO14" s="92" t="s">
        <v>284</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0</v>
      </c>
      <c r="BE14" s="52">
        <v>0</v>
      </c>
      <c r="BF14" s="51">
        <v>0</v>
      </c>
      <c r="BG14" s="52">
        <v>0</v>
      </c>
      <c r="BH14" s="51">
        <v>0</v>
      </c>
      <c r="BI14" s="52">
        <v>0</v>
      </c>
      <c r="BJ14" s="51">
        <v>17</v>
      </c>
      <c r="BK14" s="52">
        <v>100</v>
      </c>
      <c r="BL14" s="51">
        <v>17</v>
      </c>
    </row>
    <row r="15" spans="1:64" ht="45">
      <c r="A15" s="84" t="s">
        <v>222</v>
      </c>
      <c r="B15" s="84" t="s">
        <v>221</v>
      </c>
      <c r="C15" s="53" t="s">
        <v>728</v>
      </c>
      <c r="D15" s="54">
        <v>3</v>
      </c>
      <c r="E15" s="65" t="s">
        <v>132</v>
      </c>
      <c r="F15" s="55">
        <v>35</v>
      </c>
      <c r="G15" s="53"/>
      <c r="H15" s="57"/>
      <c r="I15" s="56"/>
      <c r="J15" s="56"/>
      <c r="K15" s="36" t="s">
        <v>65</v>
      </c>
      <c r="L15" s="83">
        <v>15</v>
      </c>
      <c r="M15" s="83"/>
      <c r="N15" s="63"/>
      <c r="O15" s="86" t="s">
        <v>230</v>
      </c>
      <c r="P15" s="88">
        <v>43636.50189814815</v>
      </c>
      <c r="Q15" s="86" t="s">
        <v>236</v>
      </c>
      <c r="R15" s="86"/>
      <c r="S15" s="86"/>
      <c r="T15" s="86" t="s">
        <v>245</v>
      </c>
      <c r="U15" s="86"/>
      <c r="V15" s="89" t="s">
        <v>257</v>
      </c>
      <c r="W15" s="88">
        <v>43636.50189814815</v>
      </c>
      <c r="X15" s="89" t="s">
        <v>271</v>
      </c>
      <c r="Y15" s="86"/>
      <c r="Z15" s="86"/>
      <c r="AA15" s="92" t="s">
        <v>285</v>
      </c>
      <c r="AB15" s="86"/>
      <c r="AC15" s="86" t="b">
        <v>0</v>
      </c>
      <c r="AD15" s="86">
        <v>0</v>
      </c>
      <c r="AE15" s="92" t="s">
        <v>289</v>
      </c>
      <c r="AF15" s="86" t="b">
        <v>0</v>
      </c>
      <c r="AG15" s="86" t="s">
        <v>290</v>
      </c>
      <c r="AH15" s="86"/>
      <c r="AI15" s="92" t="s">
        <v>289</v>
      </c>
      <c r="AJ15" s="86" t="b">
        <v>0</v>
      </c>
      <c r="AK15" s="86">
        <v>1</v>
      </c>
      <c r="AL15" s="92" t="s">
        <v>284</v>
      </c>
      <c r="AM15" s="86" t="s">
        <v>294</v>
      </c>
      <c r="AN15" s="86" t="b">
        <v>0</v>
      </c>
      <c r="AO15" s="92" t="s">
        <v>284</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15</v>
      </c>
      <c r="BK15" s="52">
        <v>100</v>
      </c>
      <c r="BL15" s="51">
        <v>15</v>
      </c>
    </row>
    <row r="16" spans="1:64" ht="45">
      <c r="A16" s="84" t="s">
        <v>223</v>
      </c>
      <c r="B16" s="84" t="s">
        <v>229</v>
      </c>
      <c r="C16" s="53" t="s">
        <v>728</v>
      </c>
      <c r="D16" s="54">
        <v>3</v>
      </c>
      <c r="E16" s="65" t="s">
        <v>132</v>
      </c>
      <c r="F16" s="55">
        <v>35</v>
      </c>
      <c r="G16" s="53"/>
      <c r="H16" s="57"/>
      <c r="I16" s="56"/>
      <c r="J16" s="56"/>
      <c r="K16" s="36" t="s">
        <v>65</v>
      </c>
      <c r="L16" s="83">
        <v>16</v>
      </c>
      <c r="M16" s="83"/>
      <c r="N16" s="63"/>
      <c r="O16" s="86" t="s">
        <v>230</v>
      </c>
      <c r="P16" s="88">
        <v>43636.99550925926</v>
      </c>
      <c r="Q16" s="86" t="s">
        <v>237</v>
      </c>
      <c r="R16" s="89" t="s">
        <v>240</v>
      </c>
      <c r="S16" s="86" t="s">
        <v>241</v>
      </c>
      <c r="T16" s="86" t="s">
        <v>246</v>
      </c>
      <c r="U16" s="86"/>
      <c r="V16" s="89" t="s">
        <v>258</v>
      </c>
      <c r="W16" s="88">
        <v>43636.99550925926</v>
      </c>
      <c r="X16" s="89" t="s">
        <v>272</v>
      </c>
      <c r="Y16" s="86"/>
      <c r="Z16" s="86"/>
      <c r="AA16" s="92" t="s">
        <v>286</v>
      </c>
      <c r="AB16" s="86"/>
      <c r="AC16" s="86" t="b">
        <v>0</v>
      </c>
      <c r="AD16" s="86">
        <v>1</v>
      </c>
      <c r="AE16" s="92" t="s">
        <v>289</v>
      </c>
      <c r="AF16" s="86" t="b">
        <v>0</v>
      </c>
      <c r="AG16" s="86" t="s">
        <v>290</v>
      </c>
      <c r="AH16" s="86"/>
      <c r="AI16" s="92" t="s">
        <v>289</v>
      </c>
      <c r="AJ16" s="86" t="b">
        <v>0</v>
      </c>
      <c r="AK16" s="86">
        <v>0</v>
      </c>
      <c r="AL16" s="92" t="s">
        <v>289</v>
      </c>
      <c r="AM16" s="86" t="s">
        <v>294</v>
      </c>
      <c r="AN16" s="86" t="b">
        <v>0</v>
      </c>
      <c r="AO16" s="92" t="s">
        <v>286</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1</v>
      </c>
      <c r="BE16" s="52">
        <v>2.9411764705882355</v>
      </c>
      <c r="BF16" s="51">
        <v>0</v>
      </c>
      <c r="BG16" s="52">
        <v>0</v>
      </c>
      <c r="BH16" s="51">
        <v>0</v>
      </c>
      <c r="BI16" s="52">
        <v>0</v>
      </c>
      <c r="BJ16" s="51">
        <v>33</v>
      </c>
      <c r="BK16" s="52">
        <v>97.05882352941177</v>
      </c>
      <c r="BL16" s="51">
        <v>34</v>
      </c>
    </row>
    <row r="17" spans="1:64" ht="45">
      <c r="A17" s="84" t="s">
        <v>224</v>
      </c>
      <c r="B17" s="84" t="s">
        <v>229</v>
      </c>
      <c r="C17" s="53" t="s">
        <v>728</v>
      </c>
      <c r="D17" s="54">
        <v>3</v>
      </c>
      <c r="E17" s="65" t="s">
        <v>132</v>
      </c>
      <c r="F17" s="55">
        <v>35</v>
      </c>
      <c r="G17" s="53"/>
      <c r="H17" s="57"/>
      <c r="I17" s="56"/>
      <c r="J17" s="56"/>
      <c r="K17" s="36" t="s">
        <v>65</v>
      </c>
      <c r="L17" s="83">
        <v>17</v>
      </c>
      <c r="M17" s="83"/>
      <c r="N17" s="63"/>
      <c r="O17" s="86" t="s">
        <v>230</v>
      </c>
      <c r="P17" s="88">
        <v>43637.51787037037</v>
      </c>
      <c r="Q17" s="86" t="s">
        <v>238</v>
      </c>
      <c r="R17" s="86"/>
      <c r="S17" s="86"/>
      <c r="T17" s="86"/>
      <c r="U17" s="86"/>
      <c r="V17" s="89" t="s">
        <v>259</v>
      </c>
      <c r="W17" s="88">
        <v>43637.51787037037</v>
      </c>
      <c r="X17" s="89" t="s">
        <v>273</v>
      </c>
      <c r="Y17" s="86"/>
      <c r="Z17" s="86"/>
      <c r="AA17" s="92" t="s">
        <v>287</v>
      </c>
      <c r="AB17" s="86"/>
      <c r="AC17" s="86" t="b">
        <v>0</v>
      </c>
      <c r="AD17" s="86">
        <v>0</v>
      </c>
      <c r="AE17" s="92" t="s">
        <v>289</v>
      </c>
      <c r="AF17" s="86" t="b">
        <v>0</v>
      </c>
      <c r="AG17" s="86" t="s">
        <v>290</v>
      </c>
      <c r="AH17" s="86"/>
      <c r="AI17" s="92" t="s">
        <v>289</v>
      </c>
      <c r="AJ17" s="86" t="b">
        <v>0</v>
      </c>
      <c r="AK17" s="86">
        <v>1</v>
      </c>
      <c r="AL17" s="92" t="s">
        <v>286</v>
      </c>
      <c r="AM17" s="86" t="s">
        <v>293</v>
      </c>
      <c r="AN17" s="86" t="b">
        <v>0</v>
      </c>
      <c r="AO17" s="92" t="s">
        <v>286</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45">
      <c r="A18" s="84" t="s">
        <v>224</v>
      </c>
      <c r="B18" s="84" t="s">
        <v>223</v>
      </c>
      <c r="C18" s="53" t="s">
        <v>728</v>
      </c>
      <c r="D18" s="54">
        <v>3</v>
      </c>
      <c r="E18" s="65" t="s">
        <v>132</v>
      </c>
      <c r="F18" s="55">
        <v>35</v>
      </c>
      <c r="G18" s="53"/>
      <c r="H18" s="57"/>
      <c r="I18" s="56"/>
      <c r="J18" s="56"/>
      <c r="K18" s="36" t="s">
        <v>65</v>
      </c>
      <c r="L18" s="83">
        <v>18</v>
      </c>
      <c r="M18" s="83"/>
      <c r="N18" s="63"/>
      <c r="O18" s="86" t="s">
        <v>230</v>
      </c>
      <c r="P18" s="88">
        <v>43637.51787037037</v>
      </c>
      <c r="Q18" s="86" t="s">
        <v>238</v>
      </c>
      <c r="R18" s="86"/>
      <c r="S18" s="86"/>
      <c r="T18" s="86"/>
      <c r="U18" s="86"/>
      <c r="V18" s="89" t="s">
        <v>259</v>
      </c>
      <c r="W18" s="88">
        <v>43637.51787037037</v>
      </c>
      <c r="X18" s="89" t="s">
        <v>273</v>
      </c>
      <c r="Y18" s="86"/>
      <c r="Z18" s="86"/>
      <c r="AA18" s="92" t="s">
        <v>287</v>
      </c>
      <c r="AB18" s="86"/>
      <c r="AC18" s="86" t="b">
        <v>0</v>
      </c>
      <c r="AD18" s="86">
        <v>0</v>
      </c>
      <c r="AE18" s="92" t="s">
        <v>289</v>
      </c>
      <c r="AF18" s="86" t="b">
        <v>0</v>
      </c>
      <c r="AG18" s="86" t="s">
        <v>290</v>
      </c>
      <c r="AH18" s="86"/>
      <c r="AI18" s="92" t="s">
        <v>289</v>
      </c>
      <c r="AJ18" s="86" t="b">
        <v>0</v>
      </c>
      <c r="AK18" s="86">
        <v>1</v>
      </c>
      <c r="AL18" s="92" t="s">
        <v>286</v>
      </c>
      <c r="AM18" s="86" t="s">
        <v>293</v>
      </c>
      <c r="AN18" s="86" t="b">
        <v>0</v>
      </c>
      <c r="AO18" s="92" t="s">
        <v>286</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22</v>
      </c>
      <c r="BK18" s="52">
        <v>100</v>
      </c>
      <c r="BL18" s="51">
        <v>22</v>
      </c>
    </row>
    <row r="19" spans="1:64" ht="45">
      <c r="A19" s="84" t="s">
        <v>225</v>
      </c>
      <c r="B19" s="84" t="s">
        <v>225</v>
      </c>
      <c r="C19" s="53" t="s">
        <v>728</v>
      </c>
      <c r="D19" s="54">
        <v>3</v>
      </c>
      <c r="E19" s="65" t="s">
        <v>132</v>
      </c>
      <c r="F19" s="55">
        <v>35</v>
      </c>
      <c r="G19" s="53"/>
      <c r="H19" s="57"/>
      <c r="I19" s="56"/>
      <c r="J19" s="56"/>
      <c r="K19" s="36" t="s">
        <v>65</v>
      </c>
      <c r="L19" s="83">
        <v>19</v>
      </c>
      <c r="M19" s="83"/>
      <c r="N19" s="63"/>
      <c r="O19" s="86" t="s">
        <v>176</v>
      </c>
      <c r="P19" s="88">
        <v>43638.806608796294</v>
      </c>
      <c r="Q19" s="86" t="s">
        <v>239</v>
      </c>
      <c r="R19" s="86"/>
      <c r="S19" s="86"/>
      <c r="T19" s="86" t="s">
        <v>247</v>
      </c>
      <c r="U19" s="86"/>
      <c r="V19" s="89" t="s">
        <v>260</v>
      </c>
      <c r="W19" s="88">
        <v>43638.806608796294</v>
      </c>
      <c r="X19" s="89" t="s">
        <v>274</v>
      </c>
      <c r="Y19" s="86"/>
      <c r="Z19" s="86"/>
      <c r="AA19" s="92" t="s">
        <v>288</v>
      </c>
      <c r="AB19" s="86"/>
      <c r="AC19" s="86" t="b">
        <v>0</v>
      </c>
      <c r="AD19" s="86">
        <v>2</v>
      </c>
      <c r="AE19" s="92" t="s">
        <v>289</v>
      </c>
      <c r="AF19" s="86" t="b">
        <v>0</v>
      </c>
      <c r="AG19" s="86" t="s">
        <v>291</v>
      </c>
      <c r="AH19" s="86"/>
      <c r="AI19" s="92" t="s">
        <v>289</v>
      </c>
      <c r="AJ19" s="86" t="b">
        <v>0</v>
      </c>
      <c r="AK19" s="86">
        <v>0</v>
      </c>
      <c r="AL19" s="92" t="s">
        <v>289</v>
      </c>
      <c r="AM19" s="86" t="s">
        <v>293</v>
      </c>
      <c r="AN19" s="86" t="b">
        <v>0</v>
      </c>
      <c r="AO19" s="92" t="s">
        <v>288</v>
      </c>
      <c r="AP19" s="86" t="s">
        <v>176</v>
      </c>
      <c r="AQ19" s="86">
        <v>0</v>
      </c>
      <c r="AR19" s="86">
        <v>0</v>
      </c>
      <c r="AS19" s="86"/>
      <c r="AT19" s="86"/>
      <c r="AU19" s="86"/>
      <c r="AV19" s="86"/>
      <c r="AW19" s="86"/>
      <c r="AX19" s="86"/>
      <c r="AY19" s="86"/>
      <c r="AZ19" s="86"/>
      <c r="BA19">
        <v>1</v>
      </c>
      <c r="BB19" s="85" t="str">
        <f>REPLACE(INDEX(GroupVertices[Group],MATCH(Edges[[#This Row],[Vertex 1]],GroupVertices[Vertex],0)),1,1,"")</f>
        <v>5</v>
      </c>
      <c r="BC19" s="85" t="str">
        <f>REPLACE(INDEX(GroupVertices[Group],MATCH(Edges[[#This Row],[Vertex 2]],GroupVertices[Vertex],0)),1,1,"")</f>
        <v>5</v>
      </c>
      <c r="BD19" s="51">
        <v>0</v>
      </c>
      <c r="BE19" s="52">
        <v>0</v>
      </c>
      <c r="BF19" s="51">
        <v>0</v>
      </c>
      <c r="BG19" s="52">
        <v>0</v>
      </c>
      <c r="BH19" s="51">
        <v>0</v>
      </c>
      <c r="BI19" s="52">
        <v>0</v>
      </c>
      <c r="BJ19" s="51">
        <v>39</v>
      </c>
      <c r="BK19" s="52">
        <v>100</v>
      </c>
      <c r="BL19" s="51">
        <v>39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16" r:id="rId1" display="http://www.toryburchfoundation.org/resources/leadership/meet-the-entrepreneur-behind-every-mother/"/>
    <hyperlink ref="U3" r:id="rId2" display="https://pbs.twimg.com/media/D5yPCrPUUAAl7uh.jpg"/>
    <hyperlink ref="U4" r:id="rId3" display="https://pbs.twimg.com/media/D5yPCrPUUAAl7uh.jpg"/>
    <hyperlink ref="U5" r:id="rId4" display="https://pbs.twimg.com/media/D5yPCrPUUAAl7uh.jpg"/>
    <hyperlink ref="U12" r:id="rId5" display="https://pbs.twimg.com/media/D8w6v-4XsAE9MAV.jpg"/>
    <hyperlink ref="U14" r:id="rId6" display="https://pbs.twimg.com/media/D9f7HYCUEAAaFnA.jpg"/>
    <hyperlink ref="V3" r:id="rId7" display="https://pbs.twimg.com/media/D5yPCrPUUAAl7uh.jpg"/>
    <hyperlink ref="V4" r:id="rId8" display="https://pbs.twimg.com/media/D5yPCrPUUAAl7uh.jpg"/>
    <hyperlink ref="V5" r:id="rId9" display="https://pbs.twimg.com/media/D5yPCrPUUAAl7uh.jpg"/>
    <hyperlink ref="V6" r:id="rId10" display="http://pbs.twimg.com/profile_images/1087597538432159745/DWTwXZXg_normal.jpg"/>
    <hyperlink ref="V7" r:id="rId11" display="http://pbs.twimg.com/profile_images/931230502455070720/rZ2WgPnY_normal.jpg"/>
    <hyperlink ref="V8" r:id="rId12" display="http://pbs.twimg.com/profile_images/863305595784450048/88wf6Rri_normal.jpg"/>
    <hyperlink ref="V9" r:id="rId13" display="http://pbs.twimg.com/profile_images/674134233191858176/I9bu67FA_normal.png"/>
    <hyperlink ref="V10" r:id="rId14" display="http://abs.twimg.com/sticky/default_profile_images/default_profile_normal.png"/>
    <hyperlink ref="V11" r:id="rId15" display="http://pbs.twimg.com/profile_images/1065192593007538177/2MNFsQCq_normal.jpg"/>
    <hyperlink ref="V12" r:id="rId16" display="https://pbs.twimg.com/media/D8w6v-4XsAE9MAV.jpg"/>
    <hyperlink ref="V13" r:id="rId17" display="http://abs.twimg.com/sticky/default_profile_images/default_profile_normal.png"/>
    <hyperlink ref="V14" r:id="rId18" display="https://pbs.twimg.com/media/D9f7HYCUEAAaFnA.jpg"/>
    <hyperlink ref="V15" r:id="rId19" display="http://pbs.twimg.com/profile_images/707812282424823810/tSrAVxsw_normal.jpg"/>
    <hyperlink ref="V16" r:id="rId20" display="http://pbs.twimg.com/profile_images/628636886559535104/iuwpmkK0_normal.png"/>
    <hyperlink ref="V17" r:id="rId21" display="http://pbs.twimg.com/profile_images/628302464249278464/uoWJBc-d_normal.png"/>
    <hyperlink ref="V18" r:id="rId22" display="http://pbs.twimg.com/profile_images/628302464249278464/uoWJBc-d_normal.png"/>
    <hyperlink ref="V19" r:id="rId23" display="http://pbs.twimg.com/profile_images/1141878087769972736/P7y2fRsv_normal.jpg"/>
    <hyperlink ref="X3" r:id="rId24" display="https://twitter.com/#!/_priyankacraina/status/1124931341911355394"/>
    <hyperlink ref="X4" r:id="rId25" display="https://twitter.com/#!/_priyankacraina/status/1124931341911355394"/>
    <hyperlink ref="X5" r:id="rId26" display="https://twitter.com/#!/_priyankacraina/status/1124931341911355394"/>
    <hyperlink ref="X6" r:id="rId27" display="https://twitter.com/#!/gakeniatukene/status/1138349637449003009"/>
    <hyperlink ref="X7" r:id="rId28" display="https://twitter.com/#!/bmuthoka/status/1138356448956690432"/>
    <hyperlink ref="X8" r:id="rId29" display="https://twitter.com/#!/hngareh/status/1138361986826326016"/>
    <hyperlink ref="X9" r:id="rId30" display="https://twitter.com/#!/katekruchkin/status/1138387563545288705"/>
    <hyperlink ref="X10" r:id="rId31" display="https://twitter.com/#!/sanju69563610/status/1138392301133131778"/>
    <hyperlink ref="X11" r:id="rId32" display="https://twitter.com/#!/ekirumba/status/1138400300350525440"/>
    <hyperlink ref="X12" r:id="rId33" display="https://twitter.com/#!/totocarebox/status/1138349419915554816"/>
    <hyperlink ref="X13" r:id="rId34" display="https://twitter.com/#!/angiegichohi/status/1139248123002441729"/>
    <hyperlink ref="X14" r:id="rId35" display="https://twitter.com/#!/garaphika/status/1141657165070909440"/>
    <hyperlink ref="X15" r:id="rId36" display="https://twitter.com/#!/nagpal07/status/1141677760424771585"/>
    <hyperlink ref="X16" r:id="rId37" display="https://twitter.com/#!/toryburchfdn/status/1141856640439705601"/>
    <hyperlink ref="X17" r:id="rId38" display="https://twitter.com/#!/girlsgoblog/status/1142045937692545025"/>
    <hyperlink ref="X18" r:id="rId39" display="https://twitter.com/#!/girlsgoblog/status/1142045937692545025"/>
    <hyperlink ref="X19" r:id="rId40" display="https://twitter.com/#!/im_kalam_/status/1142512962562715648"/>
    <hyperlink ref="AZ3" r:id="rId41" display="https://api.twitter.com/1.1/geo/id/22aecab5acddee3b.json"/>
    <hyperlink ref="AZ4" r:id="rId42" display="https://api.twitter.com/1.1/geo/id/22aecab5acddee3b.json"/>
    <hyperlink ref="AZ5" r:id="rId43" display="https://api.twitter.com/1.1/geo/id/22aecab5acddee3b.json"/>
  </hyperlinks>
  <printOptions/>
  <pageMargins left="0.7" right="0.7" top="0.75" bottom="0.75" header="0.3" footer="0.3"/>
  <pageSetup horizontalDpi="600" verticalDpi="600" orientation="portrait" r:id="rId47"/>
  <legacyDrawing r:id="rId45"/>
  <tableParts>
    <tablePart r:id="rId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687</v>
      </c>
      <c r="B1" s="13" t="s">
        <v>697</v>
      </c>
      <c r="C1" s="13" t="s">
        <v>698</v>
      </c>
      <c r="D1" s="13" t="s">
        <v>144</v>
      </c>
      <c r="E1" s="13" t="s">
        <v>700</v>
      </c>
      <c r="F1" s="13" t="s">
        <v>701</v>
      </c>
      <c r="G1" s="13" t="s">
        <v>702</v>
      </c>
    </row>
    <row r="2" spans="1:7" ht="15">
      <c r="A2" s="85" t="s">
        <v>537</v>
      </c>
      <c r="B2" s="85">
        <v>13</v>
      </c>
      <c r="C2" s="132">
        <v>0.036414565826330535</v>
      </c>
      <c r="D2" s="85" t="s">
        <v>699</v>
      </c>
      <c r="E2" s="85"/>
      <c r="F2" s="85"/>
      <c r="G2" s="85"/>
    </row>
    <row r="3" spans="1:7" ht="15">
      <c r="A3" s="85" t="s">
        <v>538</v>
      </c>
      <c r="B3" s="85">
        <v>0</v>
      </c>
      <c r="C3" s="132">
        <v>0</v>
      </c>
      <c r="D3" s="85" t="s">
        <v>699</v>
      </c>
      <c r="E3" s="85"/>
      <c r="F3" s="85"/>
      <c r="G3" s="85"/>
    </row>
    <row r="4" spans="1:7" ht="15">
      <c r="A4" s="85" t="s">
        <v>539</v>
      </c>
      <c r="B4" s="85">
        <v>0</v>
      </c>
      <c r="C4" s="132">
        <v>0</v>
      </c>
      <c r="D4" s="85" t="s">
        <v>699</v>
      </c>
      <c r="E4" s="85"/>
      <c r="F4" s="85"/>
      <c r="G4" s="85"/>
    </row>
    <row r="5" spans="1:7" ht="15">
      <c r="A5" s="85" t="s">
        <v>540</v>
      </c>
      <c r="B5" s="85">
        <v>344</v>
      </c>
      <c r="C5" s="132">
        <v>0.9635854341736695</v>
      </c>
      <c r="D5" s="85" t="s">
        <v>699</v>
      </c>
      <c r="E5" s="85"/>
      <c r="F5" s="85"/>
      <c r="G5" s="85"/>
    </row>
    <row r="6" spans="1:7" ht="15">
      <c r="A6" s="85" t="s">
        <v>541</v>
      </c>
      <c r="B6" s="85">
        <v>357</v>
      </c>
      <c r="C6" s="132">
        <v>1</v>
      </c>
      <c r="D6" s="85" t="s">
        <v>699</v>
      </c>
      <c r="E6" s="85"/>
      <c r="F6" s="85"/>
      <c r="G6" s="85"/>
    </row>
    <row r="7" spans="1:7" ht="15">
      <c r="A7" s="91" t="s">
        <v>219</v>
      </c>
      <c r="B7" s="91">
        <v>13</v>
      </c>
      <c r="C7" s="133">
        <v>0.015407047022172266</v>
      </c>
      <c r="D7" s="91" t="s">
        <v>699</v>
      </c>
      <c r="E7" s="91" t="b">
        <v>0</v>
      </c>
      <c r="F7" s="91" t="b">
        <v>0</v>
      </c>
      <c r="G7" s="91" t="b">
        <v>0</v>
      </c>
    </row>
    <row r="8" spans="1:7" ht="15">
      <c r="A8" s="91" t="s">
        <v>542</v>
      </c>
      <c r="B8" s="91">
        <v>7</v>
      </c>
      <c r="C8" s="133">
        <v>0.008296102242708143</v>
      </c>
      <c r="D8" s="91" t="s">
        <v>699</v>
      </c>
      <c r="E8" s="91" t="b">
        <v>0</v>
      </c>
      <c r="F8" s="91" t="b">
        <v>0</v>
      </c>
      <c r="G8" s="91" t="b">
        <v>0</v>
      </c>
    </row>
    <row r="9" spans="1:7" ht="15">
      <c r="A9" s="91" t="s">
        <v>543</v>
      </c>
      <c r="B9" s="91">
        <v>7</v>
      </c>
      <c r="C9" s="133">
        <v>0.008296102242708143</v>
      </c>
      <c r="D9" s="91" t="s">
        <v>699</v>
      </c>
      <c r="E9" s="91" t="b">
        <v>1</v>
      </c>
      <c r="F9" s="91" t="b">
        <v>0</v>
      </c>
      <c r="G9" s="91" t="b">
        <v>0</v>
      </c>
    </row>
    <row r="10" spans="1:7" ht="15">
      <c r="A10" s="91" t="s">
        <v>544</v>
      </c>
      <c r="B10" s="91">
        <v>7</v>
      </c>
      <c r="C10" s="133">
        <v>0.008296102242708143</v>
      </c>
      <c r="D10" s="91" t="s">
        <v>699</v>
      </c>
      <c r="E10" s="91" t="b">
        <v>0</v>
      </c>
      <c r="F10" s="91" t="b">
        <v>0</v>
      </c>
      <c r="G10" s="91" t="b">
        <v>0</v>
      </c>
    </row>
    <row r="11" spans="1:7" ht="15">
      <c r="A11" s="91" t="s">
        <v>545</v>
      </c>
      <c r="B11" s="91">
        <v>7</v>
      </c>
      <c r="C11" s="133">
        <v>0.008296102242708143</v>
      </c>
      <c r="D11" s="91" t="s">
        <v>699</v>
      </c>
      <c r="E11" s="91" t="b">
        <v>0</v>
      </c>
      <c r="F11" s="91" t="b">
        <v>0</v>
      </c>
      <c r="G11" s="91" t="b">
        <v>0</v>
      </c>
    </row>
    <row r="12" spans="1:7" ht="15">
      <c r="A12" s="91" t="s">
        <v>547</v>
      </c>
      <c r="B12" s="91">
        <v>7</v>
      </c>
      <c r="C12" s="133">
        <v>0.008296102242708143</v>
      </c>
      <c r="D12" s="91" t="s">
        <v>699</v>
      </c>
      <c r="E12" s="91" t="b">
        <v>0</v>
      </c>
      <c r="F12" s="91" t="b">
        <v>0</v>
      </c>
      <c r="G12" s="91" t="b">
        <v>0</v>
      </c>
    </row>
    <row r="13" spans="1:7" ht="15">
      <c r="A13" s="91" t="s">
        <v>548</v>
      </c>
      <c r="B13" s="91">
        <v>7</v>
      </c>
      <c r="C13" s="133">
        <v>0.008296102242708143</v>
      </c>
      <c r="D13" s="91" t="s">
        <v>699</v>
      </c>
      <c r="E13" s="91" t="b">
        <v>0</v>
      </c>
      <c r="F13" s="91" t="b">
        <v>0</v>
      </c>
      <c r="G13" s="91" t="b">
        <v>0</v>
      </c>
    </row>
    <row r="14" spans="1:7" ht="15">
      <c r="A14" s="91" t="s">
        <v>549</v>
      </c>
      <c r="B14" s="91">
        <v>7</v>
      </c>
      <c r="C14" s="133">
        <v>0.008296102242708143</v>
      </c>
      <c r="D14" s="91" t="s">
        <v>699</v>
      </c>
      <c r="E14" s="91" t="b">
        <v>0</v>
      </c>
      <c r="F14" s="91" t="b">
        <v>0</v>
      </c>
      <c r="G14" s="91" t="b">
        <v>0</v>
      </c>
    </row>
    <row r="15" spans="1:7" ht="15">
      <c r="A15" s="91" t="s">
        <v>550</v>
      </c>
      <c r="B15" s="91">
        <v>7</v>
      </c>
      <c r="C15" s="133">
        <v>0.008296102242708143</v>
      </c>
      <c r="D15" s="91" t="s">
        <v>699</v>
      </c>
      <c r="E15" s="91" t="b">
        <v>0</v>
      </c>
      <c r="F15" s="91" t="b">
        <v>0</v>
      </c>
      <c r="G15" s="91" t="b">
        <v>0</v>
      </c>
    </row>
    <row r="16" spans="1:7" ht="15">
      <c r="A16" s="91" t="s">
        <v>551</v>
      </c>
      <c r="B16" s="91">
        <v>7</v>
      </c>
      <c r="C16" s="133">
        <v>0.008296102242708143</v>
      </c>
      <c r="D16" s="91" t="s">
        <v>699</v>
      </c>
      <c r="E16" s="91" t="b">
        <v>0</v>
      </c>
      <c r="F16" s="91" t="b">
        <v>0</v>
      </c>
      <c r="G16" s="91" t="b">
        <v>0</v>
      </c>
    </row>
    <row r="17" spans="1:7" ht="15">
      <c r="A17" s="91" t="s">
        <v>688</v>
      </c>
      <c r="B17" s="91">
        <v>7</v>
      </c>
      <c r="C17" s="133">
        <v>0.008296102242708143</v>
      </c>
      <c r="D17" s="91" t="s">
        <v>699</v>
      </c>
      <c r="E17" s="91" t="b">
        <v>0</v>
      </c>
      <c r="F17" s="91" t="b">
        <v>0</v>
      </c>
      <c r="G17" s="91" t="b">
        <v>0</v>
      </c>
    </row>
    <row r="18" spans="1:7" ht="15">
      <c r="A18" s="91" t="s">
        <v>689</v>
      </c>
      <c r="B18" s="91">
        <v>7</v>
      </c>
      <c r="C18" s="133">
        <v>0.008296102242708143</v>
      </c>
      <c r="D18" s="91" t="s">
        <v>699</v>
      </c>
      <c r="E18" s="91" t="b">
        <v>0</v>
      </c>
      <c r="F18" s="91" t="b">
        <v>0</v>
      </c>
      <c r="G18" s="91" t="b">
        <v>0</v>
      </c>
    </row>
    <row r="19" spans="1:7" ht="15">
      <c r="A19" s="91" t="s">
        <v>690</v>
      </c>
      <c r="B19" s="91">
        <v>7</v>
      </c>
      <c r="C19" s="133">
        <v>0.008296102242708143</v>
      </c>
      <c r="D19" s="91" t="s">
        <v>699</v>
      </c>
      <c r="E19" s="91" t="b">
        <v>0</v>
      </c>
      <c r="F19" s="91" t="b">
        <v>0</v>
      </c>
      <c r="G19" s="91" t="b">
        <v>0</v>
      </c>
    </row>
    <row r="20" spans="1:7" ht="15">
      <c r="A20" s="91" t="s">
        <v>555</v>
      </c>
      <c r="B20" s="91">
        <v>6</v>
      </c>
      <c r="C20" s="133">
        <v>0.008692365006958924</v>
      </c>
      <c r="D20" s="91" t="s">
        <v>699</v>
      </c>
      <c r="E20" s="91" t="b">
        <v>0</v>
      </c>
      <c r="F20" s="91" t="b">
        <v>0</v>
      </c>
      <c r="G20" s="91" t="b">
        <v>0</v>
      </c>
    </row>
    <row r="21" spans="1:7" ht="15">
      <c r="A21" s="91" t="s">
        <v>691</v>
      </c>
      <c r="B21" s="91">
        <v>6</v>
      </c>
      <c r="C21" s="133">
        <v>0.008692365006958924</v>
      </c>
      <c r="D21" s="91" t="s">
        <v>699</v>
      </c>
      <c r="E21" s="91" t="b">
        <v>0</v>
      </c>
      <c r="F21" s="91" t="b">
        <v>0</v>
      </c>
      <c r="G21" s="91" t="b">
        <v>0</v>
      </c>
    </row>
    <row r="22" spans="1:7" ht="15">
      <c r="A22" s="91" t="s">
        <v>581</v>
      </c>
      <c r="B22" s="91">
        <v>3</v>
      </c>
      <c r="C22" s="133">
        <v>0.013536945303286274</v>
      </c>
      <c r="D22" s="91" t="s">
        <v>699</v>
      </c>
      <c r="E22" s="91" t="b">
        <v>0</v>
      </c>
      <c r="F22" s="91" t="b">
        <v>0</v>
      </c>
      <c r="G22" s="91" t="b">
        <v>0</v>
      </c>
    </row>
    <row r="23" spans="1:7" ht="15">
      <c r="A23" s="91" t="s">
        <v>582</v>
      </c>
      <c r="B23" s="91">
        <v>2</v>
      </c>
      <c r="C23" s="133">
        <v>0.00902463020219085</v>
      </c>
      <c r="D23" s="91" t="s">
        <v>699</v>
      </c>
      <c r="E23" s="91" t="b">
        <v>0</v>
      </c>
      <c r="F23" s="91" t="b">
        <v>0</v>
      </c>
      <c r="G23" s="91" t="b">
        <v>0</v>
      </c>
    </row>
    <row r="24" spans="1:7" ht="15">
      <c r="A24" s="91" t="s">
        <v>563</v>
      </c>
      <c r="B24" s="91">
        <v>2</v>
      </c>
      <c r="C24" s="133">
        <v>0.00665431527570281</v>
      </c>
      <c r="D24" s="91" t="s">
        <v>699</v>
      </c>
      <c r="E24" s="91" t="b">
        <v>0</v>
      </c>
      <c r="F24" s="91" t="b">
        <v>0</v>
      </c>
      <c r="G24" s="91" t="b">
        <v>0</v>
      </c>
    </row>
    <row r="25" spans="1:7" ht="15">
      <c r="A25" s="91" t="s">
        <v>564</v>
      </c>
      <c r="B25" s="91">
        <v>2</v>
      </c>
      <c r="C25" s="133">
        <v>0.00665431527570281</v>
      </c>
      <c r="D25" s="91" t="s">
        <v>699</v>
      </c>
      <c r="E25" s="91" t="b">
        <v>0</v>
      </c>
      <c r="F25" s="91" t="b">
        <v>0</v>
      </c>
      <c r="G25" s="91" t="b">
        <v>0</v>
      </c>
    </row>
    <row r="26" spans="1:7" ht="15">
      <c r="A26" s="91" t="s">
        <v>565</v>
      </c>
      <c r="B26" s="91">
        <v>2</v>
      </c>
      <c r="C26" s="133">
        <v>0.00665431527570281</v>
      </c>
      <c r="D26" s="91" t="s">
        <v>699</v>
      </c>
      <c r="E26" s="91" t="b">
        <v>0</v>
      </c>
      <c r="F26" s="91" t="b">
        <v>0</v>
      </c>
      <c r="G26" s="91" t="b">
        <v>0</v>
      </c>
    </row>
    <row r="27" spans="1:7" ht="15">
      <c r="A27" s="91" t="s">
        <v>566</v>
      </c>
      <c r="B27" s="91">
        <v>2</v>
      </c>
      <c r="C27" s="133">
        <v>0.00665431527570281</v>
      </c>
      <c r="D27" s="91" t="s">
        <v>699</v>
      </c>
      <c r="E27" s="91" t="b">
        <v>0</v>
      </c>
      <c r="F27" s="91" t="b">
        <v>0</v>
      </c>
      <c r="G27" s="91" t="b">
        <v>0</v>
      </c>
    </row>
    <row r="28" spans="1:7" ht="15">
      <c r="A28" s="91" t="s">
        <v>567</v>
      </c>
      <c r="B28" s="91">
        <v>2</v>
      </c>
      <c r="C28" s="133">
        <v>0.00665431527570281</v>
      </c>
      <c r="D28" s="91" t="s">
        <v>699</v>
      </c>
      <c r="E28" s="91" t="b">
        <v>0</v>
      </c>
      <c r="F28" s="91" t="b">
        <v>0</v>
      </c>
      <c r="G28" s="91" t="b">
        <v>0</v>
      </c>
    </row>
    <row r="29" spans="1:7" ht="15">
      <c r="A29" s="91" t="s">
        <v>229</v>
      </c>
      <c r="B29" s="91">
        <v>2</v>
      </c>
      <c r="C29" s="133">
        <v>0.00665431527570281</v>
      </c>
      <c r="D29" s="91" t="s">
        <v>699</v>
      </c>
      <c r="E29" s="91" t="b">
        <v>0</v>
      </c>
      <c r="F29" s="91" t="b">
        <v>0</v>
      </c>
      <c r="G29" s="91" t="b">
        <v>0</v>
      </c>
    </row>
    <row r="30" spans="1:7" ht="15">
      <c r="A30" s="91" t="s">
        <v>568</v>
      </c>
      <c r="B30" s="91">
        <v>2</v>
      </c>
      <c r="C30" s="133">
        <v>0.00665431527570281</v>
      </c>
      <c r="D30" s="91" t="s">
        <v>699</v>
      </c>
      <c r="E30" s="91" t="b">
        <v>0</v>
      </c>
      <c r="F30" s="91" t="b">
        <v>0</v>
      </c>
      <c r="G30" s="91" t="b">
        <v>0</v>
      </c>
    </row>
    <row r="31" spans="1:7" ht="15">
      <c r="A31" s="91" t="s">
        <v>569</v>
      </c>
      <c r="B31" s="91">
        <v>2</v>
      </c>
      <c r="C31" s="133">
        <v>0.00665431527570281</v>
      </c>
      <c r="D31" s="91" t="s">
        <v>699</v>
      </c>
      <c r="E31" s="91" t="b">
        <v>0</v>
      </c>
      <c r="F31" s="91" t="b">
        <v>0</v>
      </c>
      <c r="G31" s="91" t="b">
        <v>0</v>
      </c>
    </row>
    <row r="32" spans="1:7" ht="15">
      <c r="A32" s="91" t="s">
        <v>570</v>
      </c>
      <c r="B32" s="91">
        <v>2</v>
      </c>
      <c r="C32" s="133">
        <v>0.00665431527570281</v>
      </c>
      <c r="D32" s="91" t="s">
        <v>699</v>
      </c>
      <c r="E32" s="91" t="b">
        <v>0</v>
      </c>
      <c r="F32" s="91" t="b">
        <v>0</v>
      </c>
      <c r="G32" s="91" t="b">
        <v>0</v>
      </c>
    </row>
    <row r="33" spans="1:7" ht="15">
      <c r="A33" s="91" t="s">
        <v>571</v>
      </c>
      <c r="B33" s="91">
        <v>2</v>
      </c>
      <c r="C33" s="133">
        <v>0.00665431527570281</v>
      </c>
      <c r="D33" s="91" t="s">
        <v>699</v>
      </c>
      <c r="E33" s="91" t="b">
        <v>0</v>
      </c>
      <c r="F33" s="91" t="b">
        <v>0</v>
      </c>
      <c r="G33" s="91" t="b">
        <v>0</v>
      </c>
    </row>
    <row r="34" spans="1:7" ht="15">
      <c r="A34" s="91" t="s">
        <v>692</v>
      </c>
      <c r="B34" s="91">
        <v>2</v>
      </c>
      <c r="C34" s="133">
        <v>0.00665431527570281</v>
      </c>
      <c r="D34" s="91" t="s">
        <v>699</v>
      </c>
      <c r="E34" s="91" t="b">
        <v>0</v>
      </c>
      <c r="F34" s="91" t="b">
        <v>0</v>
      </c>
      <c r="G34" s="91" t="b">
        <v>0</v>
      </c>
    </row>
    <row r="35" spans="1:7" ht="15">
      <c r="A35" s="91" t="s">
        <v>693</v>
      </c>
      <c r="B35" s="91">
        <v>2</v>
      </c>
      <c r="C35" s="133">
        <v>0.00665431527570281</v>
      </c>
      <c r="D35" s="91" t="s">
        <v>699</v>
      </c>
      <c r="E35" s="91" t="b">
        <v>0</v>
      </c>
      <c r="F35" s="91" t="b">
        <v>0</v>
      </c>
      <c r="G35" s="91" t="b">
        <v>0</v>
      </c>
    </row>
    <row r="36" spans="1:7" ht="15">
      <c r="A36" s="91" t="s">
        <v>694</v>
      </c>
      <c r="B36" s="91">
        <v>2</v>
      </c>
      <c r="C36" s="133">
        <v>0.00665431527570281</v>
      </c>
      <c r="D36" s="91" t="s">
        <v>699</v>
      </c>
      <c r="E36" s="91" t="b">
        <v>0</v>
      </c>
      <c r="F36" s="91" t="b">
        <v>0</v>
      </c>
      <c r="G36" s="91" t="b">
        <v>0</v>
      </c>
    </row>
    <row r="37" spans="1:7" ht="15">
      <c r="A37" s="91" t="s">
        <v>573</v>
      </c>
      <c r="B37" s="91">
        <v>2</v>
      </c>
      <c r="C37" s="133">
        <v>0.00665431527570281</v>
      </c>
      <c r="D37" s="91" t="s">
        <v>699</v>
      </c>
      <c r="E37" s="91" t="b">
        <v>0</v>
      </c>
      <c r="F37" s="91" t="b">
        <v>0</v>
      </c>
      <c r="G37" s="91" t="b">
        <v>0</v>
      </c>
    </row>
    <row r="38" spans="1:7" ht="15">
      <c r="A38" s="91" t="s">
        <v>515</v>
      </c>
      <c r="B38" s="91">
        <v>2</v>
      </c>
      <c r="C38" s="133">
        <v>0.00665431527570281</v>
      </c>
      <c r="D38" s="91" t="s">
        <v>699</v>
      </c>
      <c r="E38" s="91" t="b">
        <v>0</v>
      </c>
      <c r="F38" s="91" t="b">
        <v>0</v>
      </c>
      <c r="G38" s="91" t="b">
        <v>0</v>
      </c>
    </row>
    <row r="39" spans="1:7" ht="15">
      <c r="A39" s="91" t="s">
        <v>574</v>
      </c>
      <c r="B39" s="91">
        <v>2</v>
      </c>
      <c r="C39" s="133">
        <v>0.00665431527570281</v>
      </c>
      <c r="D39" s="91" t="s">
        <v>699</v>
      </c>
      <c r="E39" s="91" t="b">
        <v>0</v>
      </c>
      <c r="F39" s="91" t="b">
        <v>0</v>
      </c>
      <c r="G39" s="91" t="b">
        <v>0</v>
      </c>
    </row>
    <row r="40" spans="1:7" ht="15">
      <c r="A40" s="91" t="s">
        <v>575</v>
      </c>
      <c r="B40" s="91">
        <v>2</v>
      </c>
      <c r="C40" s="133">
        <v>0.00665431527570281</v>
      </c>
      <c r="D40" s="91" t="s">
        <v>699</v>
      </c>
      <c r="E40" s="91" t="b">
        <v>0</v>
      </c>
      <c r="F40" s="91" t="b">
        <v>0</v>
      </c>
      <c r="G40" s="91" t="b">
        <v>0</v>
      </c>
    </row>
    <row r="41" spans="1:7" ht="15">
      <c r="A41" s="91" t="s">
        <v>516</v>
      </c>
      <c r="B41" s="91">
        <v>2</v>
      </c>
      <c r="C41" s="133">
        <v>0.00665431527570281</v>
      </c>
      <c r="D41" s="91" t="s">
        <v>699</v>
      </c>
      <c r="E41" s="91" t="b">
        <v>0</v>
      </c>
      <c r="F41" s="91" t="b">
        <v>0</v>
      </c>
      <c r="G41" s="91" t="b">
        <v>0</v>
      </c>
    </row>
    <row r="42" spans="1:7" ht="15">
      <c r="A42" s="91" t="s">
        <v>576</v>
      </c>
      <c r="B42" s="91">
        <v>2</v>
      </c>
      <c r="C42" s="133">
        <v>0.00665431527570281</v>
      </c>
      <c r="D42" s="91" t="s">
        <v>699</v>
      </c>
      <c r="E42" s="91" t="b">
        <v>0</v>
      </c>
      <c r="F42" s="91" t="b">
        <v>0</v>
      </c>
      <c r="G42" s="91" t="b">
        <v>0</v>
      </c>
    </row>
    <row r="43" spans="1:7" ht="15">
      <c r="A43" s="91" t="s">
        <v>577</v>
      </c>
      <c r="B43" s="91">
        <v>2</v>
      </c>
      <c r="C43" s="133">
        <v>0.00665431527570281</v>
      </c>
      <c r="D43" s="91" t="s">
        <v>699</v>
      </c>
      <c r="E43" s="91" t="b">
        <v>0</v>
      </c>
      <c r="F43" s="91" t="b">
        <v>0</v>
      </c>
      <c r="G43" s="91" t="b">
        <v>0</v>
      </c>
    </row>
    <row r="44" spans="1:7" ht="15">
      <c r="A44" s="91" t="s">
        <v>578</v>
      </c>
      <c r="B44" s="91">
        <v>2</v>
      </c>
      <c r="C44" s="133">
        <v>0.00665431527570281</v>
      </c>
      <c r="D44" s="91" t="s">
        <v>699</v>
      </c>
      <c r="E44" s="91" t="b">
        <v>0</v>
      </c>
      <c r="F44" s="91" t="b">
        <v>0</v>
      </c>
      <c r="G44" s="91" t="b">
        <v>0</v>
      </c>
    </row>
    <row r="45" spans="1:7" ht="15">
      <c r="A45" s="91" t="s">
        <v>579</v>
      </c>
      <c r="B45" s="91">
        <v>2</v>
      </c>
      <c r="C45" s="133">
        <v>0.00665431527570281</v>
      </c>
      <c r="D45" s="91" t="s">
        <v>699</v>
      </c>
      <c r="E45" s="91" t="b">
        <v>0</v>
      </c>
      <c r="F45" s="91" t="b">
        <v>0</v>
      </c>
      <c r="G45" s="91" t="b">
        <v>0</v>
      </c>
    </row>
    <row r="46" spans="1:7" ht="15">
      <c r="A46" s="91" t="s">
        <v>695</v>
      </c>
      <c r="B46" s="91">
        <v>2</v>
      </c>
      <c r="C46" s="133">
        <v>0.00665431527570281</v>
      </c>
      <c r="D46" s="91" t="s">
        <v>699</v>
      </c>
      <c r="E46" s="91" t="b">
        <v>0</v>
      </c>
      <c r="F46" s="91" t="b">
        <v>0</v>
      </c>
      <c r="G46" s="91" t="b">
        <v>0</v>
      </c>
    </row>
    <row r="47" spans="1:7" ht="15">
      <c r="A47" s="91" t="s">
        <v>696</v>
      </c>
      <c r="B47" s="91">
        <v>2</v>
      </c>
      <c r="C47" s="133">
        <v>0.00665431527570281</v>
      </c>
      <c r="D47" s="91" t="s">
        <v>699</v>
      </c>
      <c r="E47" s="91" t="b">
        <v>0</v>
      </c>
      <c r="F47" s="91" t="b">
        <v>0</v>
      </c>
      <c r="G47" s="91" t="b">
        <v>0</v>
      </c>
    </row>
    <row r="48" spans="1:7" ht="15">
      <c r="A48" s="91" t="s">
        <v>553</v>
      </c>
      <c r="B48" s="91">
        <v>2</v>
      </c>
      <c r="C48" s="133">
        <v>0.00665431527570281</v>
      </c>
      <c r="D48" s="91" t="s">
        <v>699</v>
      </c>
      <c r="E48" s="91" t="b">
        <v>1</v>
      </c>
      <c r="F48" s="91" t="b">
        <v>0</v>
      </c>
      <c r="G48" s="91" t="b">
        <v>0</v>
      </c>
    </row>
    <row r="49" spans="1:7" ht="15">
      <c r="A49" s="91" t="s">
        <v>554</v>
      </c>
      <c r="B49" s="91">
        <v>2</v>
      </c>
      <c r="C49" s="133">
        <v>0.00665431527570281</v>
      </c>
      <c r="D49" s="91" t="s">
        <v>699</v>
      </c>
      <c r="E49" s="91" t="b">
        <v>0</v>
      </c>
      <c r="F49" s="91" t="b">
        <v>0</v>
      </c>
      <c r="G49" s="91" t="b">
        <v>0</v>
      </c>
    </row>
    <row r="50" spans="1:7" ht="15">
      <c r="A50" s="91" t="s">
        <v>556</v>
      </c>
      <c r="B50" s="91">
        <v>2</v>
      </c>
      <c r="C50" s="133">
        <v>0.00665431527570281</v>
      </c>
      <c r="D50" s="91" t="s">
        <v>699</v>
      </c>
      <c r="E50" s="91" t="b">
        <v>0</v>
      </c>
      <c r="F50" s="91" t="b">
        <v>0</v>
      </c>
      <c r="G50" s="91" t="b">
        <v>0</v>
      </c>
    </row>
    <row r="51" spans="1:7" ht="15">
      <c r="A51" s="91" t="s">
        <v>557</v>
      </c>
      <c r="B51" s="91">
        <v>2</v>
      </c>
      <c r="C51" s="133">
        <v>0.00665431527570281</v>
      </c>
      <c r="D51" s="91" t="s">
        <v>699</v>
      </c>
      <c r="E51" s="91" t="b">
        <v>0</v>
      </c>
      <c r="F51" s="91" t="b">
        <v>0</v>
      </c>
      <c r="G51" s="91" t="b">
        <v>0</v>
      </c>
    </row>
    <row r="52" spans="1:7" ht="15">
      <c r="A52" s="91" t="s">
        <v>558</v>
      </c>
      <c r="B52" s="91">
        <v>2</v>
      </c>
      <c r="C52" s="133">
        <v>0.00665431527570281</v>
      </c>
      <c r="D52" s="91" t="s">
        <v>699</v>
      </c>
      <c r="E52" s="91" t="b">
        <v>0</v>
      </c>
      <c r="F52" s="91" t="b">
        <v>0</v>
      </c>
      <c r="G52" s="91" t="b">
        <v>0</v>
      </c>
    </row>
    <row r="53" spans="1:7" ht="15">
      <c r="A53" s="91" t="s">
        <v>559</v>
      </c>
      <c r="B53" s="91">
        <v>2</v>
      </c>
      <c r="C53" s="133">
        <v>0.00665431527570281</v>
      </c>
      <c r="D53" s="91" t="s">
        <v>699</v>
      </c>
      <c r="E53" s="91" t="b">
        <v>0</v>
      </c>
      <c r="F53" s="91" t="b">
        <v>0</v>
      </c>
      <c r="G53" s="91" t="b">
        <v>0</v>
      </c>
    </row>
    <row r="54" spans="1:7" ht="15">
      <c r="A54" s="91" t="s">
        <v>560</v>
      </c>
      <c r="B54" s="91">
        <v>2</v>
      </c>
      <c r="C54" s="133">
        <v>0.00665431527570281</v>
      </c>
      <c r="D54" s="91" t="s">
        <v>699</v>
      </c>
      <c r="E54" s="91" t="b">
        <v>0</v>
      </c>
      <c r="F54" s="91" t="b">
        <v>0</v>
      </c>
      <c r="G54" s="91" t="b">
        <v>0</v>
      </c>
    </row>
    <row r="55" spans="1:7" ht="15">
      <c r="A55" s="91" t="s">
        <v>561</v>
      </c>
      <c r="B55" s="91">
        <v>2</v>
      </c>
      <c r="C55" s="133">
        <v>0.00665431527570281</v>
      </c>
      <c r="D55" s="91" t="s">
        <v>699</v>
      </c>
      <c r="E55" s="91" t="b">
        <v>1</v>
      </c>
      <c r="F55" s="91" t="b">
        <v>0</v>
      </c>
      <c r="G55" s="91" t="b">
        <v>0</v>
      </c>
    </row>
    <row r="56" spans="1:7" ht="15">
      <c r="A56" s="91" t="s">
        <v>219</v>
      </c>
      <c r="B56" s="91">
        <v>13</v>
      </c>
      <c r="C56" s="133">
        <v>0</v>
      </c>
      <c r="D56" s="91" t="s">
        <v>472</v>
      </c>
      <c r="E56" s="91" t="b">
        <v>0</v>
      </c>
      <c r="F56" s="91" t="b">
        <v>0</v>
      </c>
      <c r="G56" s="91" t="b">
        <v>0</v>
      </c>
    </row>
    <row r="57" spans="1:7" ht="15">
      <c r="A57" s="91" t="s">
        <v>542</v>
      </c>
      <c r="B57" s="91">
        <v>7</v>
      </c>
      <c r="C57" s="133">
        <v>0</v>
      </c>
      <c r="D57" s="91" t="s">
        <v>472</v>
      </c>
      <c r="E57" s="91" t="b">
        <v>0</v>
      </c>
      <c r="F57" s="91" t="b">
        <v>0</v>
      </c>
      <c r="G57" s="91" t="b">
        <v>0</v>
      </c>
    </row>
    <row r="58" spans="1:7" ht="15">
      <c r="A58" s="91" t="s">
        <v>543</v>
      </c>
      <c r="B58" s="91">
        <v>7</v>
      </c>
      <c r="C58" s="133">
        <v>0</v>
      </c>
      <c r="D58" s="91" t="s">
        <v>472</v>
      </c>
      <c r="E58" s="91" t="b">
        <v>1</v>
      </c>
      <c r="F58" s="91" t="b">
        <v>0</v>
      </c>
      <c r="G58" s="91" t="b">
        <v>0</v>
      </c>
    </row>
    <row r="59" spans="1:7" ht="15">
      <c r="A59" s="91" t="s">
        <v>544</v>
      </c>
      <c r="B59" s="91">
        <v>7</v>
      </c>
      <c r="C59" s="133">
        <v>0</v>
      </c>
      <c r="D59" s="91" t="s">
        <v>472</v>
      </c>
      <c r="E59" s="91" t="b">
        <v>0</v>
      </c>
      <c r="F59" s="91" t="b">
        <v>0</v>
      </c>
      <c r="G59" s="91" t="b">
        <v>0</v>
      </c>
    </row>
    <row r="60" spans="1:7" ht="15">
      <c r="A60" s="91" t="s">
        <v>545</v>
      </c>
      <c r="B60" s="91">
        <v>7</v>
      </c>
      <c r="C60" s="133">
        <v>0</v>
      </c>
      <c r="D60" s="91" t="s">
        <v>472</v>
      </c>
      <c r="E60" s="91" t="b">
        <v>0</v>
      </c>
      <c r="F60" s="91" t="b">
        <v>0</v>
      </c>
      <c r="G60" s="91" t="b">
        <v>0</v>
      </c>
    </row>
    <row r="61" spans="1:7" ht="15">
      <c r="A61" s="91" t="s">
        <v>547</v>
      </c>
      <c r="B61" s="91">
        <v>7</v>
      </c>
      <c r="C61" s="133">
        <v>0</v>
      </c>
      <c r="D61" s="91" t="s">
        <v>472</v>
      </c>
      <c r="E61" s="91" t="b">
        <v>0</v>
      </c>
      <c r="F61" s="91" t="b">
        <v>0</v>
      </c>
      <c r="G61" s="91" t="b">
        <v>0</v>
      </c>
    </row>
    <row r="62" spans="1:7" ht="15">
      <c r="A62" s="91" t="s">
        <v>548</v>
      </c>
      <c r="B62" s="91">
        <v>7</v>
      </c>
      <c r="C62" s="133">
        <v>0</v>
      </c>
      <c r="D62" s="91" t="s">
        <v>472</v>
      </c>
      <c r="E62" s="91" t="b">
        <v>0</v>
      </c>
      <c r="F62" s="91" t="b">
        <v>0</v>
      </c>
      <c r="G62" s="91" t="b">
        <v>0</v>
      </c>
    </row>
    <row r="63" spans="1:7" ht="15">
      <c r="A63" s="91" t="s">
        <v>549</v>
      </c>
      <c r="B63" s="91">
        <v>7</v>
      </c>
      <c r="C63" s="133">
        <v>0</v>
      </c>
      <c r="D63" s="91" t="s">
        <v>472</v>
      </c>
      <c r="E63" s="91" t="b">
        <v>0</v>
      </c>
      <c r="F63" s="91" t="b">
        <v>0</v>
      </c>
      <c r="G63" s="91" t="b">
        <v>0</v>
      </c>
    </row>
    <row r="64" spans="1:7" ht="15">
      <c r="A64" s="91" t="s">
        <v>550</v>
      </c>
      <c r="B64" s="91">
        <v>7</v>
      </c>
      <c r="C64" s="133">
        <v>0</v>
      </c>
      <c r="D64" s="91" t="s">
        <v>472</v>
      </c>
      <c r="E64" s="91" t="b">
        <v>0</v>
      </c>
      <c r="F64" s="91" t="b">
        <v>0</v>
      </c>
      <c r="G64" s="91" t="b">
        <v>0</v>
      </c>
    </row>
    <row r="65" spans="1:7" ht="15">
      <c r="A65" s="91" t="s">
        <v>551</v>
      </c>
      <c r="B65" s="91">
        <v>7</v>
      </c>
      <c r="C65" s="133">
        <v>0</v>
      </c>
      <c r="D65" s="91" t="s">
        <v>472</v>
      </c>
      <c r="E65" s="91" t="b">
        <v>0</v>
      </c>
      <c r="F65" s="91" t="b">
        <v>0</v>
      </c>
      <c r="G65" s="91" t="b">
        <v>0</v>
      </c>
    </row>
    <row r="66" spans="1:7" ht="15">
      <c r="A66" s="91" t="s">
        <v>688</v>
      </c>
      <c r="B66" s="91">
        <v>7</v>
      </c>
      <c r="C66" s="133">
        <v>0</v>
      </c>
      <c r="D66" s="91" t="s">
        <v>472</v>
      </c>
      <c r="E66" s="91" t="b">
        <v>0</v>
      </c>
      <c r="F66" s="91" t="b">
        <v>0</v>
      </c>
      <c r="G66" s="91" t="b">
        <v>0</v>
      </c>
    </row>
    <row r="67" spans="1:7" ht="15">
      <c r="A67" s="91" t="s">
        <v>689</v>
      </c>
      <c r="B67" s="91">
        <v>7</v>
      </c>
      <c r="C67" s="133">
        <v>0</v>
      </c>
      <c r="D67" s="91" t="s">
        <v>472</v>
      </c>
      <c r="E67" s="91" t="b">
        <v>0</v>
      </c>
      <c r="F67" s="91" t="b">
        <v>0</v>
      </c>
      <c r="G67" s="91" t="b">
        <v>0</v>
      </c>
    </row>
    <row r="68" spans="1:7" ht="15">
      <c r="A68" s="91" t="s">
        <v>690</v>
      </c>
      <c r="B68" s="91">
        <v>7</v>
      </c>
      <c r="C68" s="133">
        <v>0</v>
      </c>
      <c r="D68" s="91" t="s">
        <v>472</v>
      </c>
      <c r="E68" s="91" t="b">
        <v>0</v>
      </c>
      <c r="F68" s="91" t="b">
        <v>0</v>
      </c>
      <c r="G68" s="91" t="b">
        <v>0</v>
      </c>
    </row>
    <row r="69" spans="1:7" ht="15">
      <c r="A69" s="91" t="s">
        <v>691</v>
      </c>
      <c r="B69" s="91">
        <v>6</v>
      </c>
      <c r="C69" s="133">
        <v>0.003492875980727646</v>
      </c>
      <c r="D69" s="91" t="s">
        <v>472</v>
      </c>
      <c r="E69" s="91" t="b">
        <v>0</v>
      </c>
      <c r="F69" s="91" t="b">
        <v>0</v>
      </c>
      <c r="G69" s="91" t="b">
        <v>0</v>
      </c>
    </row>
    <row r="70" spans="1:7" ht="15">
      <c r="A70" s="91" t="s">
        <v>553</v>
      </c>
      <c r="B70" s="91">
        <v>2</v>
      </c>
      <c r="C70" s="133">
        <v>0</v>
      </c>
      <c r="D70" s="91" t="s">
        <v>473</v>
      </c>
      <c r="E70" s="91" t="b">
        <v>1</v>
      </c>
      <c r="F70" s="91" t="b">
        <v>0</v>
      </c>
      <c r="G70" s="91" t="b">
        <v>0</v>
      </c>
    </row>
    <row r="71" spans="1:7" ht="15">
      <c r="A71" s="91" t="s">
        <v>554</v>
      </c>
      <c r="B71" s="91">
        <v>2</v>
      </c>
      <c r="C71" s="133">
        <v>0</v>
      </c>
      <c r="D71" s="91" t="s">
        <v>473</v>
      </c>
      <c r="E71" s="91" t="b">
        <v>0</v>
      </c>
      <c r="F71" s="91" t="b">
        <v>0</v>
      </c>
      <c r="G71" s="91" t="b">
        <v>0</v>
      </c>
    </row>
    <row r="72" spans="1:7" ht="15">
      <c r="A72" s="91" t="s">
        <v>555</v>
      </c>
      <c r="B72" s="91">
        <v>2</v>
      </c>
      <c r="C72" s="133">
        <v>0</v>
      </c>
      <c r="D72" s="91" t="s">
        <v>473</v>
      </c>
      <c r="E72" s="91" t="b">
        <v>0</v>
      </c>
      <c r="F72" s="91" t="b">
        <v>0</v>
      </c>
      <c r="G72" s="91" t="b">
        <v>0</v>
      </c>
    </row>
    <row r="73" spans="1:7" ht="15">
      <c r="A73" s="91" t="s">
        <v>556</v>
      </c>
      <c r="B73" s="91">
        <v>2</v>
      </c>
      <c r="C73" s="133">
        <v>0</v>
      </c>
      <c r="D73" s="91" t="s">
        <v>473</v>
      </c>
      <c r="E73" s="91" t="b">
        <v>0</v>
      </c>
      <c r="F73" s="91" t="b">
        <v>0</v>
      </c>
      <c r="G73" s="91" t="b">
        <v>0</v>
      </c>
    </row>
    <row r="74" spans="1:7" ht="15">
      <c r="A74" s="91" t="s">
        <v>557</v>
      </c>
      <c r="B74" s="91">
        <v>2</v>
      </c>
      <c r="C74" s="133">
        <v>0</v>
      </c>
      <c r="D74" s="91" t="s">
        <v>473</v>
      </c>
      <c r="E74" s="91" t="b">
        <v>0</v>
      </c>
      <c r="F74" s="91" t="b">
        <v>0</v>
      </c>
      <c r="G74" s="91" t="b">
        <v>0</v>
      </c>
    </row>
    <row r="75" spans="1:7" ht="15">
      <c r="A75" s="91" t="s">
        <v>558</v>
      </c>
      <c r="B75" s="91">
        <v>2</v>
      </c>
      <c r="C75" s="133">
        <v>0</v>
      </c>
      <c r="D75" s="91" t="s">
        <v>473</v>
      </c>
      <c r="E75" s="91" t="b">
        <v>0</v>
      </c>
      <c r="F75" s="91" t="b">
        <v>0</v>
      </c>
      <c r="G75" s="91" t="b">
        <v>0</v>
      </c>
    </row>
    <row r="76" spans="1:7" ht="15">
      <c r="A76" s="91" t="s">
        <v>559</v>
      </c>
      <c r="B76" s="91">
        <v>2</v>
      </c>
      <c r="C76" s="133">
        <v>0</v>
      </c>
      <c r="D76" s="91" t="s">
        <v>473</v>
      </c>
      <c r="E76" s="91" t="b">
        <v>0</v>
      </c>
      <c r="F76" s="91" t="b">
        <v>0</v>
      </c>
      <c r="G76" s="91" t="b">
        <v>0</v>
      </c>
    </row>
    <row r="77" spans="1:7" ht="15">
      <c r="A77" s="91" t="s">
        <v>560</v>
      </c>
      <c r="B77" s="91">
        <v>2</v>
      </c>
      <c r="C77" s="133">
        <v>0</v>
      </c>
      <c r="D77" s="91" t="s">
        <v>473</v>
      </c>
      <c r="E77" s="91" t="b">
        <v>0</v>
      </c>
      <c r="F77" s="91" t="b">
        <v>0</v>
      </c>
      <c r="G77" s="91" t="b">
        <v>0</v>
      </c>
    </row>
    <row r="78" spans="1:7" ht="15">
      <c r="A78" s="91" t="s">
        <v>561</v>
      </c>
      <c r="B78" s="91">
        <v>2</v>
      </c>
      <c r="C78" s="133">
        <v>0</v>
      </c>
      <c r="D78" s="91" t="s">
        <v>473</v>
      </c>
      <c r="E78" s="91" t="b">
        <v>1</v>
      </c>
      <c r="F78" s="91" t="b">
        <v>0</v>
      </c>
      <c r="G78" s="91" t="b">
        <v>0</v>
      </c>
    </row>
    <row r="79" spans="1:7" ht="15">
      <c r="A79" s="91" t="s">
        <v>563</v>
      </c>
      <c r="B79" s="91">
        <v>2</v>
      </c>
      <c r="C79" s="133">
        <v>0</v>
      </c>
      <c r="D79" s="91" t="s">
        <v>474</v>
      </c>
      <c r="E79" s="91" t="b">
        <v>0</v>
      </c>
      <c r="F79" s="91" t="b">
        <v>0</v>
      </c>
      <c r="G79" s="91" t="b">
        <v>0</v>
      </c>
    </row>
    <row r="80" spans="1:7" ht="15">
      <c r="A80" s="91" t="s">
        <v>564</v>
      </c>
      <c r="B80" s="91">
        <v>2</v>
      </c>
      <c r="C80" s="133">
        <v>0</v>
      </c>
      <c r="D80" s="91" t="s">
        <v>474</v>
      </c>
      <c r="E80" s="91" t="b">
        <v>0</v>
      </c>
      <c r="F80" s="91" t="b">
        <v>0</v>
      </c>
      <c r="G80" s="91" t="b">
        <v>0</v>
      </c>
    </row>
    <row r="81" spans="1:7" ht="15">
      <c r="A81" s="91" t="s">
        <v>565</v>
      </c>
      <c r="B81" s="91">
        <v>2</v>
      </c>
      <c r="C81" s="133">
        <v>0</v>
      </c>
      <c r="D81" s="91" t="s">
        <v>474</v>
      </c>
      <c r="E81" s="91" t="b">
        <v>0</v>
      </c>
      <c r="F81" s="91" t="b">
        <v>0</v>
      </c>
      <c r="G81" s="91" t="b">
        <v>0</v>
      </c>
    </row>
    <row r="82" spans="1:7" ht="15">
      <c r="A82" s="91" t="s">
        <v>566</v>
      </c>
      <c r="B82" s="91">
        <v>2</v>
      </c>
      <c r="C82" s="133">
        <v>0</v>
      </c>
      <c r="D82" s="91" t="s">
        <v>474</v>
      </c>
      <c r="E82" s="91" t="b">
        <v>0</v>
      </c>
      <c r="F82" s="91" t="b">
        <v>0</v>
      </c>
      <c r="G82" s="91" t="b">
        <v>0</v>
      </c>
    </row>
    <row r="83" spans="1:7" ht="15">
      <c r="A83" s="91" t="s">
        <v>567</v>
      </c>
      <c r="B83" s="91">
        <v>2</v>
      </c>
      <c r="C83" s="133">
        <v>0</v>
      </c>
      <c r="D83" s="91" t="s">
        <v>474</v>
      </c>
      <c r="E83" s="91" t="b">
        <v>0</v>
      </c>
      <c r="F83" s="91" t="b">
        <v>0</v>
      </c>
      <c r="G83" s="91" t="b">
        <v>0</v>
      </c>
    </row>
    <row r="84" spans="1:7" ht="15">
      <c r="A84" s="91" t="s">
        <v>229</v>
      </c>
      <c r="B84" s="91">
        <v>2</v>
      </c>
      <c r="C84" s="133">
        <v>0</v>
      </c>
      <c r="D84" s="91" t="s">
        <v>474</v>
      </c>
      <c r="E84" s="91" t="b">
        <v>0</v>
      </c>
      <c r="F84" s="91" t="b">
        <v>0</v>
      </c>
      <c r="G84" s="91" t="b">
        <v>0</v>
      </c>
    </row>
    <row r="85" spans="1:7" ht="15">
      <c r="A85" s="91" t="s">
        <v>568</v>
      </c>
      <c r="B85" s="91">
        <v>2</v>
      </c>
      <c r="C85" s="133">
        <v>0</v>
      </c>
      <c r="D85" s="91" t="s">
        <v>474</v>
      </c>
      <c r="E85" s="91" t="b">
        <v>0</v>
      </c>
      <c r="F85" s="91" t="b">
        <v>0</v>
      </c>
      <c r="G85" s="91" t="b">
        <v>0</v>
      </c>
    </row>
    <row r="86" spans="1:7" ht="15">
      <c r="A86" s="91" t="s">
        <v>569</v>
      </c>
      <c r="B86" s="91">
        <v>2</v>
      </c>
      <c r="C86" s="133">
        <v>0</v>
      </c>
      <c r="D86" s="91" t="s">
        <v>474</v>
      </c>
      <c r="E86" s="91" t="b">
        <v>0</v>
      </c>
      <c r="F86" s="91" t="b">
        <v>0</v>
      </c>
      <c r="G86" s="91" t="b">
        <v>0</v>
      </c>
    </row>
    <row r="87" spans="1:7" ht="15">
      <c r="A87" s="91" t="s">
        <v>570</v>
      </c>
      <c r="B87" s="91">
        <v>2</v>
      </c>
      <c r="C87" s="133">
        <v>0</v>
      </c>
      <c r="D87" s="91" t="s">
        <v>474</v>
      </c>
      <c r="E87" s="91" t="b">
        <v>0</v>
      </c>
      <c r="F87" s="91" t="b">
        <v>0</v>
      </c>
      <c r="G87" s="91" t="b">
        <v>0</v>
      </c>
    </row>
    <row r="88" spans="1:7" ht="15">
      <c r="A88" s="91" t="s">
        <v>571</v>
      </c>
      <c r="B88" s="91">
        <v>2</v>
      </c>
      <c r="C88" s="133">
        <v>0</v>
      </c>
      <c r="D88" s="91" t="s">
        <v>474</v>
      </c>
      <c r="E88" s="91" t="b">
        <v>0</v>
      </c>
      <c r="F88" s="91" t="b">
        <v>0</v>
      </c>
      <c r="G88" s="91" t="b">
        <v>0</v>
      </c>
    </row>
    <row r="89" spans="1:7" ht="15">
      <c r="A89" s="91" t="s">
        <v>692</v>
      </c>
      <c r="B89" s="91">
        <v>2</v>
      </c>
      <c r="C89" s="133">
        <v>0</v>
      </c>
      <c r="D89" s="91" t="s">
        <v>474</v>
      </c>
      <c r="E89" s="91" t="b">
        <v>0</v>
      </c>
      <c r="F89" s="91" t="b">
        <v>0</v>
      </c>
      <c r="G89" s="91" t="b">
        <v>0</v>
      </c>
    </row>
    <row r="90" spans="1:7" ht="15">
      <c r="A90" s="91" t="s">
        <v>693</v>
      </c>
      <c r="B90" s="91">
        <v>2</v>
      </c>
      <c r="C90" s="133">
        <v>0</v>
      </c>
      <c r="D90" s="91" t="s">
        <v>474</v>
      </c>
      <c r="E90" s="91" t="b">
        <v>0</v>
      </c>
      <c r="F90" s="91" t="b">
        <v>0</v>
      </c>
      <c r="G90" s="91" t="b">
        <v>0</v>
      </c>
    </row>
    <row r="91" spans="1:7" ht="15">
      <c r="A91" s="91" t="s">
        <v>694</v>
      </c>
      <c r="B91" s="91">
        <v>2</v>
      </c>
      <c r="C91" s="133">
        <v>0</v>
      </c>
      <c r="D91" s="91" t="s">
        <v>474</v>
      </c>
      <c r="E91" s="91" t="b">
        <v>0</v>
      </c>
      <c r="F91" s="91" t="b">
        <v>0</v>
      </c>
      <c r="G91" s="91" t="b">
        <v>0</v>
      </c>
    </row>
    <row r="92" spans="1:7" ht="15">
      <c r="A92" s="91" t="s">
        <v>573</v>
      </c>
      <c r="B92" s="91">
        <v>2</v>
      </c>
      <c r="C92" s="133">
        <v>0</v>
      </c>
      <c r="D92" s="91" t="s">
        <v>475</v>
      </c>
      <c r="E92" s="91" t="b">
        <v>0</v>
      </c>
      <c r="F92" s="91" t="b">
        <v>0</v>
      </c>
      <c r="G92" s="91" t="b">
        <v>0</v>
      </c>
    </row>
    <row r="93" spans="1:7" ht="15">
      <c r="A93" s="91" t="s">
        <v>515</v>
      </c>
      <c r="B93" s="91">
        <v>2</v>
      </c>
      <c r="C93" s="133">
        <v>0</v>
      </c>
      <c r="D93" s="91" t="s">
        <v>475</v>
      </c>
      <c r="E93" s="91" t="b">
        <v>0</v>
      </c>
      <c r="F93" s="91" t="b">
        <v>0</v>
      </c>
      <c r="G93" s="91" t="b">
        <v>0</v>
      </c>
    </row>
    <row r="94" spans="1:7" ht="15">
      <c r="A94" s="91" t="s">
        <v>574</v>
      </c>
      <c r="B94" s="91">
        <v>2</v>
      </c>
      <c r="C94" s="133">
        <v>0</v>
      </c>
      <c r="D94" s="91" t="s">
        <v>475</v>
      </c>
      <c r="E94" s="91" t="b">
        <v>0</v>
      </c>
      <c r="F94" s="91" t="b">
        <v>0</v>
      </c>
      <c r="G94" s="91" t="b">
        <v>0</v>
      </c>
    </row>
    <row r="95" spans="1:7" ht="15">
      <c r="A95" s="91" t="s">
        <v>575</v>
      </c>
      <c r="B95" s="91">
        <v>2</v>
      </c>
      <c r="C95" s="133">
        <v>0</v>
      </c>
      <c r="D95" s="91" t="s">
        <v>475</v>
      </c>
      <c r="E95" s="91" t="b">
        <v>0</v>
      </c>
      <c r="F95" s="91" t="b">
        <v>0</v>
      </c>
      <c r="G95" s="91" t="b">
        <v>0</v>
      </c>
    </row>
    <row r="96" spans="1:7" ht="15">
      <c r="A96" s="91" t="s">
        <v>516</v>
      </c>
      <c r="B96" s="91">
        <v>2</v>
      </c>
      <c r="C96" s="133">
        <v>0</v>
      </c>
      <c r="D96" s="91" t="s">
        <v>475</v>
      </c>
      <c r="E96" s="91" t="b">
        <v>0</v>
      </c>
      <c r="F96" s="91" t="b">
        <v>0</v>
      </c>
      <c r="G96" s="91" t="b">
        <v>0</v>
      </c>
    </row>
    <row r="97" spans="1:7" ht="15">
      <c r="A97" s="91" t="s">
        <v>576</v>
      </c>
      <c r="B97" s="91">
        <v>2</v>
      </c>
      <c r="C97" s="133">
        <v>0</v>
      </c>
      <c r="D97" s="91" t="s">
        <v>475</v>
      </c>
      <c r="E97" s="91" t="b">
        <v>0</v>
      </c>
      <c r="F97" s="91" t="b">
        <v>0</v>
      </c>
      <c r="G97" s="91" t="b">
        <v>0</v>
      </c>
    </row>
    <row r="98" spans="1:7" ht="15">
      <c r="A98" s="91" t="s">
        <v>577</v>
      </c>
      <c r="B98" s="91">
        <v>2</v>
      </c>
      <c r="C98" s="133">
        <v>0</v>
      </c>
      <c r="D98" s="91" t="s">
        <v>475</v>
      </c>
      <c r="E98" s="91" t="b">
        <v>0</v>
      </c>
      <c r="F98" s="91" t="b">
        <v>0</v>
      </c>
      <c r="G98" s="91" t="b">
        <v>0</v>
      </c>
    </row>
    <row r="99" spans="1:7" ht="15">
      <c r="A99" s="91" t="s">
        <v>555</v>
      </c>
      <c r="B99" s="91">
        <v>2</v>
      </c>
      <c r="C99" s="133">
        <v>0</v>
      </c>
      <c r="D99" s="91" t="s">
        <v>475</v>
      </c>
      <c r="E99" s="91" t="b">
        <v>0</v>
      </c>
      <c r="F99" s="91" t="b">
        <v>0</v>
      </c>
      <c r="G99" s="91" t="b">
        <v>0</v>
      </c>
    </row>
    <row r="100" spans="1:7" ht="15">
      <c r="A100" s="91" t="s">
        <v>578</v>
      </c>
      <c r="B100" s="91">
        <v>2</v>
      </c>
      <c r="C100" s="133">
        <v>0</v>
      </c>
      <c r="D100" s="91" t="s">
        <v>475</v>
      </c>
      <c r="E100" s="91" t="b">
        <v>0</v>
      </c>
      <c r="F100" s="91" t="b">
        <v>0</v>
      </c>
      <c r="G100" s="91" t="b">
        <v>0</v>
      </c>
    </row>
    <row r="101" spans="1:7" ht="15">
      <c r="A101" s="91" t="s">
        <v>579</v>
      </c>
      <c r="B101" s="91">
        <v>2</v>
      </c>
      <c r="C101" s="133">
        <v>0</v>
      </c>
      <c r="D101" s="91" t="s">
        <v>475</v>
      </c>
      <c r="E101" s="91" t="b">
        <v>0</v>
      </c>
      <c r="F101" s="91" t="b">
        <v>0</v>
      </c>
      <c r="G101" s="91" t="b">
        <v>0</v>
      </c>
    </row>
    <row r="102" spans="1:7" ht="15">
      <c r="A102" s="91" t="s">
        <v>695</v>
      </c>
      <c r="B102" s="91">
        <v>2</v>
      </c>
      <c r="C102" s="133">
        <v>0</v>
      </c>
      <c r="D102" s="91" t="s">
        <v>475</v>
      </c>
      <c r="E102" s="91" t="b">
        <v>0</v>
      </c>
      <c r="F102" s="91" t="b">
        <v>0</v>
      </c>
      <c r="G102" s="91" t="b">
        <v>0</v>
      </c>
    </row>
    <row r="103" spans="1:7" ht="15">
      <c r="A103" s="91" t="s">
        <v>696</v>
      </c>
      <c r="B103" s="91">
        <v>2</v>
      </c>
      <c r="C103" s="133">
        <v>0</v>
      </c>
      <c r="D103" s="91" t="s">
        <v>475</v>
      </c>
      <c r="E103" s="91" t="b">
        <v>0</v>
      </c>
      <c r="F103" s="91" t="b">
        <v>0</v>
      </c>
      <c r="G103" s="91" t="b">
        <v>0</v>
      </c>
    </row>
    <row r="104" spans="1:7" ht="15">
      <c r="A104" s="91" t="s">
        <v>581</v>
      </c>
      <c r="B104" s="91">
        <v>3</v>
      </c>
      <c r="C104" s="133">
        <v>0</v>
      </c>
      <c r="D104" s="91" t="s">
        <v>476</v>
      </c>
      <c r="E104" s="91" t="b">
        <v>0</v>
      </c>
      <c r="F104" s="91" t="b">
        <v>0</v>
      </c>
      <c r="G104" s="91" t="b">
        <v>0</v>
      </c>
    </row>
    <row r="105" spans="1:7" ht="15">
      <c r="A105" s="91" t="s">
        <v>582</v>
      </c>
      <c r="B105" s="91">
        <v>2</v>
      </c>
      <c r="C105" s="133">
        <v>0</v>
      </c>
      <c r="D105" s="91" t="s">
        <v>476</v>
      </c>
      <c r="E105" s="91" t="b">
        <v>0</v>
      </c>
      <c r="F105" s="91" t="b">
        <v>0</v>
      </c>
      <c r="G10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703</v>
      </c>
      <c r="B1" s="13" t="s">
        <v>704</v>
      </c>
      <c r="C1" s="13" t="s">
        <v>697</v>
      </c>
      <c r="D1" s="13" t="s">
        <v>698</v>
      </c>
      <c r="E1" s="13" t="s">
        <v>705</v>
      </c>
      <c r="F1" s="13" t="s">
        <v>144</v>
      </c>
      <c r="G1" s="13" t="s">
        <v>706</v>
      </c>
      <c r="H1" s="13" t="s">
        <v>707</v>
      </c>
      <c r="I1" s="13" t="s">
        <v>708</v>
      </c>
      <c r="J1" s="13" t="s">
        <v>709</v>
      </c>
      <c r="K1" s="13" t="s">
        <v>710</v>
      </c>
      <c r="L1" s="13" t="s">
        <v>711</v>
      </c>
    </row>
    <row r="2" spans="1:12" ht="15">
      <c r="A2" s="91" t="s">
        <v>219</v>
      </c>
      <c r="B2" s="91" t="s">
        <v>542</v>
      </c>
      <c r="C2" s="91">
        <v>7</v>
      </c>
      <c r="D2" s="133">
        <v>0.008296102242708143</v>
      </c>
      <c r="E2" s="133">
        <v>1.2662678894047692</v>
      </c>
      <c r="F2" s="91" t="s">
        <v>699</v>
      </c>
      <c r="G2" s="91" t="b">
        <v>0</v>
      </c>
      <c r="H2" s="91" t="b">
        <v>0</v>
      </c>
      <c r="I2" s="91" t="b">
        <v>0</v>
      </c>
      <c r="J2" s="91" t="b">
        <v>0</v>
      </c>
      <c r="K2" s="91" t="b">
        <v>0</v>
      </c>
      <c r="L2" s="91" t="b">
        <v>0</v>
      </c>
    </row>
    <row r="3" spans="1:12" ht="15">
      <c r="A3" s="91" t="s">
        <v>542</v>
      </c>
      <c r="B3" s="91" t="s">
        <v>543</v>
      </c>
      <c r="C3" s="91">
        <v>7</v>
      </c>
      <c r="D3" s="133">
        <v>0.008296102242708143</v>
      </c>
      <c r="E3" s="133">
        <v>1.5351132016973492</v>
      </c>
      <c r="F3" s="91" t="s">
        <v>699</v>
      </c>
      <c r="G3" s="91" t="b">
        <v>0</v>
      </c>
      <c r="H3" s="91" t="b">
        <v>0</v>
      </c>
      <c r="I3" s="91" t="b">
        <v>0</v>
      </c>
      <c r="J3" s="91" t="b">
        <v>1</v>
      </c>
      <c r="K3" s="91" t="b">
        <v>0</v>
      </c>
      <c r="L3" s="91" t="b">
        <v>0</v>
      </c>
    </row>
    <row r="4" spans="1:12" ht="15">
      <c r="A4" s="91" t="s">
        <v>543</v>
      </c>
      <c r="B4" s="91" t="s">
        <v>544</v>
      </c>
      <c r="C4" s="91">
        <v>7</v>
      </c>
      <c r="D4" s="133">
        <v>0.008296102242708143</v>
      </c>
      <c r="E4" s="133">
        <v>1.5351132016973492</v>
      </c>
      <c r="F4" s="91" t="s">
        <v>699</v>
      </c>
      <c r="G4" s="91" t="b">
        <v>1</v>
      </c>
      <c r="H4" s="91" t="b">
        <v>0</v>
      </c>
      <c r="I4" s="91" t="b">
        <v>0</v>
      </c>
      <c r="J4" s="91" t="b">
        <v>0</v>
      </c>
      <c r="K4" s="91" t="b">
        <v>0</v>
      </c>
      <c r="L4" s="91" t="b">
        <v>0</v>
      </c>
    </row>
    <row r="5" spans="1:12" ht="15">
      <c r="A5" s="91" t="s">
        <v>544</v>
      </c>
      <c r="B5" s="91" t="s">
        <v>545</v>
      </c>
      <c r="C5" s="91">
        <v>7</v>
      </c>
      <c r="D5" s="133">
        <v>0.008296102242708143</v>
      </c>
      <c r="E5" s="133">
        <v>1.5351132016973492</v>
      </c>
      <c r="F5" s="91" t="s">
        <v>699</v>
      </c>
      <c r="G5" s="91" t="b">
        <v>0</v>
      </c>
      <c r="H5" s="91" t="b">
        <v>0</v>
      </c>
      <c r="I5" s="91" t="b">
        <v>0</v>
      </c>
      <c r="J5" s="91" t="b">
        <v>0</v>
      </c>
      <c r="K5" s="91" t="b">
        <v>0</v>
      </c>
      <c r="L5" s="91" t="b">
        <v>0</v>
      </c>
    </row>
    <row r="6" spans="1:12" ht="15">
      <c r="A6" s="91" t="s">
        <v>545</v>
      </c>
      <c r="B6" s="91" t="s">
        <v>547</v>
      </c>
      <c r="C6" s="91">
        <v>7</v>
      </c>
      <c r="D6" s="133">
        <v>0.008296102242708143</v>
      </c>
      <c r="E6" s="133">
        <v>1.5351132016973492</v>
      </c>
      <c r="F6" s="91" t="s">
        <v>699</v>
      </c>
      <c r="G6" s="91" t="b">
        <v>0</v>
      </c>
      <c r="H6" s="91" t="b">
        <v>0</v>
      </c>
      <c r="I6" s="91" t="b">
        <v>0</v>
      </c>
      <c r="J6" s="91" t="b">
        <v>0</v>
      </c>
      <c r="K6" s="91" t="b">
        <v>0</v>
      </c>
      <c r="L6" s="91" t="b">
        <v>0</v>
      </c>
    </row>
    <row r="7" spans="1:12" ht="15">
      <c r="A7" s="91" t="s">
        <v>547</v>
      </c>
      <c r="B7" s="91" t="s">
        <v>548</v>
      </c>
      <c r="C7" s="91">
        <v>7</v>
      </c>
      <c r="D7" s="133">
        <v>0.008296102242708143</v>
      </c>
      <c r="E7" s="133">
        <v>1.5351132016973492</v>
      </c>
      <c r="F7" s="91" t="s">
        <v>699</v>
      </c>
      <c r="G7" s="91" t="b">
        <v>0</v>
      </c>
      <c r="H7" s="91" t="b">
        <v>0</v>
      </c>
      <c r="I7" s="91" t="b">
        <v>0</v>
      </c>
      <c r="J7" s="91" t="b">
        <v>0</v>
      </c>
      <c r="K7" s="91" t="b">
        <v>0</v>
      </c>
      <c r="L7" s="91" t="b">
        <v>0</v>
      </c>
    </row>
    <row r="8" spans="1:12" ht="15">
      <c r="A8" s="91" t="s">
        <v>548</v>
      </c>
      <c r="B8" s="91" t="s">
        <v>549</v>
      </c>
      <c r="C8" s="91">
        <v>7</v>
      </c>
      <c r="D8" s="133">
        <v>0.008296102242708143</v>
      </c>
      <c r="E8" s="133">
        <v>1.5351132016973492</v>
      </c>
      <c r="F8" s="91" t="s">
        <v>699</v>
      </c>
      <c r="G8" s="91" t="b">
        <v>0</v>
      </c>
      <c r="H8" s="91" t="b">
        <v>0</v>
      </c>
      <c r="I8" s="91" t="b">
        <v>0</v>
      </c>
      <c r="J8" s="91" t="b">
        <v>0</v>
      </c>
      <c r="K8" s="91" t="b">
        <v>0</v>
      </c>
      <c r="L8" s="91" t="b">
        <v>0</v>
      </c>
    </row>
    <row r="9" spans="1:12" ht="15">
      <c r="A9" s="91" t="s">
        <v>549</v>
      </c>
      <c r="B9" s="91" t="s">
        <v>550</v>
      </c>
      <c r="C9" s="91">
        <v>7</v>
      </c>
      <c r="D9" s="133">
        <v>0.008296102242708143</v>
      </c>
      <c r="E9" s="133">
        <v>1.5351132016973492</v>
      </c>
      <c r="F9" s="91" t="s">
        <v>699</v>
      </c>
      <c r="G9" s="91" t="b">
        <v>0</v>
      </c>
      <c r="H9" s="91" t="b">
        <v>0</v>
      </c>
      <c r="I9" s="91" t="b">
        <v>0</v>
      </c>
      <c r="J9" s="91" t="b">
        <v>0</v>
      </c>
      <c r="K9" s="91" t="b">
        <v>0</v>
      </c>
      <c r="L9" s="91" t="b">
        <v>0</v>
      </c>
    </row>
    <row r="10" spans="1:12" ht="15">
      <c r="A10" s="91" t="s">
        <v>550</v>
      </c>
      <c r="B10" s="91" t="s">
        <v>551</v>
      </c>
      <c r="C10" s="91">
        <v>7</v>
      </c>
      <c r="D10" s="133">
        <v>0.008296102242708143</v>
      </c>
      <c r="E10" s="133">
        <v>1.5351132016973492</v>
      </c>
      <c r="F10" s="91" t="s">
        <v>699</v>
      </c>
      <c r="G10" s="91" t="b">
        <v>0</v>
      </c>
      <c r="H10" s="91" t="b">
        <v>0</v>
      </c>
      <c r="I10" s="91" t="b">
        <v>0</v>
      </c>
      <c r="J10" s="91" t="b">
        <v>0</v>
      </c>
      <c r="K10" s="91" t="b">
        <v>0</v>
      </c>
      <c r="L10" s="91" t="b">
        <v>0</v>
      </c>
    </row>
    <row r="11" spans="1:12" ht="15">
      <c r="A11" s="91" t="s">
        <v>551</v>
      </c>
      <c r="B11" s="91" t="s">
        <v>688</v>
      </c>
      <c r="C11" s="91">
        <v>7</v>
      </c>
      <c r="D11" s="133">
        <v>0.008296102242708143</v>
      </c>
      <c r="E11" s="133">
        <v>1.5351132016973492</v>
      </c>
      <c r="F11" s="91" t="s">
        <v>699</v>
      </c>
      <c r="G11" s="91" t="b">
        <v>0</v>
      </c>
      <c r="H11" s="91" t="b">
        <v>0</v>
      </c>
      <c r="I11" s="91" t="b">
        <v>0</v>
      </c>
      <c r="J11" s="91" t="b">
        <v>0</v>
      </c>
      <c r="K11" s="91" t="b">
        <v>0</v>
      </c>
      <c r="L11" s="91" t="b">
        <v>0</v>
      </c>
    </row>
    <row r="12" spans="1:12" ht="15">
      <c r="A12" s="91" t="s">
        <v>688</v>
      </c>
      <c r="B12" s="91" t="s">
        <v>689</v>
      </c>
      <c r="C12" s="91">
        <v>7</v>
      </c>
      <c r="D12" s="133">
        <v>0.008296102242708143</v>
      </c>
      <c r="E12" s="133">
        <v>1.5351132016973492</v>
      </c>
      <c r="F12" s="91" t="s">
        <v>699</v>
      </c>
      <c r="G12" s="91" t="b">
        <v>0</v>
      </c>
      <c r="H12" s="91" t="b">
        <v>0</v>
      </c>
      <c r="I12" s="91" t="b">
        <v>0</v>
      </c>
      <c r="J12" s="91" t="b">
        <v>0</v>
      </c>
      <c r="K12" s="91" t="b">
        <v>0</v>
      </c>
      <c r="L12" s="91" t="b">
        <v>0</v>
      </c>
    </row>
    <row r="13" spans="1:12" ht="15">
      <c r="A13" s="91" t="s">
        <v>689</v>
      </c>
      <c r="B13" s="91" t="s">
        <v>690</v>
      </c>
      <c r="C13" s="91">
        <v>7</v>
      </c>
      <c r="D13" s="133">
        <v>0.008296102242708143</v>
      </c>
      <c r="E13" s="133">
        <v>1.5351132016973492</v>
      </c>
      <c r="F13" s="91" t="s">
        <v>699</v>
      </c>
      <c r="G13" s="91" t="b">
        <v>0</v>
      </c>
      <c r="H13" s="91" t="b">
        <v>0</v>
      </c>
      <c r="I13" s="91" t="b">
        <v>0</v>
      </c>
      <c r="J13" s="91" t="b">
        <v>0</v>
      </c>
      <c r="K13" s="91" t="b">
        <v>0</v>
      </c>
      <c r="L13" s="91" t="b">
        <v>0</v>
      </c>
    </row>
    <row r="14" spans="1:12" ht="15">
      <c r="A14" s="91" t="s">
        <v>219</v>
      </c>
      <c r="B14" s="91" t="s">
        <v>219</v>
      </c>
      <c r="C14" s="91">
        <v>6</v>
      </c>
      <c r="D14" s="133">
        <v>0.008692365006958924</v>
      </c>
      <c r="E14" s="133">
        <v>1.2662678894047692</v>
      </c>
      <c r="F14" s="91" t="s">
        <v>699</v>
      </c>
      <c r="G14" s="91" t="b">
        <v>0</v>
      </c>
      <c r="H14" s="91" t="b">
        <v>0</v>
      </c>
      <c r="I14" s="91" t="b">
        <v>0</v>
      </c>
      <c r="J14" s="91" t="b">
        <v>0</v>
      </c>
      <c r="K14" s="91" t="b">
        <v>0</v>
      </c>
      <c r="L14" s="91" t="b">
        <v>0</v>
      </c>
    </row>
    <row r="15" spans="1:12" ht="15">
      <c r="A15" s="91" t="s">
        <v>690</v>
      </c>
      <c r="B15" s="91" t="s">
        <v>691</v>
      </c>
      <c r="C15" s="91">
        <v>6</v>
      </c>
      <c r="D15" s="133">
        <v>0.008692365006958924</v>
      </c>
      <c r="E15" s="133">
        <v>1.5351132016973492</v>
      </c>
      <c r="F15" s="91" t="s">
        <v>699</v>
      </c>
      <c r="G15" s="91" t="b">
        <v>0</v>
      </c>
      <c r="H15" s="91" t="b">
        <v>0</v>
      </c>
      <c r="I15" s="91" t="b">
        <v>0</v>
      </c>
      <c r="J15" s="91" t="b">
        <v>0</v>
      </c>
      <c r="K15" s="91" t="b">
        <v>0</v>
      </c>
      <c r="L15" s="91" t="b">
        <v>0</v>
      </c>
    </row>
    <row r="16" spans="1:12" ht="15">
      <c r="A16" s="91" t="s">
        <v>563</v>
      </c>
      <c r="B16" s="91" t="s">
        <v>564</v>
      </c>
      <c r="C16" s="91">
        <v>2</v>
      </c>
      <c r="D16" s="133">
        <v>0.00665431527570281</v>
      </c>
      <c r="E16" s="133">
        <v>2.0791812460476247</v>
      </c>
      <c r="F16" s="91" t="s">
        <v>699</v>
      </c>
      <c r="G16" s="91" t="b">
        <v>0</v>
      </c>
      <c r="H16" s="91" t="b">
        <v>0</v>
      </c>
      <c r="I16" s="91" t="b">
        <v>0</v>
      </c>
      <c r="J16" s="91" t="b">
        <v>0</v>
      </c>
      <c r="K16" s="91" t="b">
        <v>0</v>
      </c>
      <c r="L16" s="91" t="b">
        <v>0</v>
      </c>
    </row>
    <row r="17" spans="1:12" ht="15">
      <c r="A17" s="91" t="s">
        <v>564</v>
      </c>
      <c r="B17" s="91" t="s">
        <v>565</v>
      </c>
      <c r="C17" s="91">
        <v>2</v>
      </c>
      <c r="D17" s="133">
        <v>0.00665431527570281</v>
      </c>
      <c r="E17" s="133">
        <v>2.0791812460476247</v>
      </c>
      <c r="F17" s="91" t="s">
        <v>699</v>
      </c>
      <c r="G17" s="91" t="b">
        <v>0</v>
      </c>
      <c r="H17" s="91" t="b">
        <v>0</v>
      </c>
      <c r="I17" s="91" t="b">
        <v>0</v>
      </c>
      <c r="J17" s="91" t="b">
        <v>0</v>
      </c>
      <c r="K17" s="91" t="b">
        <v>0</v>
      </c>
      <c r="L17" s="91" t="b">
        <v>0</v>
      </c>
    </row>
    <row r="18" spans="1:12" ht="15">
      <c r="A18" s="91" t="s">
        <v>565</v>
      </c>
      <c r="B18" s="91" t="s">
        <v>566</v>
      </c>
      <c r="C18" s="91">
        <v>2</v>
      </c>
      <c r="D18" s="133">
        <v>0.00665431527570281</v>
      </c>
      <c r="E18" s="133">
        <v>2.0791812460476247</v>
      </c>
      <c r="F18" s="91" t="s">
        <v>699</v>
      </c>
      <c r="G18" s="91" t="b">
        <v>0</v>
      </c>
      <c r="H18" s="91" t="b">
        <v>0</v>
      </c>
      <c r="I18" s="91" t="b">
        <v>0</v>
      </c>
      <c r="J18" s="91" t="b">
        <v>0</v>
      </c>
      <c r="K18" s="91" t="b">
        <v>0</v>
      </c>
      <c r="L18" s="91" t="b">
        <v>0</v>
      </c>
    </row>
    <row r="19" spans="1:12" ht="15">
      <c r="A19" s="91" t="s">
        <v>566</v>
      </c>
      <c r="B19" s="91" t="s">
        <v>567</v>
      </c>
      <c r="C19" s="91">
        <v>2</v>
      </c>
      <c r="D19" s="133">
        <v>0.00665431527570281</v>
      </c>
      <c r="E19" s="133">
        <v>2.0791812460476247</v>
      </c>
      <c r="F19" s="91" t="s">
        <v>699</v>
      </c>
      <c r="G19" s="91" t="b">
        <v>0</v>
      </c>
      <c r="H19" s="91" t="b">
        <v>0</v>
      </c>
      <c r="I19" s="91" t="b">
        <v>0</v>
      </c>
      <c r="J19" s="91" t="b">
        <v>0</v>
      </c>
      <c r="K19" s="91" t="b">
        <v>0</v>
      </c>
      <c r="L19" s="91" t="b">
        <v>0</v>
      </c>
    </row>
    <row r="20" spans="1:12" ht="15">
      <c r="A20" s="91" t="s">
        <v>567</v>
      </c>
      <c r="B20" s="91" t="s">
        <v>229</v>
      </c>
      <c r="C20" s="91">
        <v>2</v>
      </c>
      <c r="D20" s="133">
        <v>0.00665431527570281</v>
      </c>
      <c r="E20" s="133">
        <v>2.0791812460476247</v>
      </c>
      <c r="F20" s="91" t="s">
        <v>699</v>
      </c>
      <c r="G20" s="91" t="b">
        <v>0</v>
      </c>
      <c r="H20" s="91" t="b">
        <v>0</v>
      </c>
      <c r="I20" s="91" t="b">
        <v>0</v>
      </c>
      <c r="J20" s="91" t="b">
        <v>0</v>
      </c>
      <c r="K20" s="91" t="b">
        <v>0</v>
      </c>
      <c r="L20" s="91" t="b">
        <v>0</v>
      </c>
    </row>
    <row r="21" spans="1:12" ht="15">
      <c r="A21" s="91" t="s">
        <v>229</v>
      </c>
      <c r="B21" s="91" t="s">
        <v>568</v>
      </c>
      <c r="C21" s="91">
        <v>2</v>
      </c>
      <c r="D21" s="133">
        <v>0.00665431527570281</v>
      </c>
      <c r="E21" s="133">
        <v>2.0791812460476247</v>
      </c>
      <c r="F21" s="91" t="s">
        <v>699</v>
      </c>
      <c r="G21" s="91" t="b">
        <v>0</v>
      </c>
      <c r="H21" s="91" t="b">
        <v>0</v>
      </c>
      <c r="I21" s="91" t="b">
        <v>0</v>
      </c>
      <c r="J21" s="91" t="b">
        <v>0</v>
      </c>
      <c r="K21" s="91" t="b">
        <v>0</v>
      </c>
      <c r="L21" s="91" t="b">
        <v>0</v>
      </c>
    </row>
    <row r="22" spans="1:12" ht="15">
      <c r="A22" s="91" t="s">
        <v>568</v>
      </c>
      <c r="B22" s="91" t="s">
        <v>569</v>
      </c>
      <c r="C22" s="91">
        <v>2</v>
      </c>
      <c r="D22" s="133">
        <v>0.00665431527570281</v>
      </c>
      <c r="E22" s="133">
        <v>2.0791812460476247</v>
      </c>
      <c r="F22" s="91" t="s">
        <v>699</v>
      </c>
      <c r="G22" s="91" t="b">
        <v>0</v>
      </c>
      <c r="H22" s="91" t="b">
        <v>0</v>
      </c>
      <c r="I22" s="91" t="b">
        <v>0</v>
      </c>
      <c r="J22" s="91" t="b">
        <v>0</v>
      </c>
      <c r="K22" s="91" t="b">
        <v>0</v>
      </c>
      <c r="L22" s="91" t="b">
        <v>0</v>
      </c>
    </row>
    <row r="23" spans="1:12" ht="15">
      <c r="A23" s="91" t="s">
        <v>569</v>
      </c>
      <c r="B23" s="91" t="s">
        <v>570</v>
      </c>
      <c r="C23" s="91">
        <v>2</v>
      </c>
      <c r="D23" s="133">
        <v>0.00665431527570281</v>
      </c>
      <c r="E23" s="133">
        <v>2.0791812460476247</v>
      </c>
      <c r="F23" s="91" t="s">
        <v>699</v>
      </c>
      <c r="G23" s="91" t="b">
        <v>0</v>
      </c>
      <c r="H23" s="91" t="b">
        <v>0</v>
      </c>
      <c r="I23" s="91" t="b">
        <v>0</v>
      </c>
      <c r="J23" s="91" t="b">
        <v>0</v>
      </c>
      <c r="K23" s="91" t="b">
        <v>0</v>
      </c>
      <c r="L23" s="91" t="b">
        <v>0</v>
      </c>
    </row>
    <row r="24" spans="1:12" ht="15">
      <c r="A24" s="91" t="s">
        <v>570</v>
      </c>
      <c r="B24" s="91" t="s">
        <v>571</v>
      </c>
      <c r="C24" s="91">
        <v>2</v>
      </c>
      <c r="D24" s="133">
        <v>0.00665431527570281</v>
      </c>
      <c r="E24" s="133">
        <v>2.0791812460476247</v>
      </c>
      <c r="F24" s="91" t="s">
        <v>699</v>
      </c>
      <c r="G24" s="91" t="b">
        <v>0</v>
      </c>
      <c r="H24" s="91" t="b">
        <v>0</v>
      </c>
      <c r="I24" s="91" t="b">
        <v>0</v>
      </c>
      <c r="J24" s="91" t="b">
        <v>0</v>
      </c>
      <c r="K24" s="91" t="b">
        <v>0</v>
      </c>
      <c r="L24" s="91" t="b">
        <v>0</v>
      </c>
    </row>
    <row r="25" spans="1:12" ht="15">
      <c r="A25" s="91" t="s">
        <v>571</v>
      </c>
      <c r="B25" s="91" t="s">
        <v>692</v>
      </c>
      <c r="C25" s="91">
        <v>2</v>
      </c>
      <c r="D25" s="133">
        <v>0.00665431527570281</v>
      </c>
      <c r="E25" s="133">
        <v>2.0791812460476247</v>
      </c>
      <c r="F25" s="91" t="s">
        <v>699</v>
      </c>
      <c r="G25" s="91" t="b">
        <v>0</v>
      </c>
      <c r="H25" s="91" t="b">
        <v>0</v>
      </c>
      <c r="I25" s="91" t="b">
        <v>0</v>
      </c>
      <c r="J25" s="91" t="b">
        <v>0</v>
      </c>
      <c r="K25" s="91" t="b">
        <v>0</v>
      </c>
      <c r="L25" s="91" t="b">
        <v>0</v>
      </c>
    </row>
    <row r="26" spans="1:12" ht="15">
      <c r="A26" s="91" t="s">
        <v>692</v>
      </c>
      <c r="B26" s="91" t="s">
        <v>693</v>
      </c>
      <c r="C26" s="91">
        <v>2</v>
      </c>
      <c r="D26" s="133">
        <v>0.00665431527570281</v>
      </c>
      <c r="E26" s="133">
        <v>2.0791812460476247</v>
      </c>
      <c r="F26" s="91" t="s">
        <v>699</v>
      </c>
      <c r="G26" s="91" t="b">
        <v>0</v>
      </c>
      <c r="H26" s="91" t="b">
        <v>0</v>
      </c>
      <c r="I26" s="91" t="b">
        <v>0</v>
      </c>
      <c r="J26" s="91" t="b">
        <v>0</v>
      </c>
      <c r="K26" s="91" t="b">
        <v>0</v>
      </c>
      <c r="L26" s="91" t="b">
        <v>0</v>
      </c>
    </row>
    <row r="27" spans="1:12" ht="15">
      <c r="A27" s="91" t="s">
        <v>693</v>
      </c>
      <c r="B27" s="91" t="s">
        <v>694</v>
      </c>
      <c r="C27" s="91">
        <v>2</v>
      </c>
      <c r="D27" s="133">
        <v>0.00665431527570281</v>
      </c>
      <c r="E27" s="133">
        <v>2.0791812460476247</v>
      </c>
      <c r="F27" s="91" t="s">
        <v>699</v>
      </c>
      <c r="G27" s="91" t="b">
        <v>0</v>
      </c>
      <c r="H27" s="91" t="b">
        <v>0</v>
      </c>
      <c r="I27" s="91" t="b">
        <v>0</v>
      </c>
      <c r="J27" s="91" t="b">
        <v>0</v>
      </c>
      <c r="K27" s="91" t="b">
        <v>0</v>
      </c>
      <c r="L27" s="91" t="b">
        <v>0</v>
      </c>
    </row>
    <row r="28" spans="1:12" ht="15">
      <c r="A28" s="91" t="s">
        <v>573</v>
      </c>
      <c r="B28" s="91" t="s">
        <v>515</v>
      </c>
      <c r="C28" s="91">
        <v>2</v>
      </c>
      <c r="D28" s="133">
        <v>0.00665431527570281</v>
      </c>
      <c r="E28" s="133">
        <v>2.0791812460476247</v>
      </c>
      <c r="F28" s="91" t="s">
        <v>699</v>
      </c>
      <c r="G28" s="91" t="b">
        <v>0</v>
      </c>
      <c r="H28" s="91" t="b">
        <v>0</v>
      </c>
      <c r="I28" s="91" t="b">
        <v>0</v>
      </c>
      <c r="J28" s="91" t="b">
        <v>0</v>
      </c>
      <c r="K28" s="91" t="b">
        <v>0</v>
      </c>
      <c r="L28" s="91" t="b">
        <v>0</v>
      </c>
    </row>
    <row r="29" spans="1:12" ht="15">
      <c r="A29" s="91" t="s">
        <v>515</v>
      </c>
      <c r="B29" s="91" t="s">
        <v>574</v>
      </c>
      <c r="C29" s="91">
        <v>2</v>
      </c>
      <c r="D29" s="133">
        <v>0.00665431527570281</v>
      </c>
      <c r="E29" s="133">
        <v>2.0791812460476247</v>
      </c>
      <c r="F29" s="91" t="s">
        <v>699</v>
      </c>
      <c r="G29" s="91" t="b">
        <v>0</v>
      </c>
      <c r="H29" s="91" t="b">
        <v>0</v>
      </c>
      <c r="I29" s="91" t="b">
        <v>0</v>
      </c>
      <c r="J29" s="91" t="b">
        <v>0</v>
      </c>
      <c r="K29" s="91" t="b">
        <v>0</v>
      </c>
      <c r="L29" s="91" t="b">
        <v>0</v>
      </c>
    </row>
    <row r="30" spans="1:12" ht="15">
      <c r="A30" s="91" t="s">
        <v>574</v>
      </c>
      <c r="B30" s="91" t="s">
        <v>575</v>
      </c>
      <c r="C30" s="91">
        <v>2</v>
      </c>
      <c r="D30" s="133">
        <v>0.00665431527570281</v>
      </c>
      <c r="E30" s="133">
        <v>2.0791812460476247</v>
      </c>
      <c r="F30" s="91" t="s">
        <v>699</v>
      </c>
      <c r="G30" s="91" t="b">
        <v>0</v>
      </c>
      <c r="H30" s="91" t="b">
        <v>0</v>
      </c>
      <c r="I30" s="91" t="b">
        <v>0</v>
      </c>
      <c r="J30" s="91" t="b">
        <v>0</v>
      </c>
      <c r="K30" s="91" t="b">
        <v>0</v>
      </c>
      <c r="L30" s="91" t="b">
        <v>0</v>
      </c>
    </row>
    <row r="31" spans="1:12" ht="15">
      <c r="A31" s="91" t="s">
        <v>575</v>
      </c>
      <c r="B31" s="91" t="s">
        <v>516</v>
      </c>
      <c r="C31" s="91">
        <v>2</v>
      </c>
      <c r="D31" s="133">
        <v>0.00665431527570281</v>
      </c>
      <c r="E31" s="133">
        <v>2.0791812460476247</v>
      </c>
      <c r="F31" s="91" t="s">
        <v>699</v>
      </c>
      <c r="G31" s="91" t="b">
        <v>0</v>
      </c>
      <c r="H31" s="91" t="b">
        <v>0</v>
      </c>
      <c r="I31" s="91" t="b">
        <v>0</v>
      </c>
      <c r="J31" s="91" t="b">
        <v>0</v>
      </c>
      <c r="K31" s="91" t="b">
        <v>0</v>
      </c>
      <c r="L31" s="91" t="b">
        <v>0</v>
      </c>
    </row>
    <row r="32" spans="1:12" ht="15">
      <c r="A32" s="91" t="s">
        <v>516</v>
      </c>
      <c r="B32" s="91" t="s">
        <v>576</v>
      </c>
      <c r="C32" s="91">
        <v>2</v>
      </c>
      <c r="D32" s="133">
        <v>0.00665431527570281</v>
      </c>
      <c r="E32" s="133">
        <v>2.0791812460476247</v>
      </c>
      <c r="F32" s="91" t="s">
        <v>699</v>
      </c>
      <c r="G32" s="91" t="b">
        <v>0</v>
      </c>
      <c r="H32" s="91" t="b">
        <v>0</v>
      </c>
      <c r="I32" s="91" t="b">
        <v>0</v>
      </c>
      <c r="J32" s="91" t="b">
        <v>0</v>
      </c>
      <c r="K32" s="91" t="b">
        <v>0</v>
      </c>
      <c r="L32" s="91" t="b">
        <v>0</v>
      </c>
    </row>
    <row r="33" spans="1:12" ht="15">
      <c r="A33" s="91" t="s">
        <v>576</v>
      </c>
      <c r="B33" s="91" t="s">
        <v>577</v>
      </c>
      <c r="C33" s="91">
        <v>2</v>
      </c>
      <c r="D33" s="133">
        <v>0.00665431527570281</v>
      </c>
      <c r="E33" s="133">
        <v>2.0791812460476247</v>
      </c>
      <c r="F33" s="91" t="s">
        <v>699</v>
      </c>
      <c r="G33" s="91" t="b">
        <v>0</v>
      </c>
      <c r="H33" s="91" t="b">
        <v>0</v>
      </c>
      <c r="I33" s="91" t="b">
        <v>0</v>
      </c>
      <c r="J33" s="91" t="b">
        <v>0</v>
      </c>
      <c r="K33" s="91" t="b">
        <v>0</v>
      </c>
      <c r="L33" s="91" t="b">
        <v>0</v>
      </c>
    </row>
    <row r="34" spans="1:12" ht="15">
      <c r="A34" s="91" t="s">
        <v>577</v>
      </c>
      <c r="B34" s="91" t="s">
        <v>555</v>
      </c>
      <c r="C34" s="91">
        <v>2</v>
      </c>
      <c r="D34" s="133">
        <v>0.00665431527570281</v>
      </c>
      <c r="E34" s="133">
        <v>1.6020599913279623</v>
      </c>
      <c r="F34" s="91" t="s">
        <v>699</v>
      </c>
      <c r="G34" s="91" t="b">
        <v>0</v>
      </c>
      <c r="H34" s="91" t="b">
        <v>0</v>
      </c>
      <c r="I34" s="91" t="b">
        <v>0</v>
      </c>
      <c r="J34" s="91" t="b">
        <v>0</v>
      </c>
      <c r="K34" s="91" t="b">
        <v>0</v>
      </c>
      <c r="L34" s="91" t="b">
        <v>0</v>
      </c>
    </row>
    <row r="35" spans="1:12" ht="15">
      <c r="A35" s="91" t="s">
        <v>555</v>
      </c>
      <c r="B35" s="91" t="s">
        <v>578</v>
      </c>
      <c r="C35" s="91">
        <v>2</v>
      </c>
      <c r="D35" s="133">
        <v>0.00665431527570281</v>
      </c>
      <c r="E35" s="133">
        <v>1.6812412373755872</v>
      </c>
      <c r="F35" s="91" t="s">
        <v>699</v>
      </c>
      <c r="G35" s="91" t="b">
        <v>0</v>
      </c>
      <c r="H35" s="91" t="b">
        <v>0</v>
      </c>
      <c r="I35" s="91" t="b">
        <v>0</v>
      </c>
      <c r="J35" s="91" t="b">
        <v>0</v>
      </c>
      <c r="K35" s="91" t="b">
        <v>0</v>
      </c>
      <c r="L35" s="91" t="b">
        <v>0</v>
      </c>
    </row>
    <row r="36" spans="1:12" ht="15">
      <c r="A36" s="91" t="s">
        <v>578</v>
      </c>
      <c r="B36" s="91" t="s">
        <v>579</v>
      </c>
      <c r="C36" s="91">
        <v>2</v>
      </c>
      <c r="D36" s="133">
        <v>0.00665431527570281</v>
      </c>
      <c r="E36" s="133">
        <v>2.0791812460476247</v>
      </c>
      <c r="F36" s="91" t="s">
        <v>699</v>
      </c>
      <c r="G36" s="91" t="b">
        <v>0</v>
      </c>
      <c r="H36" s="91" t="b">
        <v>0</v>
      </c>
      <c r="I36" s="91" t="b">
        <v>0</v>
      </c>
      <c r="J36" s="91" t="b">
        <v>0</v>
      </c>
      <c r="K36" s="91" t="b">
        <v>0</v>
      </c>
      <c r="L36" s="91" t="b">
        <v>0</v>
      </c>
    </row>
    <row r="37" spans="1:12" ht="15">
      <c r="A37" s="91" t="s">
        <v>579</v>
      </c>
      <c r="B37" s="91" t="s">
        <v>695</v>
      </c>
      <c r="C37" s="91">
        <v>2</v>
      </c>
      <c r="D37" s="133">
        <v>0.00665431527570281</v>
      </c>
      <c r="E37" s="133">
        <v>2.0791812460476247</v>
      </c>
      <c r="F37" s="91" t="s">
        <v>699</v>
      </c>
      <c r="G37" s="91" t="b">
        <v>0</v>
      </c>
      <c r="H37" s="91" t="b">
        <v>0</v>
      </c>
      <c r="I37" s="91" t="b">
        <v>0</v>
      </c>
      <c r="J37" s="91" t="b">
        <v>0</v>
      </c>
      <c r="K37" s="91" t="b">
        <v>0</v>
      </c>
      <c r="L37" s="91" t="b">
        <v>0</v>
      </c>
    </row>
    <row r="38" spans="1:12" ht="15">
      <c r="A38" s="91" t="s">
        <v>695</v>
      </c>
      <c r="B38" s="91" t="s">
        <v>696</v>
      </c>
      <c r="C38" s="91">
        <v>2</v>
      </c>
      <c r="D38" s="133">
        <v>0.00665431527570281</v>
      </c>
      <c r="E38" s="133">
        <v>2.0791812460476247</v>
      </c>
      <c r="F38" s="91" t="s">
        <v>699</v>
      </c>
      <c r="G38" s="91" t="b">
        <v>0</v>
      </c>
      <c r="H38" s="91" t="b">
        <v>0</v>
      </c>
      <c r="I38" s="91" t="b">
        <v>0</v>
      </c>
      <c r="J38" s="91" t="b">
        <v>0</v>
      </c>
      <c r="K38" s="91" t="b">
        <v>0</v>
      </c>
      <c r="L38" s="91" t="b">
        <v>0</v>
      </c>
    </row>
    <row r="39" spans="1:12" ht="15">
      <c r="A39" s="91" t="s">
        <v>553</v>
      </c>
      <c r="B39" s="91" t="s">
        <v>554</v>
      </c>
      <c r="C39" s="91">
        <v>2</v>
      </c>
      <c r="D39" s="133">
        <v>0.00665431527570281</v>
      </c>
      <c r="E39" s="133">
        <v>2.0791812460476247</v>
      </c>
      <c r="F39" s="91" t="s">
        <v>699</v>
      </c>
      <c r="G39" s="91" t="b">
        <v>1</v>
      </c>
      <c r="H39" s="91" t="b">
        <v>0</v>
      </c>
      <c r="I39" s="91" t="b">
        <v>0</v>
      </c>
      <c r="J39" s="91" t="b">
        <v>0</v>
      </c>
      <c r="K39" s="91" t="b">
        <v>0</v>
      </c>
      <c r="L39" s="91" t="b">
        <v>0</v>
      </c>
    </row>
    <row r="40" spans="1:12" ht="15">
      <c r="A40" s="91" t="s">
        <v>554</v>
      </c>
      <c r="B40" s="91" t="s">
        <v>555</v>
      </c>
      <c r="C40" s="91">
        <v>2</v>
      </c>
      <c r="D40" s="133">
        <v>0.00665431527570281</v>
      </c>
      <c r="E40" s="133">
        <v>1.6020599913279623</v>
      </c>
      <c r="F40" s="91" t="s">
        <v>699</v>
      </c>
      <c r="G40" s="91" t="b">
        <v>0</v>
      </c>
      <c r="H40" s="91" t="b">
        <v>0</v>
      </c>
      <c r="I40" s="91" t="b">
        <v>0</v>
      </c>
      <c r="J40" s="91" t="b">
        <v>0</v>
      </c>
      <c r="K40" s="91" t="b">
        <v>0</v>
      </c>
      <c r="L40" s="91" t="b">
        <v>0</v>
      </c>
    </row>
    <row r="41" spans="1:12" ht="15">
      <c r="A41" s="91" t="s">
        <v>555</v>
      </c>
      <c r="B41" s="91" t="s">
        <v>556</v>
      </c>
      <c r="C41" s="91">
        <v>2</v>
      </c>
      <c r="D41" s="133">
        <v>0.00665431527570281</v>
      </c>
      <c r="E41" s="133">
        <v>1.6812412373755872</v>
      </c>
      <c r="F41" s="91" t="s">
        <v>699</v>
      </c>
      <c r="G41" s="91" t="b">
        <v>0</v>
      </c>
      <c r="H41" s="91" t="b">
        <v>0</v>
      </c>
      <c r="I41" s="91" t="b">
        <v>0</v>
      </c>
      <c r="J41" s="91" t="b">
        <v>0</v>
      </c>
      <c r="K41" s="91" t="b">
        <v>0</v>
      </c>
      <c r="L41" s="91" t="b">
        <v>0</v>
      </c>
    </row>
    <row r="42" spans="1:12" ht="15">
      <c r="A42" s="91" t="s">
        <v>556</v>
      </c>
      <c r="B42" s="91" t="s">
        <v>557</v>
      </c>
      <c r="C42" s="91">
        <v>2</v>
      </c>
      <c r="D42" s="133">
        <v>0.00665431527570281</v>
      </c>
      <c r="E42" s="133">
        <v>2.0791812460476247</v>
      </c>
      <c r="F42" s="91" t="s">
        <v>699</v>
      </c>
      <c r="G42" s="91" t="b">
        <v>0</v>
      </c>
      <c r="H42" s="91" t="b">
        <v>0</v>
      </c>
      <c r="I42" s="91" t="b">
        <v>0</v>
      </c>
      <c r="J42" s="91" t="b">
        <v>0</v>
      </c>
      <c r="K42" s="91" t="b">
        <v>0</v>
      </c>
      <c r="L42" s="91" t="b">
        <v>0</v>
      </c>
    </row>
    <row r="43" spans="1:12" ht="15">
      <c r="A43" s="91" t="s">
        <v>557</v>
      </c>
      <c r="B43" s="91" t="s">
        <v>558</v>
      </c>
      <c r="C43" s="91">
        <v>2</v>
      </c>
      <c r="D43" s="133">
        <v>0.00665431527570281</v>
      </c>
      <c r="E43" s="133">
        <v>2.0791812460476247</v>
      </c>
      <c r="F43" s="91" t="s">
        <v>699</v>
      </c>
      <c r="G43" s="91" t="b">
        <v>0</v>
      </c>
      <c r="H43" s="91" t="b">
        <v>0</v>
      </c>
      <c r="I43" s="91" t="b">
        <v>0</v>
      </c>
      <c r="J43" s="91" t="b">
        <v>0</v>
      </c>
      <c r="K43" s="91" t="b">
        <v>0</v>
      </c>
      <c r="L43" s="91" t="b">
        <v>0</v>
      </c>
    </row>
    <row r="44" spans="1:12" ht="15">
      <c r="A44" s="91" t="s">
        <v>558</v>
      </c>
      <c r="B44" s="91" t="s">
        <v>559</v>
      </c>
      <c r="C44" s="91">
        <v>2</v>
      </c>
      <c r="D44" s="133">
        <v>0.00665431527570281</v>
      </c>
      <c r="E44" s="133">
        <v>2.0791812460476247</v>
      </c>
      <c r="F44" s="91" t="s">
        <v>699</v>
      </c>
      <c r="G44" s="91" t="b">
        <v>0</v>
      </c>
      <c r="H44" s="91" t="b">
        <v>0</v>
      </c>
      <c r="I44" s="91" t="b">
        <v>0</v>
      </c>
      <c r="J44" s="91" t="b">
        <v>0</v>
      </c>
      <c r="K44" s="91" t="b">
        <v>0</v>
      </c>
      <c r="L44" s="91" t="b">
        <v>0</v>
      </c>
    </row>
    <row r="45" spans="1:12" ht="15">
      <c r="A45" s="91" t="s">
        <v>559</v>
      </c>
      <c r="B45" s="91" t="s">
        <v>560</v>
      </c>
      <c r="C45" s="91">
        <v>2</v>
      </c>
      <c r="D45" s="133">
        <v>0.00665431527570281</v>
      </c>
      <c r="E45" s="133">
        <v>2.0791812460476247</v>
      </c>
      <c r="F45" s="91" t="s">
        <v>699</v>
      </c>
      <c r="G45" s="91" t="b">
        <v>0</v>
      </c>
      <c r="H45" s="91" t="b">
        <v>0</v>
      </c>
      <c r="I45" s="91" t="b">
        <v>0</v>
      </c>
      <c r="J45" s="91" t="b">
        <v>0</v>
      </c>
      <c r="K45" s="91" t="b">
        <v>0</v>
      </c>
      <c r="L45" s="91" t="b">
        <v>0</v>
      </c>
    </row>
    <row r="46" spans="1:12" ht="15">
      <c r="A46" s="91" t="s">
        <v>560</v>
      </c>
      <c r="B46" s="91" t="s">
        <v>561</v>
      </c>
      <c r="C46" s="91">
        <v>2</v>
      </c>
      <c r="D46" s="133">
        <v>0.00665431527570281</v>
      </c>
      <c r="E46" s="133">
        <v>2.0791812460476247</v>
      </c>
      <c r="F46" s="91" t="s">
        <v>699</v>
      </c>
      <c r="G46" s="91" t="b">
        <v>0</v>
      </c>
      <c r="H46" s="91" t="b">
        <v>0</v>
      </c>
      <c r="I46" s="91" t="b">
        <v>0</v>
      </c>
      <c r="J46" s="91" t="b">
        <v>1</v>
      </c>
      <c r="K46" s="91" t="b">
        <v>0</v>
      </c>
      <c r="L46" s="91" t="b">
        <v>0</v>
      </c>
    </row>
    <row r="47" spans="1:12" ht="15">
      <c r="A47" s="91" t="s">
        <v>219</v>
      </c>
      <c r="B47" s="91" t="s">
        <v>542</v>
      </c>
      <c r="C47" s="91">
        <v>7</v>
      </c>
      <c r="D47" s="133">
        <v>0</v>
      </c>
      <c r="E47" s="133">
        <v>0.9194804031801129</v>
      </c>
      <c r="F47" s="91" t="s">
        <v>472</v>
      </c>
      <c r="G47" s="91" t="b">
        <v>0</v>
      </c>
      <c r="H47" s="91" t="b">
        <v>0</v>
      </c>
      <c r="I47" s="91" t="b">
        <v>0</v>
      </c>
      <c r="J47" s="91" t="b">
        <v>0</v>
      </c>
      <c r="K47" s="91" t="b">
        <v>0</v>
      </c>
      <c r="L47" s="91" t="b">
        <v>0</v>
      </c>
    </row>
    <row r="48" spans="1:12" ht="15">
      <c r="A48" s="91" t="s">
        <v>542</v>
      </c>
      <c r="B48" s="91" t="s">
        <v>543</v>
      </c>
      <c r="C48" s="91">
        <v>7</v>
      </c>
      <c r="D48" s="133">
        <v>0</v>
      </c>
      <c r="E48" s="133">
        <v>1.188325715472693</v>
      </c>
      <c r="F48" s="91" t="s">
        <v>472</v>
      </c>
      <c r="G48" s="91" t="b">
        <v>0</v>
      </c>
      <c r="H48" s="91" t="b">
        <v>0</v>
      </c>
      <c r="I48" s="91" t="b">
        <v>0</v>
      </c>
      <c r="J48" s="91" t="b">
        <v>1</v>
      </c>
      <c r="K48" s="91" t="b">
        <v>0</v>
      </c>
      <c r="L48" s="91" t="b">
        <v>0</v>
      </c>
    </row>
    <row r="49" spans="1:12" ht="15">
      <c r="A49" s="91" t="s">
        <v>543</v>
      </c>
      <c r="B49" s="91" t="s">
        <v>544</v>
      </c>
      <c r="C49" s="91">
        <v>7</v>
      </c>
      <c r="D49" s="133">
        <v>0</v>
      </c>
      <c r="E49" s="133">
        <v>1.188325715472693</v>
      </c>
      <c r="F49" s="91" t="s">
        <v>472</v>
      </c>
      <c r="G49" s="91" t="b">
        <v>1</v>
      </c>
      <c r="H49" s="91" t="b">
        <v>0</v>
      </c>
      <c r="I49" s="91" t="b">
        <v>0</v>
      </c>
      <c r="J49" s="91" t="b">
        <v>0</v>
      </c>
      <c r="K49" s="91" t="b">
        <v>0</v>
      </c>
      <c r="L49" s="91" t="b">
        <v>0</v>
      </c>
    </row>
    <row r="50" spans="1:12" ht="15">
      <c r="A50" s="91" t="s">
        <v>544</v>
      </c>
      <c r="B50" s="91" t="s">
        <v>545</v>
      </c>
      <c r="C50" s="91">
        <v>7</v>
      </c>
      <c r="D50" s="133">
        <v>0</v>
      </c>
      <c r="E50" s="133">
        <v>1.188325715472693</v>
      </c>
      <c r="F50" s="91" t="s">
        <v>472</v>
      </c>
      <c r="G50" s="91" t="b">
        <v>0</v>
      </c>
      <c r="H50" s="91" t="b">
        <v>0</v>
      </c>
      <c r="I50" s="91" t="b">
        <v>0</v>
      </c>
      <c r="J50" s="91" t="b">
        <v>0</v>
      </c>
      <c r="K50" s="91" t="b">
        <v>0</v>
      </c>
      <c r="L50" s="91" t="b">
        <v>0</v>
      </c>
    </row>
    <row r="51" spans="1:12" ht="15">
      <c r="A51" s="91" t="s">
        <v>545</v>
      </c>
      <c r="B51" s="91" t="s">
        <v>547</v>
      </c>
      <c r="C51" s="91">
        <v>7</v>
      </c>
      <c r="D51" s="133">
        <v>0</v>
      </c>
      <c r="E51" s="133">
        <v>1.188325715472693</v>
      </c>
      <c r="F51" s="91" t="s">
        <v>472</v>
      </c>
      <c r="G51" s="91" t="b">
        <v>0</v>
      </c>
      <c r="H51" s="91" t="b">
        <v>0</v>
      </c>
      <c r="I51" s="91" t="b">
        <v>0</v>
      </c>
      <c r="J51" s="91" t="b">
        <v>0</v>
      </c>
      <c r="K51" s="91" t="b">
        <v>0</v>
      </c>
      <c r="L51" s="91" t="b">
        <v>0</v>
      </c>
    </row>
    <row r="52" spans="1:12" ht="15">
      <c r="A52" s="91" t="s">
        <v>547</v>
      </c>
      <c r="B52" s="91" t="s">
        <v>548</v>
      </c>
      <c r="C52" s="91">
        <v>7</v>
      </c>
      <c r="D52" s="133">
        <v>0</v>
      </c>
      <c r="E52" s="133">
        <v>1.188325715472693</v>
      </c>
      <c r="F52" s="91" t="s">
        <v>472</v>
      </c>
      <c r="G52" s="91" t="b">
        <v>0</v>
      </c>
      <c r="H52" s="91" t="b">
        <v>0</v>
      </c>
      <c r="I52" s="91" t="b">
        <v>0</v>
      </c>
      <c r="J52" s="91" t="b">
        <v>0</v>
      </c>
      <c r="K52" s="91" t="b">
        <v>0</v>
      </c>
      <c r="L52" s="91" t="b">
        <v>0</v>
      </c>
    </row>
    <row r="53" spans="1:12" ht="15">
      <c r="A53" s="91" t="s">
        <v>548</v>
      </c>
      <c r="B53" s="91" t="s">
        <v>549</v>
      </c>
      <c r="C53" s="91">
        <v>7</v>
      </c>
      <c r="D53" s="133">
        <v>0</v>
      </c>
      <c r="E53" s="133">
        <v>1.188325715472693</v>
      </c>
      <c r="F53" s="91" t="s">
        <v>472</v>
      </c>
      <c r="G53" s="91" t="b">
        <v>0</v>
      </c>
      <c r="H53" s="91" t="b">
        <v>0</v>
      </c>
      <c r="I53" s="91" t="b">
        <v>0</v>
      </c>
      <c r="J53" s="91" t="b">
        <v>0</v>
      </c>
      <c r="K53" s="91" t="b">
        <v>0</v>
      </c>
      <c r="L53" s="91" t="b">
        <v>0</v>
      </c>
    </row>
    <row r="54" spans="1:12" ht="15">
      <c r="A54" s="91" t="s">
        <v>549</v>
      </c>
      <c r="B54" s="91" t="s">
        <v>550</v>
      </c>
      <c r="C54" s="91">
        <v>7</v>
      </c>
      <c r="D54" s="133">
        <v>0</v>
      </c>
      <c r="E54" s="133">
        <v>1.188325715472693</v>
      </c>
      <c r="F54" s="91" t="s">
        <v>472</v>
      </c>
      <c r="G54" s="91" t="b">
        <v>0</v>
      </c>
      <c r="H54" s="91" t="b">
        <v>0</v>
      </c>
      <c r="I54" s="91" t="b">
        <v>0</v>
      </c>
      <c r="J54" s="91" t="b">
        <v>0</v>
      </c>
      <c r="K54" s="91" t="b">
        <v>0</v>
      </c>
      <c r="L54" s="91" t="b">
        <v>0</v>
      </c>
    </row>
    <row r="55" spans="1:12" ht="15">
      <c r="A55" s="91" t="s">
        <v>550</v>
      </c>
      <c r="B55" s="91" t="s">
        <v>551</v>
      </c>
      <c r="C55" s="91">
        <v>7</v>
      </c>
      <c r="D55" s="133">
        <v>0</v>
      </c>
      <c r="E55" s="133">
        <v>1.188325715472693</v>
      </c>
      <c r="F55" s="91" t="s">
        <v>472</v>
      </c>
      <c r="G55" s="91" t="b">
        <v>0</v>
      </c>
      <c r="H55" s="91" t="b">
        <v>0</v>
      </c>
      <c r="I55" s="91" t="b">
        <v>0</v>
      </c>
      <c r="J55" s="91" t="b">
        <v>0</v>
      </c>
      <c r="K55" s="91" t="b">
        <v>0</v>
      </c>
      <c r="L55" s="91" t="b">
        <v>0</v>
      </c>
    </row>
    <row r="56" spans="1:12" ht="15">
      <c r="A56" s="91" t="s">
        <v>551</v>
      </c>
      <c r="B56" s="91" t="s">
        <v>688</v>
      </c>
      <c r="C56" s="91">
        <v>7</v>
      </c>
      <c r="D56" s="133">
        <v>0</v>
      </c>
      <c r="E56" s="133">
        <v>1.188325715472693</v>
      </c>
      <c r="F56" s="91" t="s">
        <v>472</v>
      </c>
      <c r="G56" s="91" t="b">
        <v>0</v>
      </c>
      <c r="H56" s="91" t="b">
        <v>0</v>
      </c>
      <c r="I56" s="91" t="b">
        <v>0</v>
      </c>
      <c r="J56" s="91" t="b">
        <v>0</v>
      </c>
      <c r="K56" s="91" t="b">
        <v>0</v>
      </c>
      <c r="L56" s="91" t="b">
        <v>0</v>
      </c>
    </row>
    <row r="57" spans="1:12" ht="15">
      <c r="A57" s="91" t="s">
        <v>688</v>
      </c>
      <c r="B57" s="91" t="s">
        <v>689</v>
      </c>
      <c r="C57" s="91">
        <v>7</v>
      </c>
      <c r="D57" s="133">
        <v>0</v>
      </c>
      <c r="E57" s="133">
        <v>1.188325715472693</v>
      </c>
      <c r="F57" s="91" t="s">
        <v>472</v>
      </c>
      <c r="G57" s="91" t="b">
        <v>0</v>
      </c>
      <c r="H57" s="91" t="b">
        <v>0</v>
      </c>
      <c r="I57" s="91" t="b">
        <v>0</v>
      </c>
      <c r="J57" s="91" t="b">
        <v>0</v>
      </c>
      <c r="K57" s="91" t="b">
        <v>0</v>
      </c>
      <c r="L57" s="91" t="b">
        <v>0</v>
      </c>
    </row>
    <row r="58" spans="1:12" ht="15">
      <c r="A58" s="91" t="s">
        <v>689</v>
      </c>
      <c r="B58" s="91" t="s">
        <v>690</v>
      </c>
      <c r="C58" s="91">
        <v>7</v>
      </c>
      <c r="D58" s="133">
        <v>0</v>
      </c>
      <c r="E58" s="133">
        <v>1.188325715472693</v>
      </c>
      <c r="F58" s="91" t="s">
        <v>472</v>
      </c>
      <c r="G58" s="91" t="b">
        <v>0</v>
      </c>
      <c r="H58" s="91" t="b">
        <v>0</v>
      </c>
      <c r="I58" s="91" t="b">
        <v>0</v>
      </c>
      <c r="J58" s="91" t="b">
        <v>0</v>
      </c>
      <c r="K58" s="91" t="b">
        <v>0</v>
      </c>
      <c r="L58" s="91" t="b">
        <v>0</v>
      </c>
    </row>
    <row r="59" spans="1:12" ht="15">
      <c r="A59" s="91" t="s">
        <v>219</v>
      </c>
      <c r="B59" s="91" t="s">
        <v>219</v>
      </c>
      <c r="C59" s="91">
        <v>6</v>
      </c>
      <c r="D59" s="133">
        <v>0.003492875980727646</v>
      </c>
      <c r="E59" s="133">
        <v>0.9194804031801129</v>
      </c>
      <c r="F59" s="91" t="s">
        <v>472</v>
      </c>
      <c r="G59" s="91" t="b">
        <v>0</v>
      </c>
      <c r="H59" s="91" t="b">
        <v>0</v>
      </c>
      <c r="I59" s="91" t="b">
        <v>0</v>
      </c>
      <c r="J59" s="91" t="b">
        <v>0</v>
      </c>
      <c r="K59" s="91" t="b">
        <v>0</v>
      </c>
      <c r="L59" s="91" t="b">
        <v>0</v>
      </c>
    </row>
    <row r="60" spans="1:12" ht="15">
      <c r="A60" s="91" t="s">
        <v>690</v>
      </c>
      <c r="B60" s="91" t="s">
        <v>691</v>
      </c>
      <c r="C60" s="91">
        <v>6</v>
      </c>
      <c r="D60" s="133">
        <v>0.003492875980727646</v>
      </c>
      <c r="E60" s="133">
        <v>1.188325715472693</v>
      </c>
      <c r="F60" s="91" t="s">
        <v>472</v>
      </c>
      <c r="G60" s="91" t="b">
        <v>0</v>
      </c>
      <c r="H60" s="91" t="b">
        <v>0</v>
      </c>
      <c r="I60" s="91" t="b">
        <v>0</v>
      </c>
      <c r="J60" s="91" t="b">
        <v>0</v>
      </c>
      <c r="K60" s="91" t="b">
        <v>0</v>
      </c>
      <c r="L60" s="91" t="b">
        <v>0</v>
      </c>
    </row>
    <row r="61" spans="1:12" ht="15">
      <c r="A61" s="91" t="s">
        <v>553</v>
      </c>
      <c r="B61" s="91" t="s">
        <v>554</v>
      </c>
      <c r="C61" s="91">
        <v>2</v>
      </c>
      <c r="D61" s="133">
        <v>0</v>
      </c>
      <c r="E61" s="133">
        <v>1.2671717284030137</v>
      </c>
      <c r="F61" s="91" t="s">
        <v>473</v>
      </c>
      <c r="G61" s="91" t="b">
        <v>1</v>
      </c>
      <c r="H61" s="91" t="b">
        <v>0</v>
      </c>
      <c r="I61" s="91" t="b">
        <v>0</v>
      </c>
      <c r="J61" s="91" t="b">
        <v>0</v>
      </c>
      <c r="K61" s="91" t="b">
        <v>0</v>
      </c>
      <c r="L61" s="91" t="b">
        <v>0</v>
      </c>
    </row>
    <row r="62" spans="1:12" ht="15">
      <c r="A62" s="91" t="s">
        <v>554</v>
      </c>
      <c r="B62" s="91" t="s">
        <v>555</v>
      </c>
      <c r="C62" s="91">
        <v>2</v>
      </c>
      <c r="D62" s="133">
        <v>0</v>
      </c>
      <c r="E62" s="133">
        <v>1.2671717284030137</v>
      </c>
      <c r="F62" s="91" t="s">
        <v>473</v>
      </c>
      <c r="G62" s="91" t="b">
        <v>0</v>
      </c>
      <c r="H62" s="91" t="b">
        <v>0</v>
      </c>
      <c r="I62" s="91" t="b">
        <v>0</v>
      </c>
      <c r="J62" s="91" t="b">
        <v>0</v>
      </c>
      <c r="K62" s="91" t="b">
        <v>0</v>
      </c>
      <c r="L62" s="91" t="b">
        <v>0</v>
      </c>
    </row>
    <row r="63" spans="1:12" ht="15">
      <c r="A63" s="91" t="s">
        <v>555</v>
      </c>
      <c r="B63" s="91" t="s">
        <v>556</v>
      </c>
      <c r="C63" s="91">
        <v>2</v>
      </c>
      <c r="D63" s="133">
        <v>0</v>
      </c>
      <c r="E63" s="133">
        <v>1.2671717284030137</v>
      </c>
      <c r="F63" s="91" t="s">
        <v>473</v>
      </c>
      <c r="G63" s="91" t="b">
        <v>0</v>
      </c>
      <c r="H63" s="91" t="b">
        <v>0</v>
      </c>
      <c r="I63" s="91" t="b">
        <v>0</v>
      </c>
      <c r="J63" s="91" t="b">
        <v>0</v>
      </c>
      <c r="K63" s="91" t="b">
        <v>0</v>
      </c>
      <c r="L63" s="91" t="b">
        <v>0</v>
      </c>
    </row>
    <row r="64" spans="1:12" ht="15">
      <c r="A64" s="91" t="s">
        <v>556</v>
      </c>
      <c r="B64" s="91" t="s">
        <v>557</v>
      </c>
      <c r="C64" s="91">
        <v>2</v>
      </c>
      <c r="D64" s="133">
        <v>0</v>
      </c>
      <c r="E64" s="133">
        <v>1.2671717284030137</v>
      </c>
      <c r="F64" s="91" t="s">
        <v>473</v>
      </c>
      <c r="G64" s="91" t="b">
        <v>0</v>
      </c>
      <c r="H64" s="91" t="b">
        <v>0</v>
      </c>
      <c r="I64" s="91" t="b">
        <v>0</v>
      </c>
      <c r="J64" s="91" t="b">
        <v>0</v>
      </c>
      <c r="K64" s="91" t="b">
        <v>0</v>
      </c>
      <c r="L64" s="91" t="b">
        <v>0</v>
      </c>
    </row>
    <row r="65" spans="1:12" ht="15">
      <c r="A65" s="91" t="s">
        <v>557</v>
      </c>
      <c r="B65" s="91" t="s">
        <v>558</v>
      </c>
      <c r="C65" s="91">
        <v>2</v>
      </c>
      <c r="D65" s="133">
        <v>0</v>
      </c>
      <c r="E65" s="133">
        <v>1.2671717284030137</v>
      </c>
      <c r="F65" s="91" t="s">
        <v>473</v>
      </c>
      <c r="G65" s="91" t="b">
        <v>0</v>
      </c>
      <c r="H65" s="91" t="b">
        <v>0</v>
      </c>
      <c r="I65" s="91" t="b">
        <v>0</v>
      </c>
      <c r="J65" s="91" t="b">
        <v>0</v>
      </c>
      <c r="K65" s="91" t="b">
        <v>0</v>
      </c>
      <c r="L65" s="91" t="b">
        <v>0</v>
      </c>
    </row>
    <row r="66" spans="1:12" ht="15">
      <c r="A66" s="91" t="s">
        <v>558</v>
      </c>
      <c r="B66" s="91" t="s">
        <v>559</v>
      </c>
      <c r="C66" s="91">
        <v>2</v>
      </c>
      <c r="D66" s="133">
        <v>0</v>
      </c>
      <c r="E66" s="133">
        <v>1.2671717284030137</v>
      </c>
      <c r="F66" s="91" t="s">
        <v>473</v>
      </c>
      <c r="G66" s="91" t="b">
        <v>0</v>
      </c>
      <c r="H66" s="91" t="b">
        <v>0</v>
      </c>
      <c r="I66" s="91" t="b">
        <v>0</v>
      </c>
      <c r="J66" s="91" t="b">
        <v>0</v>
      </c>
      <c r="K66" s="91" t="b">
        <v>0</v>
      </c>
      <c r="L66" s="91" t="b">
        <v>0</v>
      </c>
    </row>
    <row r="67" spans="1:12" ht="15">
      <c r="A67" s="91" t="s">
        <v>559</v>
      </c>
      <c r="B67" s="91" t="s">
        <v>560</v>
      </c>
      <c r="C67" s="91">
        <v>2</v>
      </c>
      <c r="D67" s="133">
        <v>0</v>
      </c>
      <c r="E67" s="133">
        <v>1.2671717284030137</v>
      </c>
      <c r="F67" s="91" t="s">
        <v>473</v>
      </c>
      <c r="G67" s="91" t="b">
        <v>0</v>
      </c>
      <c r="H67" s="91" t="b">
        <v>0</v>
      </c>
      <c r="I67" s="91" t="b">
        <v>0</v>
      </c>
      <c r="J67" s="91" t="b">
        <v>0</v>
      </c>
      <c r="K67" s="91" t="b">
        <v>0</v>
      </c>
      <c r="L67" s="91" t="b">
        <v>0</v>
      </c>
    </row>
    <row r="68" spans="1:12" ht="15">
      <c r="A68" s="91" t="s">
        <v>560</v>
      </c>
      <c r="B68" s="91" t="s">
        <v>561</v>
      </c>
      <c r="C68" s="91">
        <v>2</v>
      </c>
      <c r="D68" s="133">
        <v>0</v>
      </c>
      <c r="E68" s="133">
        <v>1.2671717284030137</v>
      </c>
      <c r="F68" s="91" t="s">
        <v>473</v>
      </c>
      <c r="G68" s="91" t="b">
        <v>0</v>
      </c>
      <c r="H68" s="91" t="b">
        <v>0</v>
      </c>
      <c r="I68" s="91" t="b">
        <v>0</v>
      </c>
      <c r="J68" s="91" t="b">
        <v>1</v>
      </c>
      <c r="K68" s="91" t="b">
        <v>0</v>
      </c>
      <c r="L68" s="91" t="b">
        <v>0</v>
      </c>
    </row>
    <row r="69" spans="1:12" ht="15">
      <c r="A69" s="91" t="s">
        <v>563</v>
      </c>
      <c r="B69" s="91" t="s">
        <v>564</v>
      </c>
      <c r="C69" s="91">
        <v>2</v>
      </c>
      <c r="D69" s="133">
        <v>0</v>
      </c>
      <c r="E69" s="133">
        <v>1.2304489213782739</v>
      </c>
      <c r="F69" s="91" t="s">
        <v>474</v>
      </c>
      <c r="G69" s="91" t="b">
        <v>0</v>
      </c>
      <c r="H69" s="91" t="b">
        <v>0</v>
      </c>
      <c r="I69" s="91" t="b">
        <v>0</v>
      </c>
      <c r="J69" s="91" t="b">
        <v>0</v>
      </c>
      <c r="K69" s="91" t="b">
        <v>0</v>
      </c>
      <c r="L69" s="91" t="b">
        <v>0</v>
      </c>
    </row>
    <row r="70" spans="1:12" ht="15">
      <c r="A70" s="91" t="s">
        <v>564</v>
      </c>
      <c r="B70" s="91" t="s">
        <v>565</v>
      </c>
      <c r="C70" s="91">
        <v>2</v>
      </c>
      <c r="D70" s="133">
        <v>0</v>
      </c>
      <c r="E70" s="133">
        <v>1.2304489213782739</v>
      </c>
      <c r="F70" s="91" t="s">
        <v>474</v>
      </c>
      <c r="G70" s="91" t="b">
        <v>0</v>
      </c>
      <c r="H70" s="91" t="b">
        <v>0</v>
      </c>
      <c r="I70" s="91" t="b">
        <v>0</v>
      </c>
      <c r="J70" s="91" t="b">
        <v>0</v>
      </c>
      <c r="K70" s="91" t="b">
        <v>0</v>
      </c>
      <c r="L70" s="91" t="b">
        <v>0</v>
      </c>
    </row>
    <row r="71" spans="1:12" ht="15">
      <c r="A71" s="91" t="s">
        <v>565</v>
      </c>
      <c r="B71" s="91" t="s">
        <v>566</v>
      </c>
      <c r="C71" s="91">
        <v>2</v>
      </c>
      <c r="D71" s="133">
        <v>0</v>
      </c>
      <c r="E71" s="133">
        <v>1.2304489213782739</v>
      </c>
      <c r="F71" s="91" t="s">
        <v>474</v>
      </c>
      <c r="G71" s="91" t="b">
        <v>0</v>
      </c>
      <c r="H71" s="91" t="b">
        <v>0</v>
      </c>
      <c r="I71" s="91" t="b">
        <v>0</v>
      </c>
      <c r="J71" s="91" t="b">
        <v>0</v>
      </c>
      <c r="K71" s="91" t="b">
        <v>0</v>
      </c>
      <c r="L71" s="91" t="b">
        <v>0</v>
      </c>
    </row>
    <row r="72" spans="1:12" ht="15">
      <c r="A72" s="91" t="s">
        <v>566</v>
      </c>
      <c r="B72" s="91" t="s">
        <v>567</v>
      </c>
      <c r="C72" s="91">
        <v>2</v>
      </c>
      <c r="D72" s="133">
        <v>0</v>
      </c>
      <c r="E72" s="133">
        <v>1.2304489213782739</v>
      </c>
      <c r="F72" s="91" t="s">
        <v>474</v>
      </c>
      <c r="G72" s="91" t="b">
        <v>0</v>
      </c>
      <c r="H72" s="91" t="b">
        <v>0</v>
      </c>
      <c r="I72" s="91" t="b">
        <v>0</v>
      </c>
      <c r="J72" s="91" t="b">
        <v>0</v>
      </c>
      <c r="K72" s="91" t="b">
        <v>0</v>
      </c>
      <c r="L72" s="91" t="b">
        <v>0</v>
      </c>
    </row>
    <row r="73" spans="1:12" ht="15">
      <c r="A73" s="91" t="s">
        <v>567</v>
      </c>
      <c r="B73" s="91" t="s">
        <v>229</v>
      </c>
      <c r="C73" s="91">
        <v>2</v>
      </c>
      <c r="D73" s="133">
        <v>0</v>
      </c>
      <c r="E73" s="133">
        <v>1.2304489213782739</v>
      </c>
      <c r="F73" s="91" t="s">
        <v>474</v>
      </c>
      <c r="G73" s="91" t="b">
        <v>0</v>
      </c>
      <c r="H73" s="91" t="b">
        <v>0</v>
      </c>
      <c r="I73" s="91" t="b">
        <v>0</v>
      </c>
      <c r="J73" s="91" t="b">
        <v>0</v>
      </c>
      <c r="K73" s="91" t="b">
        <v>0</v>
      </c>
      <c r="L73" s="91" t="b">
        <v>0</v>
      </c>
    </row>
    <row r="74" spans="1:12" ht="15">
      <c r="A74" s="91" t="s">
        <v>229</v>
      </c>
      <c r="B74" s="91" t="s">
        <v>568</v>
      </c>
      <c r="C74" s="91">
        <v>2</v>
      </c>
      <c r="D74" s="133">
        <v>0</v>
      </c>
      <c r="E74" s="133">
        <v>1.2304489213782739</v>
      </c>
      <c r="F74" s="91" t="s">
        <v>474</v>
      </c>
      <c r="G74" s="91" t="b">
        <v>0</v>
      </c>
      <c r="H74" s="91" t="b">
        <v>0</v>
      </c>
      <c r="I74" s="91" t="b">
        <v>0</v>
      </c>
      <c r="J74" s="91" t="b">
        <v>0</v>
      </c>
      <c r="K74" s="91" t="b">
        <v>0</v>
      </c>
      <c r="L74" s="91" t="b">
        <v>0</v>
      </c>
    </row>
    <row r="75" spans="1:12" ht="15">
      <c r="A75" s="91" t="s">
        <v>568</v>
      </c>
      <c r="B75" s="91" t="s">
        <v>569</v>
      </c>
      <c r="C75" s="91">
        <v>2</v>
      </c>
      <c r="D75" s="133">
        <v>0</v>
      </c>
      <c r="E75" s="133">
        <v>1.2304489213782739</v>
      </c>
      <c r="F75" s="91" t="s">
        <v>474</v>
      </c>
      <c r="G75" s="91" t="b">
        <v>0</v>
      </c>
      <c r="H75" s="91" t="b">
        <v>0</v>
      </c>
      <c r="I75" s="91" t="b">
        <v>0</v>
      </c>
      <c r="J75" s="91" t="b">
        <v>0</v>
      </c>
      <c r="K75" s="91" t="b">
        <v>0</v>
      </c>
      <c r="L75" s="91" t="b">
        <v>0</v>
      </c>
    </row>
    <row r="76" spans="1:12" ht="15">
      <c r="A76" s="91" t="s">
        <v>569</v>
      </c>
      <c r="B76" s="91" t="s">
        <v>570</v>
      </c>
      <c r="C76" s="91">
        <v>2</v>
      </c>
      <c r="D76" s="133">
        <v>0</v>
      </c>
      <c r="E76" s="133">
        <v>1.2304489213782739</v>
      </c>
      <c r="F76" s="91" t="s">
        <v>474</v>
      </c>
      <c r="G76" s="91" t="b">
        <v>0</v>
      </c>
      <c r="H76" s="91" t="b">
        <v>0</v>
      </c>
      <c r="I76" s="91" t="b">
        <v>0</v>
      </c>
      <c r="J76" s="91" t="b">
        <v>0</v>
      </c>
      <c r="K76" s="91" t="b">
        <v>0</v>
      </c>
      <c r="L76" s="91" t="b">
        <v>0</v>
      </c>
    </row>
    <row r="77" spans="1:12" ht="15">
      <c r="A77" s="91" t="s">
        <v>570</v>
      </c>
      <c r="B77" s="91" t="s">
        <v>571</v>
      </c>
      <c r="C77" s="91">
        <v>2</v>
      </c>
      <c r="D77" s="133">
        <v>0</v>
      </c>
      <c r="E77" s="133">
        <v>1.2304489213782739</v>
      </c>
      <c r="F77" s="91" t="s">
        <v>474</v>
      </c>
      <c r="G77" s="91" t="b">
        <v>0</v>
      </c>
      <c r="H77" s="91" t="b">
        <v>0</v>
      </c>
      <c r="I77" s="91" t="b">
        <v>0</v>
      </c>
      <c r="J77" s="91" t="b">
        <v>0</v>
      </c>
      <c r="K77" s="91" t="b">
        <v>0</v>
      </c>
      <c r="L77" s="91" t="b">
        <v>0</v>
      </c>
    </row>
    <row r="78" spans="1:12" ht="15">
      <c r="A78" s="91" t="s">
        <v>571</v>
      </c>
      <c r="B78" s="91" t="s">
        <v>692</v>
      </c>
      <c r="C78" s="91">
        <v>2</v>
      </c>
      <c r="D78" s="133">
        <v>0</v>
      </c>
      <c r="E78" s="133">
        <v>1.2304489213782739</v>
      </c>
      <c r="F78" s="91" t="s">
        <v>474</v>
      </c>
      <c r="G78" s="91" t="b">
        <v>0</v>
      </c>
      <c r="H78" s="91" t="b">
        <v>0</v>
      </c>
      <c r="I78" s="91" t="b">
        <v>0</v>
      </c>
      <c r="J78" s="91" t="b">
        <v>0</v>
      </c>
      <c r="K78" s="91" t="b">
        <v>0</v>
      </c>
      <c r="L78" s="91" t="b">
        <v>0</v>
      </c>
    </row>
    <row r="79" spans="1:12" ht="15">
      <c r="A79" s="91" t="s">
        <v>692</v>
      </c>
      <c r="B79" s="91" t="s">
        <v>693</v>
      </c>
      <c r="C79" s="91">
        <v>2</v>
      </c>
      <c r="D79" s="133">
        <v>0</v>
      </c>
      <c r="E79" s="133">
        <v>1.2304489213782739</v>
      </c>
      <c r="F79" s="91" t="s">
        <v>474</v>
      </c>
      <c r="G79" s="91" t="b">
        <v>0</v>
      </c>
      <c r="H79" s="91" t="b">
        <v>0</v>
      </c>
      <c r="I79" s="91" t="b">
        <v>0</v>
      </c>
      <c r="J79" s="91" t="b">
        <v>0</v>
      </c>
      <c r="K79" s="91" t="b">
        <v>0</v>
      </c>
      <c r="L79" s="91" t="b">
        <v>0</v>
      </c>
    </row>
    <row r="80" spans="1:12" ht="15">
      <c r="A80" s="91" t="s">
        <v>693</v>
      </c>
      <c r="B80" s="91" t="s">
        <v>694</v>
      </c>
      <c r="C80" s="91">
        <v>2</v>
      </c>
      <c r="D80" s="133">
        <v>0</v>
      </c>
      <c r="E80" s="133">
        <v>1.2304489213782739</v>
      </c>
      <c r="F80" s="91" t="s">
        <v>474</v>
      </c>
      <c r="G80" s="91" t="b">
        <v>0</v>
      </c>
      <c r="H80" s="91" t="b">
        <v>0</v>
      </c>
      <c r="I80" s="91" t="b">
        <v>0</v>
      </c>
      <c r="J80" s="91" t="b">
        <v>0</v>
      </c>
      <c r="K80" s="91" t="b">
        <v>0</v>
      </c>
      <c r="L80" s="91" t="b">
        <v>0</v>
      </c>
    </row>
    <row r="81" spans="1:12" ht="15">
      <c r="A81" s="91" t="s">
        <v>573</v>
      </c>
      <c r="B81" s="91" t="s">
        <v>515</v>
      </c>
      <c r="C81" s="91">
        <v>2</v>
      </c>
      <c r="D81" s="133">
        <v>0</v>
      </c>
      <c r="E81" s="133">
        <v>1.130333768495006</v>
      </c>
      <c r="F81" s="91" t="s">
        <v>475</v>
      </c>
      <c r="G81" s="91" t="b">
        <v>0</v>
      </c>
      <c r="H81" s="91" t="b">
        <v>0</v>
      </c>
      <c r="I81" s="91" t="b">
        <v>0</v>
      </c>
      <c r="J81" s="91" t="b">
        <v>0</v>
      </c>
      <c r="K81" s="91" t="b">
        <v>0</v>
      </c>
      <c r="L81" s="91" t="b">
        <v>0</v>
      </c>
    </row>
    <row r="82" spans="1:12" ht="15">
      <c r="A82" s="91" t="s">
        <v>515</v>
      </c>
      <c r="B82" s="91" t="s">
        <v>574</v>
      </c>
      <c r="C82" s="91">
        <v>2</v>
      </c>
      <c r="D82" s="133">
        <v>0</v>
      </c>
      <c r="E82" s="133">
        <v>1.130333768495006</v>
      </c>
      <c r="F82" s="91" t="s">
        <v>475</v>
      </c>
      <c r="G82" s="91" t="b">
        <v>0</v>
      </c>
      <c r="H82" s="91" t="b">
        <v>0</v>
      </c>
      <c r="I82" s="91" t="b">
        <v>0</v>
      </c>
      <c r="J82" s="91" t="b">
        <v>0</v>
      </c>
      <c r="K82" s="91" t="b">
        <v>0</v>
      </c>
      <c r="L82" s="91" t="b">
        <v>0</v>
      </c>
    </row>
    <row r="83" spans="1:12" ht="15">
      <c r="A83" s="91" t="s">
        <v>574</v>
      </c>
      <c r="B83" s="91" t="s">
        <v>575</v>
      </c>
      <c r="C83" s="91">
        <v>2</v>
      </c>
      <c r="D83" s="133">
        <v>0</v>
      </c>
      <c r="E83" s="133">
        <v>1.130333768495006</v>
      </c>
      <c r="F83" s="91" t="s">
        <v>475</v>
      </c>
      <c r="G83" s="91" t="b">
        <v>0</v>
      </c>
      <c r="H83" s="91" t="b">
        <v>0</v>
      </c>
      <c r="I83" s="91" t="b">
        <v>0</v>
      </c>
      <c r="J83" s="91" t="b">
        <v>0</v>
      </c>
      <c r="K83" s="91" t="b">
        <v>0</v>
      </c>
      <c r="L83" s="91" t="b">
        <v>0</v>
      </c>
    </row>
    <row r="84" spans="1:12" ht="15">
      <c r="A84" s="91" t="s">
        <v>575</v>
      </c>
      <c r="B84" s="91" t="s">
        <v>516</v>
      </c>
      <c r="C84" s="91">
        <v>2</v>
      </c>
      <c r="D84" s="133">
        <v>0</v>
      </c>
      <c r="E84" s="133">
        <v>1.130333768495006</v>
      </c>
      <c r="F84" s="91" t="s">
        <v>475</v>
      </c>
      <c r="G84" s="91" t="b">
        <v>0</v>
      </c>
      <c r="H84" s="91" t="b">
        <v>0</v>
      </c>
      <c r="I84" s="91" t="b">
        <v>0</v>
      </c>
      <c r="J84" s="91" t="b">
        <v>0</v>
      </c>
      <c r="K84" s="91" t="b">
        <v>0</v>
      </c>
      <c r="L84" s="91" t="b">
        <v>0</v>
      </c>
    </row>
    <row r="85" spans="1:12" ht="15">
      <c r="A85" s="91" t="s">
        <v>516</v>
      </c>
      <c r="B85" s="91" t="s">
        <v>576</v>
      </c>
      <c r="C85" s="91">
        <v>2</v>
      </c>
      <c r="D85" s="133">
        <v>0</v>
      </c>
      <c r="E85" s="133">
        <v>1.130333768495006</v>
      </c>
      <c r="F85" s="91" t="s">
        <v>475</v>
      </c>
      <c r="G85" s="91" t="b">
        <v>0</v>
      </c>
      <c r="H85" s="91" t="b">
        <v>0</v>
      </c>
      <c r="I85" s="91" t="b">
        <v>0</v>
      </c>
      <c r="J85" s="91" t="b">
        <v>0</v>
      </c>
      <c r="K85" s="91" t="b">
        <v>0</v>
      </c>
      <c r="L85" s="91" t="b">
        <v>0</v>
      </c>
    </row>
    <row r="86" spans="1:12" ht="15">
      <c r="A86" s="91" t="s">
        <v>576</v>
      </c>
      <c r="B86" s="91" t="s">
        <v>577</v>
      </c>
      <c r="C86" s="91">
        <v>2</v>
      </c>
      <c r="D86" s="133">
        <v>0</v>
      </c>
      <c r="E86" s="133">
        <v>1.130333768495006</v>
      </c>
      <c r="F86" s="91" t="s">
        <v>475</v>
      </c>
      <c r="G86" s="91" t="b">
        <v>0</v>
      </c>
      <c r="H86" s="91" t="b">
        <v>0</v>
      </c>
      <c r="I86" s="91" t="b">
        <v>0</v>
      </c>
      <c r="J86" s="91" t="b">
        <v>0</v>
      </c>
      <c r="K86" s="91" t="b">
        <v>0</v>
      </c>
      <c r="L86" s="91" t="b">
        <v>0</v>
      </c>
    </row>
    <row r="87" spans="1:12" ht="15">
      <c r="A87" s="91" t="s">
        <v>577</v>
      </c>
      <c r="B87" s="91" t="s">
        <v>555</v>
      </c>
      <c r="C87" s="91">
        <v>2</v>
      </c>
      <c r="D87" s="133">
        <v>0</v>
      </c>
      <c r="E87" s="133">
        <v>1.130333768495006</v>
      </c>
      <c r="F87" s="91" t="s">
        <v>475</v>
      </c>
      <c r="G87" s="91" t="b">
        <v>0</v>
      </c>
      <c r="H87" s="91" t="b">
        <v>0</v>
      </c>
      <c r="I87" s="91" t="b">
        <v>0</v>
      </c>
      <c r="J87" s="91" t="b">
        <v>0</v>
      </c>
      <c r="K87" s="91" t="b">
        <v>0</v>
      </c>
      <c r="L87" s="91" t="b">
        <v>0</v>
      </c>
    </row>
    <row r="88" spans="1:12" ht="15">
      <c r="A88" s="91" t="s">
        <v>555</v>
      </c>
      <c r="B88" s="91" t="s">
        <v>578</v>
      </c>
      <c r="C88" s="91">
        <v>2</v>
      </c>
      <c r="D88" s="133">
        <v>0</v>
      </c>
      <c r="E88" s="133">
        <v>1.130333768495006</v>
      </c>
      <c r="F88" s="91" t="s">
        <v>475</v>
      </c>
      <c r="G88" s="91" t="b">
        <v>0</v>
      </c>
      <c r="H88" s="91" t="b">
        <v>0</v>
      </c>
      <c r="I88" s="91" t="b">
        <v>0</v>
      </c>
      <c r="J88" s="91" t="b">
        <v>0</v>
      </c>
      <c r="K88" s="91" t="b">
        <v>0</v>
      </c>
      <c r="L88" s="91" t="b">
        <v>0</v>
      </c>
    </row>
    <row r="89" spans="1:12" ht="15">
      <c r="A89" s="91" t="s">
        <v>578</v>
      </c>
      <c r="B89" s="91" t="s">
        <v>579</v>
      </c>
      <c r="C89" s="91">
        <v>2</v>
      </c>
      <c r="D89" s="133">
        <v>0</v>
      </c>
      <c r="E89" s="133">
        <v>1.130333768495006</v>
      </c>
      <c r="F89" s="91" t="s">
        <v>475</v>
      </c>
      <c r="G89" s="91" t="b">
        <v>0</v>
      </c>
      <c r="H89" s="91" t="b">
        <v>0</v>
      </c>
      <c r="I89" s="91" t="b">
        <v>0</v>
      </c>
      <c r="J89" s="91" t="b">
        <v>0</v>
      </c>
      <c r="K89" s="91" t="b">
        <v>0</v>
      </c>
      <c r="L89" s="91" t="b">
        <v>0</v>
      </c>
    </row>
    <row r="90" spans="1:12" ht="15">
      <c r="A90" s="91" t="s">
        <v>579</v>
      </c>
      <c r="B90" s="91" t="s">
        <v>695</v>
      </c>
      <c r="C90" s="91">
        <v>2</v>
      </c>
      <c r="D90" s="133">
        <v>0</v>
      </c>
      <c r="E90" s="133">
        <v>1.130333768495006</v>
      </c>
      <c r="F90" s="91" t="s">
        <v>475</v>
      </c>
      <c r="G90" s="91" t="b">
        <v>0</v>
      </c>
      <c r="H90" s="91" t="b">
        <v>0</v>
      </c>
      <c r="I90" s="91" t="b">
        <v>0</v>
      </c>
      <c r="J90" s="91" t="b">
        <v>0</v>
      </c>
      <c r="K90" s="91" t="b">
        <v>0</v>
      </c>
      <c r="L90" s="91" t="b">
        <v>0</v>
      </c>
    </row>
    <row r="91" spans="1:12" ht="15">
      <c r="A91" s="91" t="s">
        <v>695</v>
      </c>
      <c r="B91" s="91" t="s">
        <v>696</v>
      </c>
      <c r="C91" s="91">
        <v>2</v>
      </c>
      <c r="D91" s="133">
        <v>0</v>
      </c>
      <c r="E91" s="133">
        <v>1.130333768495006</v>
      </c>
      <c r="F91" s="91" t="s">
        <v>475</v>
      </c>
      <c r="G91" s="91" t="b">
        <v>0</v>
      </c>
      <c r="H91" s="91" t="b">
        <v>0</v>
      </c>
      <c r="I91" s="91" t="b">
        <v>0</v>
      </c>
      <c r="J91" s="91" t="b">
        <v>0</v>
      </c>
      <c r="K91" s="91" t="b">
        <v>0</v>
      </c>
      <c r="L9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471</v>
      </c>
      <c r="BB2" s="13" t="s">
        <v>483</v>
      </c>
      <c r="BC2" s="13" t="s">
        <v>484</v>
      </c>
      <c r="BD2" s="67" t="s">
        <v>712</v>
      </c>
      <c r="BE2" s="67" t="s">
        <v>713</v>
      </c>
      <c r="BF2" s="67" t="s">
        <v>714</v>
      </c>
      <c r="BG2" s="67" t="s">
        <v>715</v>
      </c>
      <c r="BH2" s="67" t="s">
        <v>716</v>
      </c>
      <c r="BI2" s="67" t="s">
        <v>717</v>
      </c>
      <c r="BJ2" s="67" t="s">
        <v>718</v>
      </c>
      <c r="BK2" s="67" t="s">
        <v>719</v>
      </c>
      <c r="BL2" s="67" t="s">
        <v>720</v>
      </c>
    </row>
    <row r="3" spans="1:64" ht="15" customHeight="1">
      <c r="A3" s="84" t="s">
        <v>212</v>
      </c>
      <c r="B3" s="84" t="s">
        <v>226</v>
      </c>
      <c r="C3" s="53"/>
      <c r="D3" s="54"/>
      <c r="E3" s="65"/>
      <c r="F3" s="55"/>
      <c r="G3" s="53"/>
      <c r="H3" s="57"/>
      <c r="I3" s="56"/>
      <c r="J3" s="56"/>
      <c r="K3" s="36" t="s">
        <v>65</v>
      </c>
      <c r="L3" s="62">
        <v>3</v>
      </c>
      <c r="M3" s="62"/>
      <c r="N3" s="63"/>
      <c r="O3" s="85" t="s">
        <v>230</v>
      </c>
      <c r="P3" s="87">
        <v>43590.2905787037</v>
      </c>
      <c r="Q3" s="85" t="s">
        <v>231</v>
      </c>
      <c r="R3" s="85"/>
      <c r="S3" s="85"/>
      <c r="T3" s="85" t="s">
        <v>242</v>
      </c>
      <c r="U3" s="90" t="s">
        <v>248</v>
      </c>
      <c r="V3" s="90" t="s">
        <v>248</v>
      </c>
      <c r="W3" s="87">
        <v>43590.2905787037</v>
      </c>
      <c r="X3" s="90" t="s">
        <v>261</v>
      </c>
      <c r="Y3" s="85"/>
      <c r="Z3" s="85"/>
      <c r="AA3" s="91" t="s">
        <v>275</v>
      </c>
      <c r="AB3" s="85"/>
      <c r="AC3" s="85" t="b">
        <v>0</v>
      </c>
      <c r="AD3" s="85">
        <v>6037</v>
      </c>
      <c r="AE3" s="91" t="s">
        <v>289</v>
      </c>
      <c r="AF3" s="85" t="b">
        <v>0</v>
      </c>
      <c r="AG3" s="85" t="s">
        <v>290</v>
      </c>
      <c r="AH3" s="85"/>
      <c r="AI3" s="91" t="s">
        <v>289</v>
      </c>
      <c r="AJ3" s="85" t="b">
        <v>0</v>
      </c>
      <c r="AK3" s="85">
        <v>273</v>
      </c>
      <c r="AL3" s="91" t="s">
        <v>289</v>
      </c>
      <c r="AM3" s="85" t="s">
        <v>292</v>
      </c>
      <c r="AN3" s="85" t="b">
        <v>0</v>
      </c>
      <c r="AO3" s="91" t="s">
        <v>275</v>
      </c>
      <c r="AP3" s="85" t="s">
        <v>296</v>
      </c>
      <c r="AQ3" s="85">
        <v>0</v>
      </c>
      <c r="AR3" s="85">
        <v>0</v>
      </c>
      <c r="AS3" s="85" t="s">
        <v>297</v>
      </c>
      <c r="AT3" s="85" t="s">
        <v>298</v>
      </c>
      <c r="AU3" s="85" t="s">
        <v>299</v>
      </c>
      <c r="AV3" s="85" t="s">
        <v>300</v>
      </c>
      <c r="AW3" s="85" t="s">
        <v>301</v>
      </c>
      <c r="AX3" s="85" t="s">
        <v>302</v>
      </c>
      <c r="AY3" s="85" t="s">
        <v>303</v>
      </c>
      <c r="AZ3" s="90" t="s">
        <v>304</v>
      </c>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212</v>
      </c>
      <c r="B4" s="84" t="s">
        <v>227</v>
      </c>
      <c r="C4" s="53"/>
      <c r="D4" s="54"/>
      <c r="E4" s="65"/>
      <c r="F4" s="55"/>
      <c r="G4" s="53"/>
      <c r="H4" s="57"/>
      <c r="I4" s="56"/>
      <c r="J4" s="56"/>
      <c r="K4" s="36" t="s">
        <v>65</v>
      </c>
      <c r="L4" s="83">
        <v>4</v>
      </c>
      <c r="M4" s="83"/>
      <c r="N4" s="63"/>
      <c r="O4" s="86" t="s">
        <v>230</v>
      </c>
      <c r="P4" s="88">
        <v>43590.2905787037</v>
      </c>
      <c r="Q4" s="86" t="s">
        <v>231</v>
      </c>
      <c r="R4" s="86"/>
      <c r="S4" s="86"/>
      <c r="T4" s="86" t="s">
        <v>242</v>
      </c>
      <c r="U4" s="89" t="s">
        <v>248</v>
      </c>
      <c r="V4" s="89" t="s">
        <v>248</v>
      </c>
      <c r="W4" s="88">
        <v>43590.2905787037</v>
      </c>
      <c r="X4" s="89" t="s">
        <v>261</v>
      </c>
      <c r="Y4" s="86"/>
      <c r="Z4" s="86"/>
      <c r="AA4" s="92" t="s">
        <v>275</v>
      </c>
      <c r="AB4" s="86"/>
      <c r="AC4" s="86" t="b">
        <v>0</v>
      </c>
      <c r="AD4" s="86">
        <v>6037</v>
      </c>
      <c r="AE4" s="92" t="s">
        <v>289</v>
      </c>
      <c r="AF4" s="86" t="b">
        <v>0</v>
      </c>
      <c r="AG4" s="86" t="s">
        <v>290</v>
      </c>
      <c r="AH4" s="86"/>
      <c r="AI4" s="92" t="s">
        <v>289</v>
      </c>
      <c r="AJ4" s="86" t="b">
        <v>0</v>
      </c>
      <c r="AK4" s="86">
        <v>273</v>
      </c>
      <c r="AL4" s="92" t="s">
        <v>289</v>
      </c>
      <c r="AM4" s="86" t="s">
        <v>292</v>
      </c>
      <c r="AN4" s="86" t="b">
        <v>0</v>
      </c>
      <c r="AO4" s="92" t="s">
        <v>275</v>
      </c>
      <c r="AP4" s="86" t="s">
        <v>296</v>
      </c>
      <c r="AQ4" s="86">
        <v>0</v>
      </c>
      <c r="AR4" s="86">
        <v>0</v>
      </c>
      <c r="AS4" s="86" t="s">
        <v>297</v>
      </c>
      <c r="AT4" s="86" t="s">
        <v>298</v>
      </c>
      <c r="AU4" s="86" t="s">
        <v>299</v>
      </c>
      <c r="AV4" s="86" t="s">
        <v>300</v>
      </c>
      <c r="AW4" s="86" t="s">
        <v>301</v>
      </c>
      <c r="AX4" s="86" t="s">
        <v>302</v>
      </c>
      <c r="AY4" s="86" t="s">
        <v>303</v>
      </c>
      <c r="AZ4" s="89" t="s">
        <v>304</v>
      </c>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212</v>
      </c>
      <c r="B5" s="84" t="s">
        <v>228</v>
      </c>
      <c r="C5" s="53"/>
      <c r="D5" s="54"/>
      <c r="E5" s="65"/>
      <c r="F5" s="55"/>
      <c r="G5" s="53"/>
      <c r="H5" s="57"/>
      <c r="I5" s="56"/>
      <c r="J5" s="56"/>
      <c r="K5" s="36" t="s">
        <v>65</v>
      </c>
      <c r="L5" s="83">
        <v>5</v>
      </c>
      <c r="M5" s="83"/>
      <c r="N5" s="63"/>
      <c r="O5" s="86" t="s">
        <v>230</v>
      </c>
      <c r="P5" s="88">
        <v>43590.2905787037</v>
      </c>
      <c r="Q5" s="86" t="s">
        <v>231</v>
      </c>
      <c r="R5" s="86"/>
      <c r="S5" s="86"/>
      <c r="T5" s="86" t="s">
        <v>242</v>
      </c>
      <c r="U5" s="89" t="s">
        <v>248</v>
      </c>
      <c r="V5" s="89" t="s">
        <v>248</v>
      </c>
      <c r="W5" s="88">
        <v>43590.2905787037</v>
      </c>
      <c r="X5" s="89" t="s">
        <v>261</v>
      </c>
      <c r="Y5" s="86"/>
      <c r="Z5" s="86"/>
      <c r="AA5" s="92" t="s">
        <v>275</v>
      </c>
      <c r="AB5" s="86"/>
      <c r="AC5" s="86" t="b">
        <v>0</v>
      </c>
      <c r="AD5" s="86">
        <v>6037</v>
      </c>
      <c r="AE5" s="92" t="s">
        <v>289</v>
      </c>
      <c r="AF5" s="86" t="b">
        <v>0</v>
      </c>
      <c r="AG5" s="86" t="s">
        <v>290</v>
      </c>
      <c r="AH5" s="86"/>
      <c r="AI5" s="92" t="s">
        <v>289</v>
      </c>
      <c r="AJ5" s="86" t="b">
        <v>0</v>
      </c>
      <c r="AK5" s="86">
        <v>273</v>
      </c>
      <c r="AL5" s="92" t="s">
        <v>289</v>
      </c>
      <c r="AM5" s="86" t="s">
        <v>292</v>
      </c>
      <c r="AN5" s="86" t="b">
        <v>0</v>
      </c>
      <c r="AO5" s="92" t="s">
        <v>275</v>
      </c>
      <c r="AP5" s="86" t="s">
        <v>296</v>
      </c>
      <c r="AQ5" s="86">
        <v>0</v>
      </c>
      <c r="AR5" s="86">
        <v>0</v>
      </c>
      <c r="AS5" s="86" t="s">
        <v>297</v>
      </c>
      <c r="AT5" s="86" t="s">
        <v>298</v>
      </c>
      <c r="AU5" s="86" t="s">
        <v>299</v>
      </c>
      <c r="AV5" s="86" t="s">
        <v>300</v>
      </c>
      <c r="AW5" s="86" t="s">
        <v>301</v>
      </c>
      <c r="AX5" s="86" t="s">
        <v>302</v>
      </c>
      <c r="AY5" s="86" t="s">
        <v>303</v>
      </c>
      <c r="AZ5" s="89" t="s">
        <v>304</v>
      </c>
      <c r="BA5">
        <v>1</v>
      </c>
      <c r="BB5" s="85" t="str">
        <f>REPLACE(INDEX(GroupVertices[Group],MATCH(Edges24[[#This Row],[Vertex 1]],GroupVertices[Vertex],0)),1,1,"")</f>
        <v>2</v>
      </c>
      <c r="BC5" s="85" t="str">
        <f>REPLACE(INDEX(GroupVertices[Group],MATCH(Edges24[[#This Row],[Vertex 2]],GroupVertices[Vertex],0)),1,1,"")</f>
        <v>2</v>
      </c>
      <c r="BD5" s="51">
        <v>2</v>
      </c>
      <c r="BE5" s="52">
        <v>4.761904761904762</v>
      </c>
      <c r="BF5" s="51">
        <v>0</v>
      </c>
      <c r="BG5" s="52">
        <v>0</v>
      </c>
      <c r="BH5" s="51">
        <v>0</v>
      </c>
      <c r="BI5" s="52">
        <v>0</v>
      </c>
      <c r="BJ5" s="51">
        <v>40</v>
      </c>
      <c r="BK5" s="52">
        <v>95.23809523809524</v>
      </c>
      <c r="BL5" s="51">
        <v>42</v>
      </c>
    </row>
    <row r="6" spans="1:64" ht="15">
      <c r="A6" s="84" t="s">
        <v>213</v>
      </c>
      <c r="B6" s="84" t="s">
        <v>219</v>
      </c>
      <c r="C6" s="53"/>
      <c r="D6" s="54"/>
      <c r="E6" s="65"/>
      <c r="F6" s="55"/>
      <c r="G6" s="53"/>
      <c r="H6" s="57"/>
      <c r="I6" s="56"/>
      <c r="J6" s="56"/>
      <c r="K6" s="36" t="s">
        <v>65</v>
      </c>
      <c r="L6" s="83">
        <v>6</v>
      </c>
      <c r="M6" s="83"/>
      <c r="N6" s="63"/>
      <c r="O6" s="86" t="s">
        <v>230</v>
      </c>
      <c r="P6" s="88">
        <v>43627.318020833336</v>
      </c>
      <c r="Q6" s="86" t="s">
        <v>232</v>
      </c>
      <c r="R6" s="86"/>
      <c r="S6" s="86"/>
      <c r="T6" s="86"/>
      <c r="U6" s="86"/>
      <c r="V6" s="89" t="s">
        <v>251</v>
      </c>
      <c r="W6" s="88">
        <v>43627.318020833336</v>
      </c>
      <c r="X6" s="89" t="s">
        <v>262</v>
      </c>
      <c r="Y6" s="86"/>
      <c r="Z6" s="86"/>
      <c r="AA6" s="92" t="s">
        <v>276</v>
      </c>
      <c r="AB6" s="86"/>
      <c r="AC6" s="86" t="b">
        <v>0</v>
      </c>
      <c r="AD6" s="86">
        <v>0</v>
      </c>
      <c r="AE6" s="92" t="s">
        <v>289</v>
      </c>
      <c r="AF6" s="86" t="b">
        <v>0</v>
      </c>
      <c r="AG6" s="86" t="s">
        <v>290</v>
      </c>
      <c r="AH6" s="86"/>
      <c r="AI6" s="92" t="s">
        <v>289</v>
      </c>
      <c r="AJ6" s="86" t="b">
        <v>0</v>
      </c>
      <c r="AK6" s="86">
        <v>5</v>
      </c>
      <c r="AL6" s="92" t="s">
        <v>282</v>
      </c>
      <c r="AM6" s="86" t="s">
        <v>293</v>
      </c>
      <c r="AN6" s="86" t="b">
        <v>0</v>
      </c>
      <c r="AO6" s="92" t="s">
        <v>282</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4.545454545454546</v>
      </c>
      <c r="BF6" s="51">
        <v>0</v>
      </c>
      <c r="BG6" s="52">
        <v>0</v>
      </c>
      <c r="BH6" s="51">
        <v>0</v>
      </c>
      <c r="BI6" s="52">
        <v>0</v>
      </c>
      <c r="BJ6" s="51">
        <v>21</v>
      </c>
      <c r="BK6" s="52">
        <v>95.45454545454545</v>
      </c>
      <c r="BL6" s="51">
        <v>22</v>
      </c>
    </row>
    <row r="7" spans="1:64" ht="15">
      <c r="A7" s="84" t="s">
        <v>214</v>
      </c>
      <c r="B7" s="84" t="s">
        <v>219</v>
      </c>
      <c r="C7" s="53"/>
      <c r="D7" s="54"/>
      <c r="E7" s="65"/>
      <c r="F7" s="55"/>
      <c r="G7" s="53"/>
      <c r="H7" s="57"/>
      <c r="I7" s="56"/>
      <c r="J7" s="56"/>
      <c r="K7" s="36" t="s">
        <v>65</v>
      </c>
      <c r="L7" s="83">
        <v>7</v>
      </c>
      <c r="M7" s="83"/>
      <c r="N7" s="63"/>
      <c r="O7" s="86" t="s">
        <v>230</v>
      </c>
      <c r="P7" s="88">
        <v>43627.33681712963</v>
      </c>
      <c r="Q7" s="86" t="s">
        <v>232</v>
      </c>
      <c r="R7" s="86"/>
      <c r="S7" s="86"/>
      <c r="T7" s="86"/>
      <c r="U7" s="86"/>
      <c r="V7" s="89" t="s">
        <v>252</v>
      </c>
      <c r="W7" s="88">
        <v>43627.33681712963</v>
      </c>
      <c r="X7" s="89" t="s">
        <v>263</v>
      </c>
      <c r="Y7" s="86"/>
      <c r="Z7" s="86"/>
      <c r="AA7" s="92" t="s">
        <v>277</v>
      </c>
      <c r="AB7" s="86"/>
      <c r="AC7" s="86" t="b">
        <v>0</v>
      </c>
      <c r="AD7" s="86">
        <v>0</v>
      </c>
      <c r="AE7" s="92" t="s">
        <v>289</v>
      </c>
      <c r="AF7" s="86" t="b">
        <v>0</v>
      </c>
      <c r="AG7" s="86" t="s">
        <v>290</v>
      </c>
      <c r="AH7" s="86"/>
      <c r="AI7" s="92" t="s">
        <v>289</v>
      </c>
      <c r="AJ7" s="86" t="b">
        <v>0</v>
      </c>
      <c r="AK7" s="86">
        <v>5</v>
      </c>
      <c r="AL7" s="92" t="s">
        <v>282</v>
      </c>
      <c r="AM7" s="86" t="s">
        <v>294</v>
      </c>
      <c r="AN7" s="86" t="b">
        <v>0</v>
      </c>
      <c r="AO7" s="92" t="s">
        <v>282</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1</v>
      </c>
      <c r="BE7" s="52">
        <v>4.545454545454546</v>
      </c>
      <c r="BF7" s="51">
        <v>0</v>
      </c>
      <c r="BG7" s="52">
        <v>0</v>
      </c>
      <c r="BH7" s="51">
        <v>0</v>
      </c>
      <c r="BI7" s="52">
        <v>0</v>
      </c>
      <c r="BJ7" s="51">
        <v>21</v>
      </c>
      <c r="BK7" s="52">
        <v>95.45454545454545</v>
      </c>
      <c r="BL7" s="51">
        <v>22</v>
      </c>
    </row>
    <row r="8" spans="1:64" ht="15">
      <c r="A8" s="84" t="s">
        <v>215</v>
      </c>
      <c r="B8" s="84" t="s">
        <v>219</v>
      </c>
      <c r="C8" s="53"/>
      <c r="D8" s="54"/>
      <c r="E8" s="65"/>
      <c r="F8" s="55"/>
      <c r="G8" s="53"/>
      <c r="H8" s="57"/>
      <c r="I8" s="56"/>
      <c r="J8" s="56"/>
      <c r="K8" s="36" t="s">
        <v>65</v>
      </c>
      <c r="L8" s="83">
        <v>8</v>
      </c>
      <c r="M8" s="83"/>
      <c r="N8" s="63"/>
      <c r="O8" s="86" t="s">
        <v>230</v>
      </c>
      <c r="P8" s="88">
        <v>43627.352106481485</v>
      </c>
      <c r="Q8" s="86" t="s">
        <v>232</v>
      </c>
      <c r="R8" s="86"/>
      <c r="S8" s="86"/>
      <c r="T8" s="86"/>
      <c r="U8" s="86"/>
      <c r="V8" s="89" t="s">
        <v>253</v>
      </c>
      <c r="W8" s="88">
        <v>43627.352106481485</v>
      </c>
      <c r="X8" s="89" t="s">
        <v>264</v>
      </c>
      <c r="Y8" s="86"/>
      <c r="Z8" s="86"/>
      <c r="AA8" s="92" t="s">
        <v>278</v>
      </c>
      <c r="AB8" s="86"/>
      <c r="AC8" s="86" t="b">
        <v>0</v>
      </c>
      <c r="AD8" s="86">
        <v>0</v>
      </c>
      <c r="AE8" s="92" t="s">
        <v>289</v>
      </c>
      <c r="AF8" s="86" t="b">
        <v>0</v>
      </c>
      <c r="AG8" s="86" t="s">
        <v>290</v>
      </c>
      <c r="AH8" s="86"/>
      <c r="AI8" s="92" t="s">
        <v>289</v>
      </c>
      <c r="AJ8" s="86" t="b">
        <v>0</v>
      </c>
      <c r="AK8" s="86">
        <v>5</v>
      </c>
      <c r="AL8" s="92" t="s">
        <v>282</v>
      </c>
      <c r="AM8" s="86" t="s">
        <v>294</v>
      </c>
      <c r="AN8" s="86" t="b">
        <v>0</v>
      </c>
      <c r="AO8" s="92" t="s">
        <v>282</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1</v>
      </c>
      <c r="BE8" s="52">
        <v>4.545454545454546</v>
      </c>
      <c r="BF8" s="51">
        <v>0</v>
      </c>
      <c r="BG8" s="52">
        <v>0</v>
      </c>
      <c r="BH8" s="51">
        <v>0</v>
      </c>
      <c r="BI8" s="52">
        <v>0</v>
      </c>
      <c r="BJ8" s="51">
        <v>21</v>
      </c>
      <c r="BK8" s="52">
        <v>95.45454545454545</v>
      </c>
      <c r="BL8" s="51">
        <v>22</v>
      </c>
    </row>
    <row r="9" spans="1:64" ht="15">
      <c r="A9" s="84" t="s">
        <v>216</v>
      </c>
      <c r="B9" s="84" t="s">
        <v>219</v>
      </c>
      <c r="C9" s="53"/>
      <c r="D9" s="54"/>
      <c r="E9" s="65"/>
      <c r="F9" s="55"/>
      <c r="G9" s="53"/>
      <c r="H9" s="57"/>
      <c r="I9" s="56"/>
      <c r="J9" s="56"/>
      <c r="K9" s="36" t="s">
        <v>65</v>
      </c>
      <c r="L9" s="83">
        <v>9</v>
      </c>
      <c r="M9" s="83"/>
      <c r="N9" s="63"/>
      <c r="O9" s="86" t="s">
        <v>230</v>
      </c>
      <c r="P9" s="88">
        <v>43627.422685185185</v>
      </c>
      <c r="Q9" s="86" t="s">
        <v>232</v>
      </c>
      <c r="R9" s="86"/>
      <c r="S9" s="86"/>
      <c r="T9" s="86"/>
      <c r="U9" s="86"/>
      <c r="V9" s="89" t="s">
        <v>254</v>
      </c>
      <c r="W9" s="88">
        <v>43627.422685185185</v>
      </c>
      <c r="X9" s="89" t="s">
        <v>265</v>
      </c>
      <c r="Y9" s="86"/>
      <c r="Z9" s="86"/>
      <c r="AA9" s="92" t="s">
        <v>279</v>
      </c>
      <c r="AB9" s="86"/>
      <c r="AC9" s="86" t="b">
        <v>0</v>
      </c>
      <c r="AD9" s="86">
        <v>0</v>
      </c>
      <c r="AE9" s="92" t="s">
        <v>289</v>
      </c>
      <c r="AF9" s="86" t="b">
        <v>0</v>
      </c>
      <c r="AG9" s="86" t="s">
        <v>290</v>
      </c>
      <c r="AH9" s="86"/>
      <c r="AI9" s="92" t="s">
        <v>289</v>
      </c>
      <c r="AJ9" s="86" t="b">
        <v>0</v>
      </c>
      <c r="AK9" s="86">
        <v>5</v>
      </c>
      <c r="AL9" s="92" t="s">
        <v>282</v>
      </c>
      <c r="AM9" s="86" t="s">
        <v>295</v>
      </c>
      <c r="AN9" s="86" t="b">
        <v>0</v>
      </c>
      <c r="AO9" s="92" t="s">
        <v>282</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1</v>
      </c>
      <c r="BE9" s="52">
        <v>4.545454545454546</v>
      </c>
      <c r="BF9" s="51">
        <v>0</v>
      </c>
      <c r="BG9" s="52">
        <v>0</v>
      </c>
      <c r="BH9" s="51">
        <v>0</v>
      </c>
      <c r="BI9" s="52">
        <v>0</v>
      </c>
      <c r="BJ9" s="51">
        <v>21</v>
      </c>
      <c r="BK9" s="52">
        <v>95.45454545454545</v>
      </c>
      <c r="BL9" s="51">
        <v>22</v>
      </c>
    </row>
    <row r="10" spans="1:64" ht="15">
      <c r="A10" s="84" t="s">
        <v>217</v>
      </c>
      <c r="B10" s="84" t="s">
        <v>212</v>
      </c>
      <c r="C10" s="53"/>
      <c r="D10" s="54"/>
      <c r="E10" s="65"/>
      <c r="F10" s="55"/>
      <c r="G10" s="53"/>
      <c r="H10" s="57"/>
      <c r="I10" s="56"/>
      <c r="J10" s="56"/>
      <c r="K10" s="36" t="s">
        <v>65</v>
      </c>
      <c r="L10" s="83">
        <v>10</v>
      </c>
      <c r="M10" s="83"/>
      <c r="N10" s="63"/>
      <c r="O10" s="86" t="s">
        <v>230</v>
      </c>
      <c r="P10" s="88">
        <v>43627.435752314814</v>
      </c>
      <c r="Q10" s="86" t="s">
        <v>233</v>
      </c>
      <c r="R10" s="86"/>
      <c r="S10" s="86"/>
      <c r="T10" s="86" t="s">
        <v>229</v>
      </c>
      <c r="U10" s="86"/>
      <c r="V10" s="89" t="s">
        <v>255</v>
      </c>
      <c r="W10" s="88">
        <v>43627.435752314814</v>
      </c>
      <c r="X10" s="89" t="s">
        <v>266</v>
      </c>
      <c r="Y10" s="86"/>
      <c r="Z10" s="86"/>
      <c r="AA10" s="92" t="s">
        <v>280</v>
      </c>
      <c r="AB10" s="86"/>
      <c r="AC10" s="86" t="b">
        <v>0</v>
      </c>
      <c r="AD10" s="86">
        <v>0</v>
      </c>
      <c r="AE10" s="92" t="s">
        <v>289</v>
      </c>
      <c r="AF10" s="86" t="b">
        <v>0</v>
      </c>
      <c r="AG10" s="86" t="s">
        <v>290</v>
      </c>
      <c r="AH10" s="86"/>
      <c r="AI10" s="92" t="s">
        <v>289</v>
      </c>
      <c r="AJ10" s="86" t="b">
        <v>0</v>
      </c>
      <c r="AK10" s="86">
        <v>273</v>
      </c>
      <c r="AL10" s="92" t="s">
        <v>275</v>
      </c>
      <c r="AM10" s="86" t="s">
        <v>293</v>
      </c>
      <c r="AN10" s="86" t="b">
        <v>0</v>
      </c>
      <c r="AO10" s="92" t="s">
        <v>275</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2</v>
      </c>
      <c r="BE10" s="52">
        <v>10.526315789473685</v>
      </c>
      <c r="BF10" s="51">
        <v>0</v>
      </c>
      <c r="BG10" s="52">
        <v>0</v>
      </c>
      <c r="BH10" s="51">
        <v>0</v>
      </c>
      <c r="BI10" s="52">
        <v>0</v>
      </c>
      <c r="BJ10" s="51">
        <v>17</v>
      </c>
      <c r="BK10" s="52">
        <v>89.47368421052632</v>
      </c>
      <c r="BL10" s="51">
        <v>19</v>
      </c>
    </row>
    <row r="11" spans="1:64" ht="15">
      <c r="A11" s="84" t="s">
        <v>218</v>
      </c>
      <c r="B11" s="84" t="s">
        <v>219</v>
      </c>
      <c r="C11" s="53"/>
      <c r="D11" s="54"/>
      <c r="E11" s="65"/>
      <c r="F11" s="55"/>
      <c r="G11" s="53"/>
      <c r="H11" s="57"/>
      <c r="I11" s="56"/>
      <c r="J11" s="56"/>
      <c r="K11" s="36" t="s">
        <v>65</v>
      </c>
      <c r="L11" s="83">
        <v>11</v>
      </c>
      <c r="M11" s="83"/>
      <c r="N11" s="63"/>
      <c r="O11" s="86" t="s">
        <v>230</v>
      </c>
      <c r="P11" s="88">
        <v>43627.457824074074</v>
      </c>
      <c r="Q11" s="86" t="s">
        <v>232</v>
      </c>
      <c r="R11" s="86"/>
      <c r="S11" s="86"/>
      <c r="T11" s="86"/>
      <c r="U11" s="86"/>
      <c r="V11" s="89" t="s">
        <v>256</v>
      </c>
      <c r="W11" s="88">
        <v>43627.457824074074</v>
      </c>
      <c r="X11" s="89" t="s">
        <v>267</v>
      </c>
      <c r="Y11" s="86"/>
      <c r="Z11" s="86"/>
      <c r="AA11" s="92" t="s">
        <v>281</v>
      </c>
      <c r="AB11" s="86"/>
      <c r="AC11" s="86" t="b">
        <v>0</v>
      </c>
      <c r="AD11" s="86">
        <v>0</v>
      </c>
      <c r="AE11" s="92" t="s">
        <v>289</v>
      </c>
      <c r="AF11" s="86" t="b">
        <v>0</v>
      </c>
      <c r="AG11" s="86" t="s">
        <v>290</v>
      </c>
      <c r="AH11" s="86"/>
      <c r="AI11" s="92" t="s">
        <v>289</v>
      </c>
      <c r="AJ11" s="86" t="b">
        <v>0</v>
      </c>
      <c r="AK11" s="86">
        <v>5</v>
      </c>
      <c r="AL11" s="92" t="s">
        <v>282</v>
      </c>
      <c r="AM11" s="86" t="s">
        <v>293</v>
      </c>
      <c r="AN11" s="86" t="b">
        <v>0</v>
      </c>
      <c r="AO11" s="92" t="s">
        <v>282</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1</v>
      </c>
      <c r="BE11" s="52">
        <v>4.545454545454546</v>
      </c>
      <c r="BF11" s="51">
        <v>0</v>
      </c>
      <c r="BG11" s="52">
        <v>0</v>
      </c>
      <c r="BH11" s="51">
        <v>0</v>
      </c>
      <c r="BI11" s="52">
        <v>0</v>
      </c>
      <c r="BJ11" s="51">
        <v>21</v>
      </c>
      <c r="BK11" s="52">
        <v>95.45454545454545</v>
      </c>
      <c r="BL11" s="51">
        <v>22</v>
      </c>
    </row>
    <row r="12" spans="1:64" ht="15">
      <c r="A12" s="84" t="s">
        <v>219</v>
      </c>
      <c r="B12" s="84" t="s">
        <v>219</v>
      </c>
      <c r="C12" s="53"/>
      <c r="D12" s="54"/>
      <c r="E12" s="65"/>
      <c r="F12" s="55"/>
      <c r="G12" s="53"/>
      <c r="H12" s="57"/>
      <c r="I12" s="56"/>
      <c r="J12" s="56"/>
      <c r="K12" s="36" t="s">
        <v>65</v>
      </c>
      <c r="L12" s="83">
        <v>12</v>
      </c>
      <c r="M12" s="83"/>
      <c r="N12" s="63"/>
      <c r="O12" s="86" t="s">
        <v>176</v>
      </c>
      <c r="P12" s="88">
        <v>43627.31741898148</v>
      </c>
      <c r="Q12" s="86" t="s">
        <v>234</v>
      </c>
      <c r="R12" s="86"/>
      <c r="S12" s="86"/>
      <c r="T12" s="86" t="s">
        <v>243</v>
      </c>
      <c r="U12" s="89" t="s">
        <v>249</v>
      </c>
      <c r="V12" s="89" t="s">
        <v>249</v>
      </c>
      <c r="W12" s="88">
        <v>43627.31741898148</v>
      </c>
      <c r="X12" s="89" t="s">
        <v>268</v>
      </c>
      <c r="Y12" s="86"/>
      <c r="Z12" s="86"/>
      <c r="AA12" s="92" t="s">
        <v>282</v>
      </c>
      <c r="AB12" s="86"/>
      <c r="AC12" s="86" t="b">
        <v>0</v>
      </c>
      <c r="AD12" s="86">
        <v>6</v>
      </c>
      <c r="AE12" s="92" t="s">
        <v>289</v>
      </c>
      <c r="AF12" s="86" t="b">
        <v>0</v>
      </c>
      <c r="AG12" s="86" t="s">
        <v>290</v>
      </c>
      <c r="AH12" s="86"/>
      <c r="AI12" s="92" t="s">
        <v>289</v>
      </c>
      <c r="AJ12" s="86" t="b">
        <v>0</v>
      </c>
      <c r="AK12" s="86">
        <v>5</v>
      </c>
      <c r="AL12" s="92" t="s">
        <v>289</v>
      </c>
      <c r="AM12" s="86" t="s">
        <v>293</v>
      </c>
      <c r="AN12" s="86" t="b">
        <v>0</v>
      </c>
      <c r="AO12" s="92" t="s">
        <v>282</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2</v>
      </c>
      <c r="BE12" s="52">
        <v>5.405405405405405</v>
      </c>
      <c r="BF12" s="51">
        <v>0</v>
      </c>
      <c r="BG12" s="52">
        <v>0</v>
      </c>
      <c r="BH12" s="51">
        <v>0</v>
      </c>
      <c r="BI12" s="52">
        <v>0</v>
      </c>
      <c r="BJ12" s="51">
        <v>35</v>
      </c>
      <c r="BK12" s="52">
        <v>94.5945945945946</v>
      </c>
      <c r="BL12" s="51">
        <v>37</v>
      </c>
    </row>
    <row r="13" spans="1:64" ht="15">
      <c r="A13" s="84" t="s">
        <v>220</v>
      </c>
      <c r="B13" s="84" t="s">
        <v>219</v>
      </c>
      <c r="C13" s="53"/>
      <c r="D13" s="54"/>
      <c r="E13" s="65"/>
      <c r="F13" s="55"/>
      <c r="G13" s="53"/>
      <c r="H13" s="57"/>
      <c r="I13" s="56"/>
      <c r="J13" s="56"/>
      <c r="K13" s="36" t="s">
        <v>65</v>
      </c>
      <c r="L13" s="83">
        <v>13</v>
      </c>
      <c r="M13" s="83"/>
      <c r="N13" s="63"/>
      <c r="O13" s="86" t="s">
        <v>230</v>
      </c>
      <c r="P13" s="88">
        <v>43629.797372685185</v>
      </c>
      <c r="Q13" s="86" t="s">
        <v>232</v>
      </c>
      <c r="R13" s="86"/>
      <c r="S13" s="86"/>
      <c r="T13" s="86"/>
      <c r="U13" s="86"/>
      <c r="V13" s="89" t="s">
        <v>255</v>
      </c>
      <c r="W13" s="88">
        <v>43629.797372685185</v>
      </c>
      <c r="X13" s="89" t="s">
        <v>269</v>
      </c>
      <c r="Y13" s="86"/>
      <c r="Z13" s="86"/>
      <c r="AA13" s="92" t="s">
        <v>283</v>
      </c>
      <c r="AB13" s="86"/>
      <c r="AC13" s="86" t="b">
        <v>0</v>
      </c>
      <c r="AD13" s="86">
        <v>0</v>
      </c>
      <c r="AE13" s="92" t="s">
        <v>289</v>
      </c>
      <c r="AF13" s="86" t="b">
        <v>0</v>
      </c>
      <c r="AG13" s="86" t="s">
        <v>290</v>
      </c>
      <c r="AH13" s="86"/>
      <c r="AI13" s="92" t="s">
        <v>289</v>
      </c>
      <c r="AJ13" s="86" t="b">
        <v>0</v>
      </c>
      <c r="AK13" s="86">
        <v>6</v>
      </c>
      <c r="AL13" s="92" t="s">
        <v>282</v>
      </c>
      <c r="AM13" s="86" t="s">
        <v>293</v>
      </c>
      <c r="AN13" s="86" t="b">
        <v>0</v>
      </c>
      <c r="AO13" s="92" t="s">
        <v>282</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1</v>
      </c>
      <c r="BE13" s="52">
        <v>4.545454545454546</v>
      </c>
      <c r="BF13" s="51">
        <v>0</v>
      </c>
      <c r="BG13" s="52">
        <v>0</v>
      </c>
      <c r="BH13" s="51">
        <v>0</v>
      </c>
      <c r="BI13" s="52">
        <v>0</v>
      </c>
      <c r="BJ13" s="51">
        <v>21</v>
      </c>
      <c r="BK13" s="52">
        <v>95.45454545454545</v>
      </c>
      <c r="BL13" s="51">
        <v>22</v>
      </c>
    </row>
    <row r="14" spans="1:64" ht="15">
      <c r="A14" s="84" t="s">
        <v>221</v>
      </c>
      <c r="B14" s="84" t="s">
        <v>221</v>
      </c>
      <c r="C14" s="53"/>
      <c r="D14" s="54"/>
      <c r="E14" s="65"/>
      <c r="F14" s="55"/>
      <c r="G14" s="53"/>
      <c r="H14" s="57"/>
      <c r="I14" s="56"/>
      <c r="J14" s="56"/>
      <c r="K14" s="36" t="s">
        <v>65</v>
      </c>
      <c r="L14" s="83">
        <v>14</v>
      </c>
      <c r="M14" s="83"/>
      <c r="N14" s="63"/>
      <c r="O14" s="86" t="s">
        <v>176</v>
      </c>
      <c r="P14" s="88">
        <v>43636.44505787037</v>
      </c>
      <c r="Q14" s="86" t="s">
        <v>235</v>
      </c>
      <c r="R14" s="86"/>
      <c r="S14" s="86"/>
      <c r="T14" s="86" t="s">
        <v>244</v>
      </c>
      <c r="U14" s="89" t="s">
        <v>250</v>
      </c>
      <c r="V14" s="89" t="s">
        <v>250</v>
      </c>
      <c r="W14" s="88">
        <v>43636.44505787037</v>
      </c>
      <c r="X14" s="89" t="s">
        <v>270</v>
      </c>
      <c r="Y14" s="86"/>
      <c r="Z14" s="86"/>
      <c r="AA14" s="92" t="s">
        <v>284</v>
      </c>
      <c r="AB14" s="86"/>
      <c r="AC14" s="86" t="b">
        <v>0</v>
      </c>
      <c r="AD14" s="86">
        <v>2</v>
      </c>
      <c r="AE14" s="92" t="s">
        <v>289</v>
      </c>
      <c r="AF14" s="86" t="b">
        <v>0</v>
      </c>
      <c r="AG14" s="86" t="s">
        <v>290</v>
      </c>
      <c r="AH14" s="86"/>
      <c r="AI14" s="92" t="s">
        <v>289</v>
      </c>
      <c r="AJ14" s="86" t="b">
        <v>0</v>
      </c>
      <c r="AK14" s="86">
        <v>1</v>
      </c>
      <c r="AL14" s="92" t="s">
        <v>289</v>
      </c>
      <c r="AM14" s="86" t="s">
        <v>294</v>
      </c>
      <c r="AN14" s="86" t="b">
        <v>0</v>
      </c>
      <c r="AO14" s="92" t="s">
        <v>284</v>
      </c>
      <c r="AP14" s="86" t="s">
        <v>176</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v>0</v>
      </c>
      <c r="BE14" s="52">
        <v>0</v>
      </c>
      <c r="BF14" s="51">
        <v>0</v>
      </c>
      <c r="BG14" s="52">
        <v>0</v>
      </c>
      <c r="BH14" s="51">
        <v>0</v>
      </c>
      <c r="BI14" s="52">
        <v>0</v>
      </c>
      <c r="BJ14" s="51">
        <v>17</v>
      </c>
      <c r="BK14" s="52">
        <v>100</v>
      </c>
      <c r="BL14" s="51">
        <v>17</v>
      </c>
    </row>
    <row r="15" spans="1:64" ht="15">
      <c r="A15" s="84" t="s">
        <v>222</v>
      </c>
      <c r="B15" s="84" t="s">
        <v>221</v>
      </c>
      <c r="C15" s="53"/>
      <c r="D15" s="54"/>
      <c r="E15" s="65"/>
      <c r="F15" s="55"/>
      <c r="G15" s="53"/>
      <c r="H15" s="57"/>
      <c r="I15" s="56"/>
      <c r="J15" s="56"/>
      <c r="K15" s="36" t="s">
        <v>65</v>
      </c>
      <c r="L15" s="83">
        <v>15</v>
      </c>
      <c r="M15" s="83"/>
      <c r="N15" s="63"/>
      <c r="O15" s="86" t="s">
        <v>230</v>
      </c>
      <c r="P15" s="88">
        <v>43636.50189814815</v>
      </c>
      <c r="Q15" s="86" t="s">
        <v>236</v>
      </c>
      <c r="R15" s="86"/>
      <c r="S15" s="86"/>
      <c r="T15" s="86" t="s">
        <v>245</v>
      </c>
      <c r="U15" s="86"/>
      <c r="V15" s="89" t="s">
        <v>257</v>
      </c>
      <c r="W15" s="88">
        <v>43636.50189814815</v>
      </c>
      <c r="X15" s="89" t="s">
        <v>271</v>
      </c>
      <c r="Y15" s="86"/>
      <c r="Z15" s="86"/>
      <c r="AA15" s="92" t="s">
        <v>285</v>
      </c>
      <c r="AB15" s="86"/>
      <c r="AC15" s="86" t="b">
        <v>0</v>
      </c>
      <c r="AD15" s="86">
        <v>0</v>
      </c>
      <c r="AE15" s="92" t="s">
        <v>289</v>
      </c>
      <c r="AF15" s="86" t="b">
        <v>0</v>
      </c>
      <c r="AG15" s="86" t="s">
        <v>290</v>
      </c>
      <c r="AH15" s="86"/>
      <c r="AI15" s="92" t="s">
        <v>289</v>
      </c>
      <c r="AJ15" s="86" t="b">
        <v>0</v>
      </c>
      <c r="AK15" s="86">
        <v>1</v>
      </c>
      <c r="AL15" s="92" t="s">
        <v>284</v>
      </c>
      <c r="AM15" s="86" t="s">
        <v>294</v>
      </c>
      <c r="AN15" s="86" t="b">
        <v>0</v>
      </c>
      <c r="AO15" s="92" t="s">
        <v>284</v>
      </c>
      <c r="AP15" s="86" t="s">
        <v>176</v>
      </c>
      <c r="AQ15" s="86">
        <v>0</v>
      </c>
      <c r="AR15" s="86">
        <v>0</v>
      </c>
      <c r="AS15" s="86"/>
      <c r="AT15" s="86"/>
      <c r="AU15" s="86"/>
      <c r="AV15" s="86"/>
      <c r="AW15" s="86"/>
      <c r="AX15" s="86"/>
      <c r="AY15" s="86"/>
      <c r="AZ15" s="86"/>
      <c r="BA15">
        <v>1</v>
      </c>
      <c r="BB15" s="85" t="str">
        <f>REPLACE(INDEX(GroupVertices[Group],MATCH(Edges24[[#This Row],[Vertex 1]],GroupVertices[Vertex],0)),1,1,"")</f>
        <v>4</v>
      </c>
      <c r="BC15" s="85" t="str">
        <f>REPLACE(INDEX(GroupVertices[Group],MATCH(Edges24[[#This Row],[Vertex 2]],GroupVertices[Vertex],0)),1,1,"")</f>
        <v>4</v>
      </c>
      <c r="BD15" s="51">
        <v>0</v>
      </c>
      <c r="BE15" s="52">
        <v>0</v>
      </c>
      <c r="BF15" s="51">
        <v>0</v>
      </c>
      <c r="BG15" s="52">
        <v>0</v>
      </c>
      <c r="BH15" s="51">
        <v>0</v>
      </c>
      <c r="BI15" s="52">
        <v>0</v>
      </c>
      <c r="BJ15" s="51">
        <v>15</v>
      </c>
      <c r="BK15" s="52">
        <v>100</v>
      </c>
      <c r="BL15" s="51">
        <v>15</v>
      </c>
    </row>
    <row r="16" spans="1:64" ht="15">
      <c r="A16" s="84" t="s">
        <v>223</v>
      </c>
      <c r="B16" s="84" t="s">
        <v>229</v>
      </c>
      <c r="C16" s="53"/>
      <c r="D16" s="54"/>
      <c r="E16" s="65"/>
      <c r="F16" s="55"/>
      <c r="G16" s="53"/>
      <c r="H16" s="57"/>
      <c r="I16" s="56"/>
      <c r="J16" s="56"/>
      <c r="K16" s="36" t="s">
        <v>65</v>
      </c>
      <c r="L16" s="83">
        <v>16</v>
      </c>
      <c r="M16" s="83"/>
      <c r="N16" s="63"/>
      <c r="O16" s="86" t="s">
        <v>230</v>
      </c>
      <c r="P16" s="88">
        <v>43636.99550925926</v>
      </c>
      <c r="Q16" s="86" t="s">
        <v>237</v>
      </c>
      <c r="R16" s="89" t="s">
        <v>240</v>
      </c>
      <c r="S16" s="86" t="s">
        <v>241</v>
      </c>
      <c r="T16" s="86" t="s">
        <v>246</v>
      </c>
      <c r="U16" s="86"/>
      <c r="V16" s="89" t="s">
        <v>258</v>
      </c>
      <c r="W16" s="88">
        <v>43636.99550925926</v>
      </c>
      <c r="X16" s="89" t="s">
        <v>272</v>
      </c>
      <c r="Y16" s="86"/>
      <c r="Z16" s="86"/>
      <c r="AA16" s="92" t="s">
        <v>286</v>
      </c>
      <c r="AB16" s="86"/>
      <c r="AC16" s="86" t="b">
        <v>0</v>
      </c>
      <c r="AD16" s="86">
        <v>1</v>
      </c>
      <c r="AE16" s="92" t="s">
        <v>289</v>
      </c>
      <c r="AF16" s="86" t="b">
        <v>0</v>
      </c>
      <c r="AG16" s="86" t="s">
        <v>290</v>
      </c>
      <c r="AH16" s="86"/>
      <c r="AI16" s="92" t="s">
        <v>289</v>
      </c>
      <c r="AJ16" s="86" t="b">
        <v>0</v>
      </c>
      <c r="AK16" s="86">
        <v>0</v>
      </c>
      <c r="AL16" s="92" t="s">
        <v>289</v>
      </c>
      <c r="AM16" s="86" t="s">
        <v>294</v>
      </c>
      <c r="AN16" s="86" t="b">
        <v>0</v>
      </c>
      <c r="AO16" s="92" t="s">
        <v>286</v>
      </c>
      <c r="AP16" s="86" t="s">
        <v>176</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3</v>
      </c>
      <c r="BD16" s="51">
        <v>1</v>
      </c>
      <c r="BE16" s="52">
        <v>2.9411764705882355</v>
      </c>
      <c r="BF16" s="51">
        <v>0</v>
      </c>
      <c r="BG16" s="52">
        <v>0</v>
      </c>
      <c r="BH16" s="51">
        <v>0</v>
      </c>
      <c r="BI16" s="52">
        <v>0</v>
      </c>
      <c r="BJ16" s="51">
        <v>33</v>
      </c>
      <c r="BK16" s="52">
        <v>97.05882352941177</v>
      </c>
      <c r="BL16" s="51">
        <v>34</v>
      </c>
    </row>
    <row r="17" spans="1:64" ht="15">
      <c r="A17" s="84" t="s">
        <v>224</v>
      </c>
      <c r="B17" s="84" t="s">
        <v>229</v>
      </c>
      <c r="C17" s="53"/>
      <c r="D17" s="54"/>
      <c r="E17" s="65"/>
      <c r="F17" s="55"/>
      <c r="G17" s="53"/>
      <c r="H17" s="57"/>
      <c r="I17" s="56"/>
      <c r="J17" s="56"/>
      <c r="K17" s="36" t="s">
        <v>65</v>
      </c>
      <c r="L17" s="83">
        <v>17</v>
      </c>
      <c r="M17" s="83"/>
      <c r="N17" s="63"/>
      <c r="O17" s="86" t="s">
        <v>230</v>
      </c>
      <c r="P17" s="88">
        <v>43637.51787037037</v>
      </c>
      <c r="Q17" s="86" t="s">
        <v>238</v>
      </c>
      <c r="R17" s="86"/>
      <c r="S17" s="86"/>
      <c r="T17" s="86"/>
      <c r="U17" s="86"/>
      <c r="V17" s="89" t="s">
        <v>259</v>
      </c>
      <c r="W17" s="88">
        <v>43637.51787037037</v>
      </c>
      <c r="X17" s="89" t="s">
        <v>273</v>
      </c>
      <c r="Y17" s="86"/>
      <c r="Z17" s="86"/>
      <c r="AA17" s="92" t="s">
        <v>287</v>
      </c>
      <c r="AB17" s="86"/>
      <c r="AC17" s="86" t="b">
        <v>0</v>
      </c>
      <c r="AD17" s="86">
        <v>0</v>
      </c>
      <c r="AE17" s="92" t="s">
        <v>289</v>
      </c>
      <c r="AF17" s="86" t="b">
        <v>0</v>
      </c>
      <c r="AG17" s="86" t="s">
        <v>290</v>
      </c>
      <c r="AH17" s="86"/>
      <c r="AI17" s="92" t="s">
        <v>289</v>
      </c>
      <c r="AJ17" s="86" t="b">
        <v>0</v>
      </c>
      <c r="AK17" s="86">
        <v>1</v>
      </c>
      <c r="AL17" s="92" t="s">
        <v>286</v>
      </c>
      <c r="AM17" s="86" t="s">
        <v>293</v>
      </c>
      <c r="AN17" s="86" t="b">
        <v>0</v>
      </c>
      <c r="AO17" s="92" t="s">
        <v>286</v>
      </c>
      <c r="AP17" s="86" t="s">
        <v>176</v>
      </c>
      <c r="AQ17" s="86">
        <v>0</v>
      </c>
      <c r="AR17" s="86">
        <v>0</v>
      </c>
      <c r="AS17" s="86"/>
      <c r="AT17" s="86"/>
      <c r="AU17" s="86"/>
      <c r="AV17" s="86"/>
      <c r="AW17" s="86"/>
      <c r="AX17" s="86"/>
      <c r="AY17" s="86"/>
      <c r="AZ17" s="86"/>
      <c r="BA17">
        <v>1</v>
      </c>
      <c r="BB17" s="85" t="str">
        <f>REPLACE(INDEX(GroupVertices[Group],MATCH(Edges24[[#This Row],[Vertex 1]],GroupVertices[Vertex],0)),1,1,"")</f>
        <v>3</v>
      </c>
      <c r="BC17" s="85" t="str">
        <f>REPLACE(INDEX(GroupVertices[Group],MATCH(Edges24[[#This Row],[Vertex 2]],GroupVertices[Vertex],0)),1,1,"")</f>
        <v>3</v>
      </c>
      <c r="BD17" s="51"/>
      <c r="BE17" s="52"/>
      <c r="BF17" s="51"/>
      <c r="BG17" s="52"/>
      <c r="BH17" s="51"/>
      <c r="BI17" s="52"/>
      <c r="BJ17" s="51"/>
      <c r="BK17" s="52"/>
      <c r="BL17" s="51"/>
    </row>
    <row r="18" spans="1:64" ht="15">
      <c r="A18" s="84" t="s">
        <v>224</v>
      </c>
      <c r="B18" s="84" t="s">
        <v>223</v>
      </c>
      <c r="C18" s="53"/>
      <c r="D18" s="54"/>
      <c r="E18" s="65"/>
      <c r="F18" s="55"/>
      <c r="G18" s="53"/>
      <c r="H18" s="57"/>
      <c r="I18" s="56"/>
      <c r="J18" s="56"/>
      <c r="K18" s="36" t="s">
        <v>65</v>
      </c>
      <c r="L18" s="83">
        <v>18</v>
      </c>
      <c r="M18" s="83"/>
      <c r="N18" s="63"/>
      <c r="O18" s="86" t="s">
        <v>230</v>
      </c>
      <c r="P18" s="88">
        <v>43637.51787037037</v>
      </c>
      <c r="Q18" s="86" t="s">
        <v>238</v>
      </c>
      <c r="R18" s="86"/>
      <c r="S18" s="86"/>
      <c r="T18" s="86"/>
      <c r="U18" s="86"/>
      <c r="V18" s="89" t="s">
        <v>259</v>
      </c>
      <c r="W18" s="88">
        <v>43637.51787037037</v>
      </c>
      <c r="X18" s="89" t="s">
        <v>273</v>
      </c>
      <c r="Y18" s="86"/>
      <c r="Z18" s="86"/>
      <c r="AA18" s="92" t="s">
        <v>287</v>
      </c>
      <c r="AB18" s="86"/>
      <c r="AC18" s="86" t="b">
        <v>0</v>
      </c>
      <c r="AD18" s="86">
        <v>0</v>
      </c>
      <c r="AE18" s="92" t="s">
        <v>289</v>
      </c>
      <c r="AF18" s="86" t="b">
        <v>0</v>
      </c>
      <c r="AG18" s="86" t="s">
        <v>290</v>
      </c>
      <c r="AH18" s="86"/>
      <c r="AI18" s="92" t="s">
        <v>289</v>
      </c>
      <c r="AJ18" s="86" t="b">
        <v>0</v>
      </c>
      <c r="AK18" s="86">
        <v>1</v>
      </c>
      <c r="AL18" s="92" t="s">
        <v>286</v>
      </c>
      <c r="AM18" s="86" t="s">
        <v>293</v>
      </c>
      <c r="AN18" s="86" t="b">
        <v>0</v>
      </c>
      <c r="AO18" s="92" t="s">
        <v>286</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0</v>
      </c>
      <c r="BE18" s="52">
        <v>0</v>
      </c>
      <c r="BF18" s="51">
        <v>0</v>
      </c>
      <c r="BG18" s="52">
        <v>0</v>
      </c>
      <c r="BH18" s="51">
        <v>0</v>
      </c>
      <c r="BI18" s="52">
        <v>0</v>
      </c>
      <c r="BJ18" s="51">
        <v>22</v>
      </c>
      <c r="BK18" s="52">
        <v>100</v>
      </c>
      <c r="BL18" s="51">
        <v>22</v>
      </c>
    </row>
    <row r="19" spans="1:64" ht="15">
      <c r="A19" s="84" t="s">
        <v>225</v>
      </c>
      <c r="B19" s="84" t="s">
        <v>225</v>
      </c>
      <c r="C19" s="53"/>
      <c r="D19" s="54"/>
      <c r="E19" s="65"/>
      <c r="F19" s="55"/>
      <c r="G19" s="53"/>
      <c r="H19" s="57"/>
      <c r="I19" s="56"/>
      <c r="J19" s="56"/>
      <c r="K19" s="36" t="s">
        <v>65</v>
      </c>
      <c r="L19" s="83">
        <v>19</v>
      </c>
      <c r="M19" s="83"/>
      <c r="N19" s="63"/>
      <c r="O19" s="86" t="s">
        <v>176</v>
      </c>
      <c r="P19" s="88">
        <v>43638.806608796294</v>
      </c>
      <c r="Q19" s="86" t="s">
        <v>239</v>
      </c>
      <c r="R19" s="86"/>
      <c r="S19" s="86"/>
      <c r="T19" s="86" t="s">
        <v>247</v>
      </c>
      <c r="U19" s="86"/>
      <c r="V19" s="89" t="s">
        <v>260</v>
      </c>
      <c r="W19" s="88">
        <v>43638.806608796294</v>
      </c>
      <c r="X19" s="89" t="s">
        <v>274</v>
      </c>
      <c r="Y19" s="86"/>
      <c r="Z19" s="86"/>
      <c r="AA19" s="92" t="s">
        <v>288</v>
      </c>
      <c r="AB19" s="86"/>
      <c r="AC19" s="86" t="b">
        <v>0</v>
      </c>
      <c r="AD19" s="86">
        <v>2</v>
      </c>
      <c r="AE19" s="92" t="s">
        <v>289</v>
      </c>
      <c r="AF19" s="86" t="b">
        <v>0</v>
      </c>
      <c r="AG19" s="86" t="s">
        <v>291</v>
      </c>
      <c r="AH19" s="86"/>
      <c r="AI19" s="92" t="s">
        <v>289</v>
      </c>
      <c r="AJ19" s="86" t="b">
        <v>0</v>
      </c>
      <c r="AK19" s="86">
        <v>0</v>
      </c>
      <c r="AL19" s="92" t="s">
        <v>289</v>
      </c>
      <c r="AM19" s="86" t="s">
        <v>293</v>
      </c>
      <c r="AN19" s="86" t="b">
        <v>0</v>
      </c>
      <c r="AO19" s="92" t="s">
        <v>288</v>
      </c>
      <c r="AP19" s="86" t="s">
        <v>176</v>
      </c>
      <c r="AQ19" s="86">
        <v>0</v>
      </c>
      <c r="AR19" s="86">
        <v>0</v>
      </c>
      <c r="AS19" s="86"/>
      <c r="AT19" s="86"/>
      <c r="AU19" s="86"/>
      <c r="AV19" s="86"/>
      <c r="AW19" s="86"/>
      <c r="AX19" s="86"/>
      <c r="AY19" s="86"/>
      <c r="AZ19" s="86"/>
      <c r="BA19">
        <v>1</v>
      </c>
      <c r="BB19" s="85" t="str">
        <f>REPLACE(INDEX(GroupVertices[Group],MATCH(Edges24[[#This Row],[Vertex 1]],GroupVertices[Vertex],0)),1,1,"")</f>
        <v>5</v>
      </c>
      <c r="BC19" s="85" t="str">
        <f>REPLACE(INDEX(GroupVertices[Group],MATCH(Edges24[[#This Row],[Vertex 2]],GroupVertices[Vertex],0)),1,1,"")</f>
        <v>5</v>
      </c>
      <c r="BD19" s="51">
        <v>0</v>
      </c>
      <c r="BE19" s="52">
        <v>0</v>
      </c>
      <c r="BF19" s="51">
        <v>0</v>
      </c>
      <c r="BG19" s="52">
        <v>0</v>
      </c>
      <c r="BH19" s="51">
        <v>0</v>
      </c>
      <c r="BI19" s="52">
        <v>0</v>
      </c>
      <c r="BJ19" s="51">
        <v>39</v>
      </c>
      <c r="BK19" s="52">
        <v>100</v>
      </c>
      <c r="BL19" s="51">
        <v>39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16" r:id="rId1" display="http://www.toryburchfoundation.org/resources/leadership/meet-the-entrepreneur-behind-every-mother/"/>
    <hyperlink ref="U3" r:id="rId2" display="https://pbs.twimg.com/media/D5yPCrPUUAAl7uh.jpg"/>
    <hyperlink ref="U4" r:id="rId3" display="https://pbs.twimg.com/media/D5yPCrPUUAAl7uh.jpg"/>
    <hyperlink ref="U5" r:id="rId4" display="https://pbs.twimg.com/media/D5yPCrPUUAAl7uh.jpg"/>
    <hyperlink ref="U12" r:id="rId5" display="https://pbs.twimg.com/media/D8w6v-4XsAE9MAV.jpg"/>
    <hyperlink ref="U14" r:id="rId6" display="https://pbs.twimg.com/media/D9f7HYCUEAAaFnA.jpg"/>
    <hyperlink ref="V3" r:id="rId7" display="https://pbs.twimg.com/media/D5yPCrPUUAAl7uh.jpg"/>
    <hyperlink ref="V4" r:id="rId8" display="https://pbs.twimg.com/media/D5yPCrPUUAAl7uh.jpg"/>
    <hyperlink ref="V5" r:id="rId9" display="https://pbs.twimg.com/media/D5yPCrPUUAAl7uh.jpg"/>
    <hyperlink ref="V6" r:id="rId10" display="http://pbs.twimg.com/profile_images/1087597538432159745/DWTwXZXg_normal.jpg"/>
    <hyperlink ref="V7" r:id="rId11" display="http://pbs.twimg.com/profile_images/931230502455070720/rZ2WgPnY_normal.jpg"/>
    <hyperlink ref="V8" r:id="rId12" display="http://pbs.twimg.com/profile_images/863305595784450048/88wf6Rri_normal.jpg"/>
    <hyperlink ref="V9" r:id="rId13" display="http://pbs.twimg.com/profile_images/674134233191858176/I9bu67FA_normal.png"/>
    <hyperlink ref="V10" r:id="rId14" display="http://abs.twimg.com/sticky/default_profile_images/default_profile_normal.png"/>
    <hyperlink ref="V11" r:id="rId15" display="http://pbs.twimg.com/profile_images/1065192593007538177/2MNFsQCq_normal.jpg"/>
    <hyperlink ref="V12" r:id="rId16" display="https://pbs.twimg.com/media/D8w6v-4XsAE9MAV.jpg"/>
    <hyperlink ref="V13" r:id="rId17" display="http://abs.twimg.com/sticky/default_profile_images/default_profile_normal.png"/>
    <hyperlink ref="V14" r:id="rId18" display="https://pbs.twimg.com/media/D9f7HYCUEAAaFnA.jpg"/>
    <hyperlink ref="V15" r:id="rId19" display="http://pbs.twimg.com/profile_images/707812282424823810/tSrAVxsw_normal.jpg"/>
    <hyperlink ref="V16" r:id="rId20" display="http://pbs.twimg.com/profile_images/628636886559535104/iuwpmkK0_normal.png"/>
    <hyperlink ref="V17" r:id="rId21" display="http://pbs.twimg.com/profile_images/628302464249278464/uoWJBc-d_normal.png"/>
    <hyperlink ref="V18" r:id="rId22" display="http://pbs.twimg.com/profile_images/628302464249278464/uoWJBc-d_normal.png"/>
    <hyperlink ref="V19" r:id="rId23" display="http://pbs.twimg.com/profile_images/1141878087769972736/P7y2fRsv_normal.jpg"/>
    <hyperlink ref="X3" r:id="rId24" display="https://twitter.com/#!/_priyankacraina/status/1124931341911355394"/>
    <hyperlink ref="X4" r:id="rId25" display="https://twitter.com/#!/_priyankacraina/status/1124931341911355394"/>
    <hyperlink ref="X5" r:id="rId26" display="https://twitter.com/#!/_priyankacraina/status/1124931341911355394"/>
    <hyperlink ref="X6" r:id="rId27" display="https://twitter.com/#!/gakeniatukene/status/1138349637449003009"/>
    <hyperlink ref="X7" r:id="rId28" display="https://twitter.com/#!/bmuthoka/status/1138356448956690432"/>
    <hyperlink ref="X8" r:id="rId29" display="https://twitter.com/#!/hngareh/status/1138361986826326016"/>
    <hyperlink ref="X9" r:id="rId30" display="https://twitter.com/#!/katekruchkin/status/1138387563545288705"/>
    <hyperlink ref="X10" r:id="rId31" display="https://twitter.com/#!/sanju69563610/status/1138392301133131778"/>
    <hyperlink ref="X11" r:id="rId32" display="https://twitter.com/#!/ekirumba/status/1138400300350525440"/>
    <hyperlink ref="X12" r:id="rId33" display="https://twitter.com/#!/totocarebox/status/1138349419915554816"/>
    <hyperlink ref="X13" r:id="rId34" display="https://twitter.com/#!/angiegichohi/status/1139248123002441729"/>
    <hyperlink ref="X14" r:id="rId35" display="https://twitter.com/#!/garaphika/status/1141657165070909440"/>
    <hyperlink ref="X15" r:id="rId36" display="https://twitter.com/#!/nagpal07/status/1141677760424771585"/>
    <hyperlink ref="X16" r:id="rId37" display="https://twitter.com/#!/toryburchfdn/status/1141856640439705601"/>
    <hyperlink ref="X17" r:id="rId38" display="https://twitter.com/#!/girlsgoblog/status/1142045937692545025"/>
    <hyperlink ref="X18" r:id="rId39" display="https://twitter.com/#!/girlsgoblog/status/1142045937692545025"/>
    <hyperlink ref="X19" r:id="rId40" display="https://twitter.com/#!/im_kalam_/status/1142512962562715648"/>
    <hyperlink ref="AZ3" r:id="rId41" display="https://api.twitter.com/1.1/geo/id/22aecab5acddee3b.json"/>
    <hyperlink ref="AZ4" r:id="rId42" display="https://api.twitter.com/1.1/geo/id/22aecab5acddee3b.json"/>
    <hyperlink ref="AZ5" r:id="rId43" display="https://api.twitter.com/1.1/geo/id/22aecab5acddee3b.json"/>
  </hyperlinks>
  <printOptions/>
  <pageMargins left="0.7" right="0.7" top="0.75" bottom="0.75" header="0.3" footer="0.3"/>
  <pageSetup horizontalDpi="600" verticalDpi="600" orientation="portrait" r:id="rId47"/>
  <legacyDrawing r:id="rId45"/>
  <tableParts>
    <tablePart r:id="rId4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724</v>
      </c>
      <c r="B1" s="13" t="s">
        <v>34</v>
      </c>
    </row>
    <row r="2" spans="1:2" ht="15">
      <c r="A2" s="124" t="s">
        <v>219</v>
      </c>
      <c r="B2" s="85">
        <v>30</v>
      </c>
    </row>
    <row r="3" spans="1:2" ht="15">
      <c r="A3" s="124" t="s">
        <v>212</v>
      </c>
      <c r="B3" s="85">
        <v>12</v>
      </c>
    </row>
    <row r="4" spans="1:2" ht="15">
      <c r="A4" s="124" t="s">
        <v>222</v>
      </c>
      <c r="B4" s="85">
        <v>0</v>
      </c>
    </row>
    <row r="5" spans="1:2" ht="15">
      <c r="A5" s="124" t="s">
        <v>220</v>
      </c>
      <c r="B5" s="85">
        <v>0</v>
      </c>
    </row>
    <row r="6" spans="1:2" ht="15">
      <c r="A6" s="124" t="s">
        <v>218</v>
      </c>
      <c r="B6" s="85">
        <v>0</v>
      </c>
    </row>
    <row r="7" spans="1:2" ht="15">
      <c r="A7" s="124" t="s">
        <v>221</v>
      </c>
      <c r="B7" s="85">
        <v>0</v>
      </c>
    </row>
    <row r="8" spans="1:2" ht="15">
      <c r="A8" s="124" t="s">
        <v>224</v>
      </c>
      <c r="B8" s="85">
        <v>0</v>
      </c>
    </row>
    <row r="9" spans="1:2" ht="15">
      <c r="A9" s="124" t="s">
        <v>225</v>
      </c>
      <c r="B9" s="85">
        <v>0</v>
      </c>
    </row>
    <row r="10" spans="1:2" ht="15">
      <c r="A10" s="124" t="s">
        <v>223</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726</v>
      </c>
      <c r="B25" t="s">
        <v>725</v>
      </c>
    </row>
    <row r="26" spans="1:2" ht="15">
      <c r="A26" s="136">
        <v>43590.2905787037</v>
      </c>
      <c r="B26" s="3">
        <v>3</v>
      </c>
    </row>
    <row r="27" spans="1:2" ht="15">
      <c r="A27" s="136">
        <v>43627.31741898148</v>
      </c>
      <c r="B27" s="3">
        <v>1</v>
      </c>
    </row>
    <row r="28" spans="1:2" ht="15">
      <c r="A28" s="136">
        <v>43627.318020833336</v>
      </c>
      <c r="B28" s="3">
        <v>1</v>
      </c>
    </row>
    <row r="29" spans="1:2" ht="15">
      <c r="A29" s="136">
        <v>43627.33681712963</v>
      </c>
      <c r="B29" s="3">
        <v>1</v>
      </c>
    </row>
    <row r="30" spans="1:2" ht="15">
      <c r="A30" s="136">
        <v>43627.352106481485</v>
      </c>
      <c r="B30" s="3">
        <v>1</v>
      </c>
    </row>
    <row r="31" spans="1:2" ht="15">
      <c r="A31" s="136">
        <v>43627.422685185185</v>
      </c>
      <c r="B31" s="3">
        <v>1</v>
      </c>
    </row>
    <row r="32" spans="1:2" ht="15">
      <c r="A32" s="136">
        <v>43627.435752314814</v>
      </c>
      <c r="B32" s="3">
        <v>1</v>
      </c>
    </row>
    <row r="33" spans="1:2" ht="15">
      <c r="A33" s="136">
        <v>43627.457824074074</v>
      </c>
      <c r="B33" s="3">
        <v>1</v>
      </c>
    </row>
    <row r="34" spans="1:2" ht="15">
      <c r="A34" s="136">
        <v>43629.797372685185</v>
      </c>
      <c r="B34" s="3">
        <v>1</v>
      </c>
    </row>
    <row r="35" spans="1:2" ht="15">
      <c r="A35" s="136">
        <v>43636.44505787037</v>
      </c>
      <c r="B35" s="3">
        <v>1</v>
      </c>
    </row>
    <row r="36" spans="1:2" ht="15">
      <c r="A36" s="136">
        <v>43636.50189814815</v>
      </c>
      <c r="B36" s="3">
        <v>1</v>
      </c>
    </row>
    <row r="37" spans="1:2" ht="15">
      <c r="A37" s="136">
        <v>43636.99550925926</v>
      </c>
      <c r="B37" s="3">
        <v>1</v>
      </c>
    </row>
    <row r="38" spans="1:2" ht="15">
      <c r="A38" s="136">
        <v>43637.51787037037</v>
      </c>
      <c r="B38" s="3">
        <v>2</v>
      </c>
    </row>
    <row r="39" spans="1:2" ht="15">
      <c r="A39" s="136">
        <v>43638.806608796294</v>
      </c>
      <c r="B39" s="3">
        <v>1</v>
      </c>
    </row>
    <row r="40" spans="1:2" ht="15">
      <c r="A40" s="136" t="s">
        <v>727</v>
      </c>
      <c r="B40"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192</v>
      </c>
      <c r="AT2" s="13" t="s">
        <v>320</v>
      </c>
      <c r="AU2" s="13" t="s">
        <v>321</v>
      </c>
      <c r="AV2" s="13" t="s">
        <v>322</v>
      </c>
      <c r="AW2" s="13" t="s">
        <v>323</v>
      </c>
      <c r="AX2" s="13" t="s">
        <v>324</v>
      </c>
      <c r="AY2" s="13" t="s">
        <v>325</v>
      </c>
      <c r="AZ2" s="13" t="s">
        <v>482</v>
      </c>
      <c r="BA2" s="130" t="s">
        <v>665</v>
      </c>
      <c r="BB2" s="130" t="s">
        <v>666</v>
      </c>
      <c r="BC2" s="130" t="s">
        <v>667</v>
      </c>
      <c r="BD2" s="130" t="s">
        <v>668</v>
      </c>
      <c r="BE2" s="130" t="s">
        <v>669</v>
      </c>
      <c r="BF2" s="130" t="s">
        <v>670</v>
      </c>
      <c r="BG2" s="130" t="s">
        <v>671</v>
      </c>
      <c r="BH2" s="130" t="s">
        <v>678</v>
      </c>
      <c r="BI2" s="130" t="s">
        <v>679</v>
      </c>
      <c r="BJ2" s="130" t="s">
        <v>686</v>
      </c>
      <c r="BK2" s="130" t="s">
        <v>712</v>
      </c>
      <c r="BL2" s="130" t="s">
        <v>713</v>
      </c>
      <c r="BM2" s="130" t="s">
        <v>714</v>
      </c>
      <c r="BN2" s="130" t="s">
        <v>715</v>
      </c>
      <c r="BO2" s="130" t="s">
        <v>716</v>
      </c>
      <c r="BP2" s="130" t="s">
        <v>717</v>
      </c>
      <c r="BQ2" s="130" t="s">
        <v>718</v>
      </c>
      <c r="BR2" s="130" t="s">
        <v>719</v>
      </c>
      <c r="BS2" s="130" t="s">
        <v>721</v>
      </c>
      <c r="BT2" s="3"/>
      <c r="BU2" s="3"/>
    </row>
    <row r="3" spans="1:73" ht="15" customHeight="1">
      <c r="A3" s="50" t="s">
        <v>212</v>
      </c>
      <c r="B3" s="53"/>
      <c r="C3" s="53" t="s">
        <v>64</v>
      </c>
      <c r="D3" s="54">
        <v>1000</v>
      </c>
      <c r="E3" s="55"/>
      <c r="F3" s="112" t="s">
        <v>390</v>
      </c>
      <c r="G3" s="53"/>
      <c r="H3" s="57" t="s">
        <v>212</v>
      </c>
      <c r="I3" s="56"/>
      <c r="J3" s="56"/>
      <c r="K3" s="114" t="s">
        <v>415</v>
      </c>
      <c r="L3" s="59">
        <v>4000.2</v>
      </c>
      <c r="M3" s="60">
        <v>5272.376953125</v>
      </c>
      <c r="N3" s="60">
        <v>4999.5</v>
      </c>
      <c r="O3" s="58"/>
      <c r="P3" s="61"/>
      <c r="Q3" s="61"/>
      <c r="R3" s="51"/>
      <c r="S3" s="51">
        <v>1</v>
      </c>
      <c r="T3" s="51">
        <v>3</v>
      </c>
      <c r="U3" s="52">
        <v>12</v>
      </c>
      <c r="V3" s="52">
        <v>0.25</v>
      </c>
      <c r="W3" s="52">
        <v>0</v>
      </c>
      <c r="X3" s="52">
        <v>2.378308</v>
      </c>
      <c r="Y3" s="52">
        <v>0</v>
      </c>
      <c r="Z3" s="52">
        <v>0</v>
      </c>
      <c r="AA3" s="62">
        <v>3</v>
      </c>
      <c r="AB3" s="62"/>
      <c r="AC3" s="63"/>
      <c r="AD3" s="85" t="s">
        <v>326</v>
      </c>
      <c r="AE3" s="85">
        <v>145</v>
      </c>
      <c r="AF3" s="85">
        <v>196180</v>
      </c>
      <c r="AG3" s="85">
        <v>977</v>
      </c>
      <c r="AH3" s="85">
        <v>1177</v>
      </c>
      <c r="AI3" s="85"/>
      <c r="AJ3" s="85" t="s">
        <v>344</v>
      </c>
      <c r="AK3" s="85" t="s">
        <v>359</v>
      </c>
      <c r="AL3" s="90" t="s">
        <v>367</v>
      </c>
      <c r="AM3" s="85"/>
      <c r="AN3" s="87">
        <v>42254.73483796296</v>
      </c>
      <c r="AO3" s="90" t="s">
        <v>375</v>
      </c>
      <c r="AP3" s="85" t="b">
        <v>1</v>
      </c>
      <c r="AQ3" s="85" t="b">
        <v>0</v>
      </c>
      <c r="AR3" s="85" t="b">
        <v>1</v>
      </c>
      <c r="AS3" s="85" t="s">
        <v>290</v>
      </c>
      <c r="AT3" s="85">
        <v>33</v>
      </c>
      <c r="AU3" s="90" t="s">
        <v>388</v>
      </c>
      <c r="AV3" s="85" t="b">
        <v>1</v>
      </c>
      <c r="AW3" s="85" t="s">
        <v>396</v>
      </c>
      <c r="AX3" s="90" t="s">
        <v>397</v>
      </c>
      <c r="AY3" s="85" t="s">
        <v>66</v>
      </c>
      <c r="AZ3" s="85" t="str">
        <f>REPLACE(INDEX(GroupVertices[Group],MATCH(Vertices[[#This Row],[Vertex]],GroupVertices[Vertex],0)),1,1,"")</f>
        <v>2</v>
      </c>
      <c r="BA3" s="51"/>
      <c r="BB3" s="51"/>
      <c r="BC3" s="51"/>
      <c r="BD3" s="51"/>
      <c r="BE3" s="51" t="s">
        <v>242</v>
      </c>
      <c r="BF3" s="51" t="s">
        <v>242</v>
      </c>
      <c r="BG3" s="131" t="s">
        <v>672</v>
      </c>
      <c r="BH3" s="131" t="s">
        <v>672</v>
      </c>
      <c r="BI3" s="131" t="s">
        <v>680</v>
      </c>
      <c r="BJ3" s="131" t="s">
        <v>680</v>
      </c>
      <c r="BK3" s="131">
        <v>2</v>
      </c>
      <c r="BL3" s="134">
        <v>4.761904761904762</v>
      </c>
      <c r="BM3" s="131">
        <v>0</v>
      </c>
      <c r="BN3" s="134">
        <v>0</v>
      </c>
      <c r="BO3" s="131">
        <v>0</v>
      </c>
      <c r="BP3" s="134">
        <v>0</v>
      </c>
      <c r="BQ3" s="131">
        <v>40</v>
      </c>
      <c r="BR3" s="134">
        <v>95.23809523809524</v>
      </c>
      <c r="BS3" s="131">
        <v>42</v>
      </c>
      <c r="BT3" s="3"/>
      <c r="BU3" s="3"/>
    </row>
    <row r="4" spans="1:76" ht="15">
      <c r="A4" s="14" t="s">
        <v>226</v>
      </c>
      <c r="B4" s="15"/>
      <c r="C4" s="15" t="s">
        <v>64</v>
      </c>
      <c r="D4" s="93">
        <v>1000</v>
      </c>
      <c r="E4" s="81"/>
      <c r="F4" s="112" t="s">
        <v>391</v>
      </c>
      <c r="G4" s="15"/>
      <c r="H4" s="16" t="s">
        <v>226</v>
      </c>
      <c r="I4" s="66"/>
      <c r="J4" s="66"/>
      <c r="K4" s="114" t="s">
        <v>416</v>
      </c>
      <c r="L4" s="94">
        <v>1</v>
      </c>
      <c r="M4" s="95">
        <v>4008.69580078125</v>
      </c>
      <c r="N4" s="95">
        <v>4100.5146484375</v>
      </c>
      <c r="O4" s="77"/>
      <c r="P4" s="96"/>
      <c r="Q4" s="96"/>
      <c r="R4" s="97"/>
      <c r="S4" s="51">
        <v>1</v>
      </c>
      <c r="T4" s="51">
        <v>0</v>
      </c>
      <c r="U4" s="52">
        <v>0</v>
      </c>
      <c r="V4" s="52">
        <v>0.142857</v>
      </c>
      <c r="W4" s="52">
        <v>0</v>
      </c>
      <c r="X4" s="52">
        <v>0.655387</v>
      </c>
      <c r="Y4" s="52">
        <v>0</v>
      </c>
      <c r="Z4" s="52">
        <v>0</v>
      </c>
      <c r="AA4" s="82">
        <v>4</v>
      </c>
      <c r="AB4" s="82"/>
      <c r="AC4" s="98"/>
      <c r="AD4" s="85" t="s">
        <v>327</v>
      </c>
      <c r="AE4" s="85">
        <v>58</v>
      </c>
      <c r="AF4" s="85">
        <v>18042</v>
      </c>
      <c r="AG4" s="85">
        <v>503</v>
      </c>
      <c r="AH4" s="85">
        <v>108</v>
      </c>
      <c r="AI4" s="85"/>
      <c r="AJ4" s="85" t="s">
        <v>345</v>
      </c>
      <c r="AK4" s="85" t="s">
        <v>360</v>
      </c>
      <c r="AL4" s="90" t="s">
        <v>367</v>
      </c>
      <c r="AM4" s="85"/>
      <c r="AN4" s="87">
        <v>42844.233935185184</v>
      </c>
      <c r="AO4" s="90" t="s">
        <v>376</v>
      </c>
      <c r="AP4" s="85" t="b">
        <v>0</v>
      </c>
      <c r="AQ4" s="85" t="b">
        <v>0</v>
      </c>
      <c r="AR4" s="85" t="b">
        <v>1</v>
      </c>
      <c r="AS4" s="85" t="s">
        <v>290</v>
      </c>
      <c r="AT4" s="85">
        <v>2</v>
      </c>
      <c r="AU4" s="90" t="s">
        <v>388</v>
      </c>
      <c r="AV4" s="85" t="b">
        <v>0</v>
      </c>
      <c r="AW4" s="85" t="s">
        <v>396</v>
      </c>
      <c r="AX4" s="90" t="s">
        <v>398</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227</v>
      </c>
      <c r="B5" s="15"/>
      <c r="C5" s="15" t="s">
        <v>64</v>
      </c>
      <c r="D5" s="93">
        <v>164.09012304622547</v>
      </c>
      <c r="E5" s="81"/>
      <c r="F5" s="112" t="s">
        <v>392</v>
      </c>
      <c r="G5" s="15"/>
      <c r="H5" s="16" t="s">
        <v>227</v>
      </c>
      <c r="I5" s="66"/>
      <c r="J5" s="66"/>
      <c r="K5" s="114" t="s">
        <v>417</v>
      </c>
      <c r="L5" s="94">
        <v>1</v>
      </c>
      <c r="M5" s="95">
        <v>6536.05859375</v>
      </c>
      <c r="N5" s="95">
        <v>5898.48583984375</v>
      </c>
      <c r="O5" s="77"/>
      <c r="P5" s="96"/>
      <c r="Q5" s="96"/>
      <c r="R5" s="97"/>
      <c r="S5" s="51">
        <v>1</v>
      </c>
      <c r="T5" s="51">
        <v>0</v>
      </c>
      <c r="U5" s="52">
        <v>0</v>
      </c>
      <c r="V5" s="52">
        <v>0.142857</v>
      </c>
      <c r="W5" s="52">
        <v>0</v>
      </c>
      <c r="X5" s="52">
        <v>0.655387</v>
      </c>
      <c r="Y5" s="52">
        <v>0</v>
      </c>
      <c r="Z5" s="52">
        <v>0</v>
      </c>
      <c r="AA5" s="82">
        <v>5</v>
      </c>
      <c r="AB5" s="82"/>
      <c r="AC5" s="98"/>
      <c r="AD5" s="85" t="s">
        <v>328</v>
      </c>
      <c r="AE5" s="85">
        <v>168</v>
      </c>
      <c r="AF5" s="85">
        <v>45</v>
      </c>
      <c r="AG5" s="85">
        <v>260</v>
      </c>
      <c r="AH5" s="85">
        <v>205</v>
      </c>
      <c r="AI5" s="85"/>
      <c r="AJ5" s="85" t="s">
        <v>346</v>
      </c>
      <c r="AK5" s="85"/>
      <c r="AL5" s="90" t="s">
        <v>368</v>
      </c>
      <c r="AM5" s="85"/>
      <c r="AN5" s="87">
        <v>40787.74005787037</v>
      </c>
      <c r="AO5" s="90" t="s">
        <v>377</v>
      </c>
      <c r="AP5" s="85" t="b">
        <v>1</v>
      </c>
      <c r="AQ5" s="85" t="b">
        <v>0</v>
      </c>
      <c r="AR5" s="85" t="b">
        <v>0</v>
      </c>
      <c r="AS5" s="85" t="s">
        <v>290</v>
      </c>
      <c r="AT5" s="85">
        <v>0</v>
      </c>
      <c r="AU5" s="90" t="s">
        <v>388</v>
      </c>
      <c r="AV5" s="85" t="b">
        <v>0</v>
      </c>
      <c r="AW5" s="85" t="s">
        <v>396</v>
      </c>
      <c r="AX5" s="90" t="s">
        <v>399</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228</v>
      </c>
      <c r="B6" s="15"/>
      <c r="C6" s="15" t="s">
        <v>64</v>
      </c>
      <c r="D6" s="93">
        <v>162.8824963972952</v>
      </c>
      <c r="E6" s="81"/>
      <c r="F6" s="112" t="s">
        <v>393</v>
      </c>
      <c r="G6" s="15"/>
      <c r="H6" s="16" t="s">
        <v>228</v>
      </c>
      <c r="I6" s="66"/>
      <c r="J6" s="66"/>
      <c r="K6" s="114" t="s">
        <v>418</v>
      </c>
      <c r="L6" s="94">
        <v>1</v>
      </c>
      <c r="M6" s="95">
        <v>5027.89013671875</v>
      </c>
      <c r="N6" s="95">
        <v>9566.8671875</v>
      </c>
      <c r="O6" s="77"/>
      <c r="P6" s="96"/>
      <c r="Q6" s="96"/>
      <c r="R6" s="97"/>
      <c r="S6" s="51">
        <v>1</v>
      </c>
      <c r="T6" s="51">
        <v>0</v>
      </c>
      <c r="U6" s="52">
        <v>0</v>
      </c>
      <c r="V6" s="52">
        <v>0.142857</v>
      </c>
      <c r="W6" s="52">
        <v>0</v>
      </c>
      <c r="X6" s="52">
        <v>0.655387</v>
      </c>
      <c r="Y6" s="52">
        <v>0</v>
      </c>
      <c r="Z6" s="52">
        <v>0</v>
      </c>
      <c r="AA6" s="82">
        <v>6</v>
      </c>
      <c r="AB6" s="82"/>
      <c r="AC6" s="98"/>
      <c r="AD6" s="85" t="s">
        <v>329</v>
      </c>
      <c r="AE6" s="85">
        <v>138</v>
      </c>
      <c r="AF6" s="85">
        <v>19</v>
      </c>
      <c r="AG6" s="85">
        <v>11</v>
      </c>
      <c r="AH6" s="85">
        <v>1006</v>
      </c>
      <c r="AI6" s="85"/>
      <c r="AJ6" s="85" t="s">
        <v>347</v>
      </c>
      <c r="AK6" s="85"/>
      <c r="AL6" s="85"/>
      <c r="AM6" s="85"/>
      <c r="AN6" s="87">
        <v>40204.49501157407</v>
      </c>
      <c r="AO6" s="85"/>
      <c r="AP6" s="85" t="b">
        <v>1</v>
      </c>
      <c r="AQ6" s="85" t="b">
        <v>0</v>
      </c>
      <c r="AR6" s="85" t="b">
        <v>0</v>
      </c>
      <c r="AS6" s="85" t="s">
        <v>290</v>
      </c>
      <c r="AT6" s="85">
        <v>0</v>
      </c>
      <c r="AU6" s="90" t="s">
        <v>388</v>
      </c>
      <c r="AV6" s="85" t="b">
        <v>0</v>
      </c>
      <c r="AW6" s="85" t="s">
        <v>396</v>
      </c>
      <c r="AX6" s="90" t="s">
        <v>400</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213</v>
      </c>
      <c r="B7" s="15"/>
      <c r="C7" s="15" t="s">
        <v>64</v>
      </c>
      <c r="D7" s="93">
        <v>170.59272807892694</v>
      </c>
      <c r="E7" s="81"/>
      <c r="F7" s="112" t="s">
        <v>251</v>
      </c>
      <c r="G7" s="15"/>
      <c r="H7" s="16" t="s">
        <v>213</v>
      </c>
      <c r="I7" s="66"/>
      <c r="J7" s="66"/>
      <c r="K7" s="114" t="s">
        <v>419</v>
      </c>
      <c r="L7" s="94">
        <v>1</v>
      </c>
      <c r="M7" s="95">
        <v>243.15306091308594</v>
      </c>
      <c r="N7" s="95">
        <v>3272.108642578125</v>
      </c>
      <c r="O7" s="77"/>
      <c r="P7" s="96"/>
      <c r="Q7" s="96"/>
      <c r="R7" s="97"/>
      <c r="S7" s="51">
        <v>0</v>
      </c>
      <c r="T7" s="51">
        <v>1</v>
      </c>
      <c r="U7" s="52">
        <v>0</v>
      </c>
      <c r="V7" s="52">
        <v>0.090909</v>
      </c>
      <c r="W7" s="52">
        <v>0.111111</v>
      </c>
      <c r="X7" s="52">
        <v>0.578497</v>
      </c>
      <c r="Y7" s="52">
        <v>0</v>
      </c>
      <c r="Z7" s="52">
        <v>0</v>
      </c>
      <c r="AA7" s="82">
        <v>7</v>
      </c>
      <c r="AB7" s="82"/>
      <c r="AC7" s="98"/>
      <c r="AD7" s="85" t="s">
        <v>330</v>
      </c>
      <c r="AE7" s="85">
        <v>287</v>
      </c>
      <c r="AF7" s="85">
        <v>185</v>
      </c>
      <c r="AG7" s="85">
        <v>2417</v>
      </c>
      <c r="AH7" s="85">
        <v>2104</v>
      </c>
      <c r="AI7" s="85"/>
      <c r="AJ7" s="85" t="s">
        <v>348</v>
      </c>
      <c r="AK7" s="85" t="s">
        <v>361</v>
      </c>
      <c r="AL7" s="90" t="s">
        <v>369</v>
      </c>
      <c r="AM7" s="85"/>
      <c r="AN7" s="87">
        <v>41072.86708333333</v>
      </c>
      <c r="AO7" s="85"/>
      <c r="AP7" s="85" t="b">
        <v>1</v>
      </c>
      <c r="AQ7" s="85" t="b">
        <v>0</v>
      </c>
      <c r="AR7" s="85" t="b">
        <v>1</v>
      </c>
      <c r="AS7" s="85" t="s">
        <v>290</v>
      </c>
      <c r="AT7" s="85">
        <v>0</v>
      </c>
      <c r="AU7" s="90" t="s">
        <v>388</v>
      </c>
      <c r="AV7" s="85" t="b">
        <v>0</v>
      </c>
      <c r="AW7" s="85" t="s">
        <v>396</v>
      </c>
      <c r="AX7" s="90" t="s">
        <v>401</v>
      </c>
      <c r="AY7" s="85" t="s">
        <v>66</v>
      </c>
      <c r="AZ7" s="85" t="str">
        <f>REPLACE(INDEX(GroupVertices[Group],MATCH(Vertices[[#This Row],[Vertex]],GroupVertices[Vertex],0)),1,1,"")</f>
        <v>1</v>
      </c>
      <c r="BA7" s="51"/>
      <c r="BB7" s="51"/>
      <c r="BC7" s="51"/>
      <c r="BD7" s="51"/>
      <c r="BE7" s="51"/>
      <c r="BF7" s="51"/>
      <c r="BG7" s="131" t="s">
        <v>584</v>
      </c>
      <c r="BH7" s="131" t="s">
        <v>584</v>
      </c>
      <c r="BI7" s="131" t="s">
        <v>681</v>
      </c>
      <c r="BJ7" s="131" t="s">
        <v>681</v>
      </c>
      <c r="BK7" s="131">
        <v>1</v>
      </c>
      <c r="BL7" s="134">
        <v>4.545454545454546</v>
      </c>
      <c r="BM7" s="131">
        <v>0</v>
      </c>
      <c r="BN7" s="134">
        <v>0</v>
      </c>
      <c r="BO7" s="131">
        <v>0</v>
      </c>
      <c r="BP7" s="134">
        <v>0</v>
      </c>
      <c r="BQ7" s="131">
        <v>21</v>
      </c>
      <c r="BR7" s="134">
        <v>95.45454545454545</v>
      </c>
      <c r="BS7" s="131">
        <v>22</v>
      </c>
      <c r="BT7" s="2"/>
      <c r="BU7" s="3"/>
      <c r="BV7" s="3"/>
      <c r="BW7" s="3"/>
      <c r="BX7" s="3"/>
    </row>
    <row r="8" spans="1:76" ht="15">
      <c r="A8" s="14" t="s">
        <v>219</v>
      </c>
      <c r="B8" s="15"/>
      <c r="C8" s="15" t="s">
        <v>64</v>
      </c>
      <c r="D8" s="93">
        <v>177.18822746923846</v>
      </c>
      <c r="E8" s="81"/>
      <c r="F8" s="112" t="s">
        <v>394</v>
      </c>
      <c r="G8" s="15"/>
      <c r="H8" s="16" t="s">
        <v>219</v>
      </c>
      <c r="I8" s="66"/>
      <c r="J8" s="66"/>
      <c r="K8" s="114" t="s">
        <v>420</v>
      </c>
      <c r="L8" s="94">
        <v>9999</v>
      </c>
      <c r="M8" s="95">
        <v>2004.347900390625</v>
      </c>
      <c r="N8" s="95">
        <v>4999.5</v>
      </c>
      <c r="O8" s="77"/>
      <c r="P8" s="96"/>
      <c r="Q8" s="96"/>
      <c r="R8" s="97"/>
      <c r="S8" s="51">
        <v>7</v>
      </c>
      <c r="T8" s="51">
        <v>1</v>
      </c>
      <c r="U8" s="52">
        <v>30</v>
      </c>
      <c r="V8" s="52">
        <v>0.166667</v>
      </c>
      <c r="W8" s="52">
        <v>0.333333</v>
      </c>
      <c r="X8" s="52">
        <v>3.528817</v>
      </c>
      <c r="Y8" s="52">
        <v>0</v>
      </c>
      <c r="Z8" s="52">
        <v>0</v>
      </c>
      <c r="AA8" s="82">
        <v>8</v>
      </c>
      <c r="AB8" s="82"/>
      <c r="AC8" s="98"/>
      <c r="AD8" s="85" t="s">
        <v>331</v>
      </c>
      <c r="AE8" s="85">
        <v>491</v>
      </c>
      <c r="AF8" s="85">
        <v>327</v>
      </c>
      <c r="AG8" s="85">
        <v>794</v>
      </c>
      <c r="AH8" s="85">
        <v>506</v>
      </c>
      <c r="AI8" s="85"/>
      <c r="AJ8" s="85" t="s">
        <v>349</v>
      </c>
      <c r="AK8" s="85" t="s">
        <v>362</v>
      </c>
      <c r="AL8" s="90" t="s">
        <v>369</v>
      </c>
      <c r="AM8" s="85"/>
      <c r="AN8" s="87">
        <v>42669.4775</v>
      </c>
      <c r="AO8" s="90" t="s">
        <v>378</v>
      </c>
      <c r="AP8" s="85" t="b">
        <v>1</v>
      </c>
      <c r="AQ8" s="85" t="b">
        <v>0</v>
      </c>
      <c r="AR8" s="85" t="b">
        <v>1</v>
      </c>
      <c r="AS8" s="85" t="s">
        <v>290</v>
      </c>
      <c r="AT8" s="85">
        <v>0</v>
      </c>
      <c r="AU8" s="85"/>
      <c r="AV8" s="85" t="b">
        <v>0</v>
      </c>
      <c r="AW8" s="85" t="s">
        <v>396</v>
      </c>
      <c r="AX8" s="90" t="s">
        <v>402</v>
      </c>
      <c r="AY8" s="85" t="s">
        <v>66</v>
      </c>
      <c r="AZ8" s="85" t="str">
        <f>REPLACE(INDEX(GroupVertices[Group],MATCH(Vertices[[#This Row],[Vertex]],GroupVertices[Vertex],0)),1,1,"")</f>
        <v>1</v>
      </c>
      <c r="BA8" s="51"/>
      <c r="BB8" s="51"/>
      <c r="BC8" s="51"/>
      <c r="BD8" s="51"/>
      <c r="BE8" s="51" t="s">
        <v>243</v>
      </c>
      <c r="BF8" s="51" t="s">
        <v>243</v>
      </c>
      <c r="BG8" s="131" t="s">
        <v>584</v>
      </c>
      <c r="BH8" s="131" t="s">
        <v>584</v>
      </c>
      <c r="BI8" s="131" t="s">
        <v>634</v>
      </c>
      <c r="BJ8" s="131" t="s">
        <v>634</v>
      </c>
      <c r="BK8" s="131">
        <v>2</v>
      </c>
      <c r="BL8" s="134">
        <v>5.405405405405405</v>
      </c>
      <c r="BM8" s="131">
        <v>0</v>
      </c>
      <c r="BN8" s="134">
        <v>0</v>
      </c>
      <c r="BO8" s="131">
        <v>0</v>
      </c>
      <c r="BP8" s="134">
        <v>0</v>
      </c>
      <c r="BQ8" s="131">
        <v>35</v>
      </c>
      <c r="BR8" s="134">
        <v>94.5945945945946</v>
      </c>
      <c r="BS8" s="131">
        <v>37</v>
      </c>
      <c r="BT8" s="2"/>
      <c r="BU8" s="3"/>
      <c r="BV8" s="3"/>
      <c r="BW8" s="3"/>
      <c r="BX8" s="3"/>
    </row>
    <row r="9" spans="1:76" ht="15">
      <c r="A9" s="14" t="s">
        <v>214</v>
      </c>
      <c r="B9" s="15"/>
      <c r="C9" s="15" t="s">
        <v>64</v>
      </c>
      <c r="D9" s="93">
        <v>187.5923955215608</v>
      </c>
      <c r="E9" s="81"/>
      <c r="F9" s="112" t="s">
        <v>252</v>
      </c>
      <c r="G9" s="15"/>
      <c r="H9" s="16" t="s">
        <v>214</v>
      </c>
      <c r="I9" s="66"/>
      <c r="J9" s="66"/>
      <c r="K9" s="114" t="s">
        <v>421</v>
      </c>
      <c r="L9" s="94">
        <v>1</v>
      </c>
      <c r="M9" s="95">
        <v>479.9458923339844</v>
      </c>
      <c r="N9" s="95">
        <v>7918.70361328125</v>
      </c>
      <c r="O9" s="77"/>
      <c r="P9" s="96"/>
      <c r="Q9" s="96"/>
      <c r="R9" s="97"/>
      <c r="S9" s="51">
        <v>0</v>
      </c>
      <c r="T9" s="51">
        <v>1</v>
      </c>
      <c r="U9" s="52">
        <v>0</v>
      </c>
      <c r="V9" s="52">
        <v>0.090909</v>
      </c>
      <c r="W9" s="52">
        <v>0.111111</v>
      </c>
      <c r="X9" s="52">
        <v>0.578497</v>
      </c>
      <c r="Y9" s="52">
        <v>0</v>
      </c>
      <c r="Z9" s="52">
        <v>0</v>
      </c>
      <c r="AA9" s="82">
        <v>9</v>
      </c>
      <c r="AB9" s="82"/>
      <c r="AC9" s="98"/>
      <c r="AD9" s="85" t="s">
        <v>332</v>
      </c>
      <c r="AE9" s="85">
        <v>469</v>
      </c>
      <c r="AF9" s="85">
        <v>551</v>
      </c>
      <c r="AG9" s="85">
        <v>10693</v>
      </c>
      <c r="AH9" s="85">
        <v>6645</v>
      </c>
      <c r="AI9" s="85"/>
      <c r="AJ9" s="85" t="s">
        <v>350</v>
      </c>
      <c r="AK9" s="85" t="s">
        <v>362</v>
      </c>
      <c r="AL9" s="85"/>
      <c r="AM9" s="85"/>
      <c r="AN9" s="87">
        <v>39925.39635416667</v>
      </c>
      <c r="AO9" s="90" t="s">
        <v>379</v>
      </c>
      <c r="AP9" s="85" t="b">
        <v>0</v>
      </c>
      <c r="AQ9" s="85" t="b">
        <v>0</v>
      </c>
      <c r="AR9" s="85" t="b">
        <v>1</v>
      </c>
      <c r="AS9" s="85" t="s">
        <v>290</v>
      </c>
      <c r="AT9" s="85">
        <v>1</v>
      </c>
      <c r="AU9" s="90" t="s">
        <v>389</v>
      </c>
      <c r="AV9" s="85" t="b">
        <v>0</v>
      </c>
      <c r="AW9" s="85" t="s">
        <v>396</v>
      </c>
      <c r="AX9" s="90" t="s">
        <v>403</v>
      </c>
      <c r="AY9" s="85" t="s">
        <v>66</v>
      </c>
      <c r="AZ9" s="85" t="str">
        <f>REPLACE(INDEX(GroupVertices[Group],MATCH(Vertices[[#This Row],[Vertex]],GroupVertices[Vertex],0)),1,1,"")</f>
        <v>1</v>
      </c>
      <c r="BA9" s="51"/>
      <c r="BB9" s="51"/>
      <c r="BC9" s="51"/>
      <c r="BD9" s="51"/>
      <c r="BE9" s="51"/>
      <c r="BF9" s="51"/>
      <c r="BG9" s="131" t="s">
        <v>584</v>
      </c>
      <c r="BH9" s="131" t="s">
        <v>584</v>
      </c>
      <c r="BI9" s="131" t="s">
        <v>681</v>
      </c>
      <c r="BJ9" s="131" t="s">
        <v>681</v>
      </c>
      <c r="BK9" s="131">
        <v>1</v>
      </c>
      <c r="BL9" s="134">
        <v>4.545454545454546</v>
      </c>
      <c r="BM9" s="131">
        <v>0</v>
      </c>
      <c r="BN9" s="134">
        <v>0</v>
      </c>
      <c r="BO9" s="131">
        <v>0</v>
      </c>
      <c r="BP9" s="134">
        <v>0</v>
      </c>
      <c r="BQ9" s="131">
        <v>21</v>
      </c>
      <c r="BR9" s="134">
        <v>95.45454545454545</v>
      </c>
      <c r="BS9" s="131">
        <v>22</v>
      </c>
      <c r="BT9" s="2"/>
      <c r="BU9" s="3"/>
      <c r="BV9" s="3"/>
      <c r="BW9" s="3"/>
      <c r="BX9" s="3"/>
    </row>
    <row r="10" spans="1:76" ht="15">
      <c r="A10" s="14" t="s">
        <v>215</v>
      </c>
      <c r="B10" s="15"/>
      <c r="C10" s="15" t="s">
        <v>64</v>
      </c>
      <c r="D10" s="93">
        <v>170.3604921849019</v>
      </c>
      <c r="E10" s="81"/>
      <c r="F10" s="112" t="s">
        <v>253</v>
      </c>
      <c r="G10" s="15"/>
      <c r="H10" s="16" t="s">
        <v>215</v>
      </c>
      <c r="I10" s="66"/>
      <c r="J10" s="66"/>
      <c r="K10" s="114" t="s">
        <v>422</v>
      </c>
      <c r="L10" s="94">
        <v>1</v>
      </c>
      <c r="M10" s="95">
        <v>2289.381591796875</v>
      </c>
      <c r="N10" s="95">
        <v>9558.75</v>
      </c>
      <c r="O10" s="77"/>
      <c r="P10" s="96"/>
      <c r="Q10" s="96"/>
      <c r="R10" s="97"/>
      <c r="S10" s="51">
        <v>0</v>
      </c>
      <c r="T10" s="51">
        <v>1</v>
      </c>
      <c r="U10" s="52">
        <v>0</v>
      </c>
      <c r="V10" s="52">
        <v>0.090909</v>
      </c>
      <c r="W10" s="52">
        <v>0.111111</v>
      </c>
      <c r="X10" s="52">
        <v>0.578497</v>
      </c>
      <c r="Y10" s="52">
        <v>0</v>
      </c>
      <c r="Z10" s="52">
        <v>0</v>
      </c>
      <c r="AA10" s="82">
        <v>10</v>
      </c>
      <c r="AB10" s="82"/>
      <c r="AC10" s="98"/>
      <c r="AD10" s="85" t="s">
        <v>333</v>
      </c>
      <c r="AE10" s="85">
        <v>236</v>
      </c>
      <c r="AF10" s="85">
        <v>180</v>
      </c>
      <c r="AG10" s="85">
        <v>2797</v>
      </c>
      <c r="AH10" s="85">
        <v>2049</v>
      </c>
      <c r="AI10" s="85"/>
      <c r="AJ10" s="85" t="s">
        <v>351</v>
      </c>
      <c r="AK10" s="85" t="s">
        <v>363</v>
      </c>
      <c r="AL10" s="85"/>
      <c r="AM10" s="85"/>
      <c r="AN10" s="87">
        <v>41299.38689814815</v>
      </c>
      <c r="AO10" s="90" t="s">
        <v>380</v>
      </c>
      <c r="AP10" s="85" t="b">
        <v>1</v>
      </c>
      <c r="AQ10" s="85" t="b">
        <v>0</v>
      </c>
      <c r="AR10" s="85" t="b">
        <v>1</v>
      </c>
      <c r="AS10" s="85" t="s">
        <v>290</v>
      </c>
      <c r="AT10" s="85">
        <v>8</v>
      </c>
      <c r="AU10" s="90" t="s">
        <v>388</v>
      </c>
      <c r="AV10" s="85" t="b">
        <v>0</v>
      </c>
      <c r="AW10" s="85" t="s">
        <v>396</v>
      </c>
      <c r="AX10" s="90" t="s">
        <v>404</v>
      </c>
      <c r="AY10" s="85" t="s">
        <v>66</v>
      </c>
      <c r="AZ10" s="85" t="str">
        <f>REPLACE(INDEX(GroupVertices[Group],MATCH(Vertices[[#This Row],[Vertex]],GroupVertices[Vertex],0)),1,1,"")</f>
        <v>1</v>
      </c>
      <c r="BA10" s="51"/>
      <c r="BB10" s="51"/>
      <c r="BC10" s="51"/>
      <c r="BD10" s="51"/>
      <c r="BE10" s="51"/>
      <c r="BF10" s="51"/>
      <c r="BG10" s="131" t="s">
        <v>584</v>
      </c>
      <c r="BH10" s="131" t="s">
        <v>584</v>
      </c>
      <c r="BI10" s="131" t="s">
        <v>681</v>
      </c>
      <c r="BJ10" s="131" t="s">
        <v>681</v>
      </c>
      <c r="BK10" s="131">
        <v>1</v>
      </c>
      <c r="BL10" s="134">
        <v>4.545454545454546</v>
      </c>
      <c r="BM10" s="131">
        <v>0</v>
      </c>
      <c r="BN10" s="134">
        <v>0</v>
      </c>
      <c r="BO10" s="131">
        <v>0</v>
      </c>
      <c r="BP10" s="134">
        <v>0</v>
      </c>
      <c r="BQ10" s="131">
        <v>21</v>
      </c>
      <c r="BR10" s="134">
        <v>95.45454545454545</v>
      </c>
      <c r="BS10" s="131">
        <v>22</v>
      </c>
      <c r="BT10" s="2"/>
      <c r="BU10" s="3"/>
      <c r="BV10" s="3"/>
      <c r="BW10" s="3"/>
      <c r="BX10" s="3"/>
    </row>
    <row r="11" spans="1:76" ht="15">
      <c r="A11" s="14" t="s">
        <v>216</v>
      </c>
      <c r="B11" s="15"/>
      <c r="C11" s="15" t="s">
        <v>64</v>
      </c>
      <c r="D11" s="93">
        <v>184.9449063296752</v>
      </c>
      <c r="E11" s="81"/>
      <c r="F11" s="112" t="s">
        <v>254</v>
      </c>
      <c r="G11" s="15"/>
      <c r="H11" s="16" t="s">
        <v>216</v>
      </c>
      <c r="I11" s="66"/>
      <c r="J11" s="66"/>
      <c r="K11" s="114" t="s">
        <v>423</v>
      </c>
      <c r="L11" s="94">
        <v>1</v>
      </c>
      <c r="M11" s="95">
        <v>3528.749755859375</v>
      </c>
      <c r="N11" s="95">
        <v>2080.29736328125</v>
      </c>
      <c r="O11" s="77"/>
      <c r="P11" s="96"/>
      <c r="Q11" s="96"/>
      <c r="R11" s="97"/>
      <c r="S11" s="51">
        <v>0</v>
      </c>
      <c r="T11" s="51">
        <v>1</v>
      </c>
      <c r="U11" s="52">
        <v>0</v>
      </c>
      <c r="V11" s="52">
        <v>0.090909</v>
      </c>
      <c r="W11" s="52">
        <v>0.111111</v>
      </c>
      <c r="X11" s="52">
        <v>0.578497</v>
      </c>
      <c r="Y11" s="52">
        <v>0</v>
      </c>
      <c r="Z11" s="52">
        <v>0</v>
      </c>
      <c r="AA11" s="82">
        <v>11</v>
      </c>
      <c r="AB11" s="82"/>
      <c r="AC11" s="98"/>
      <c r="AD11" s="85" t="s">
        <v>334</v>
      </c>
      <c r="AE11" s="85">
        <v>433</v>
      </c>
      <c r="AF11" s="85">
        <v>494</v>
      </c>
      <c r="AG11" s="85">
        <v>3134</v>
      </c>
      <c r="AH11" s="85">
        <v>1852</v>
      </c>
      <c r="AI11" s="85"/>
      <c r="AJ11" s="85" t="s">
        <v>352</v>
      </c>
      <c r="AK11" s="85"/>
      <c r="AL11" s="85"/>
      <c r="AM11" s="85"/>
      <c r="AN11" s="87">
        <v>41359.431226851855</v>
      </c>
      <c r="AO11" s="90" t="s">
        <v>381</v>
      </c>
      <c r="AP11" s="85" t="b">
        <v>0</v>
      </c>
      <c r="AQ11" s="85" t="b">
        <v>0</v>
      </c>
      <c r="AR11" s="85" t="b">
        <v>1</v>
      </c>
      <c r="AS11" s="85" t="s">
        <v>290</v>
      </c>
      <c r="AT11" s="85">
        <v>7</v>
      </c>
      <c r="AU11" s="90" t="s">
        <v>388</v>
      </c>
      <c r="AV11" s="85" t="b">
        <v>0</v>
      </c>
      <c r="AW11" s="85" t="s">
        <v>396</v>
      </c>
      <c r="AX11" s="90" t="s">
        <v>405</v>
      </c>
      <c r="AY11" s="85" t="s">
        <v>66</v>
      </c>
      <c r="AZ11" s="85" t="str">
        <f>REPLACE(INDEX(GroupVertices[Group],MATCH(Vertices[[#This Row],[Vertex]],GroupVertices[Vertex],0)),1,1,"")</f>
        <v>1</v>
      </c>
      <c r="BA11" s="51"/>
      <c r="BB11" s="51"/>
      <c r="BC11" s="51"/>
      <c r="BD11" s="51"/>
      <c r="BE11" s="51"/>
      <c r="BF11" s="51"/>
      <c r="BG11" s="131" t="s">
        <v>584</v>
      </c>
      <c r="BH11" s="131" t="s">
        <v>584</v>
      </c>
      <c r="BI11" s="131" t="s">
        <v>681</v>
      </c>
      <c r="BJ11" s="131" t="s">
        <v>681</v>
      </c>
      <c r="BK11" s="131">
        <v>1</v>
      </c>
      <c r="BL11" s="134">
        <v>4.545454545454546</v>
      </c>
      <c r="BM11" s="131">
        <v>0</v>
      </c>
      <c r="BN11" s="134">
        <v>0</v>
      </c>
      <c r="BO11" s="131">
        <v>0</v>
      </c>
      <c r="BP11" s="134">
        <v>0</v>
      </c>
      <c r="BQ11" s="131">
        <v>21</v>
      </c>
      <c r="BR11" s="134">
        <v>95.45454545454545</v>
      </c>
      <c r="BS11" s="131">
        <v>22</v>
      </c>
      <c r="BT11" s="2"/>
      <c r="BU11" s="3"/>
      <c r="BV11" s="3"/>
      <c r="BW11" s="3"/>
      <c r="BX11" s="3"/>
    </row>
    <row r="12" spans="1:76" ht="15">
      <c r="A12" s="14" t="s">
        <v>217</v>
      </c>
      <c r="B12" s="15"/>
      <c r="C12" s="15" t="s">
        <v>64</v>
      </c>
      <c r="D12" s="93">
        <v>162</v>
      </c>
      <c r="E12" s="81"/>
      <c r="F12" s="112" t="s">
        <v>255</v>
      </c>
      <c r="G12" s="15"/>
      <c r="H12" s="16" t="s">
        <v>217</v>
      </c>
      <c r="I12" s="66"/>
      <c r="J12" s="66"/>
      <c r="K12" s="114" t="s">
        <v>424</v>
      </c>
      <c r="L12" s="94">
        <v>1</v>
      </c>
      <c r="M12" s="95">
        <v>5516.8642578125</v>
      </c>
      <c r="N12" s="95">
        <v>432.1330871582031</v>
      </c>
      <c r="O12" s="77"/>
      <c r="P12" s="96"/>
      <c r="Q12" s="96"/>
      <c r="R12" s="97"/>
      <c r="S12" s="51">
        <v>0</v>
      </c>
      <c r="T12" s="51">
        <v>1</v>
      </c>
      <c r="U12" s="52">
        <v>0</v>
      </c>
      <c r="V12" s="52">
        <v>0.142857</v>
      </c>
      <c r="W12" s="52">
        <v>0</v>
      </c>
      <c r="X12" s="52">
        <v>0.655387</v>
      </c>
      <c r="Y12" s="52">
        <v>0</v>
      </c>
      <c r="Z12" s="52">
        <v>0</v>
      </c>
      <c r="AA12" s="82">
        <v>12</v>
      </c>
      <c r="AB12" s="82"/>
      <c r="AC12" s="98"/>
      <c r="AD12" s="85" t="s">
        <v>335</v>
      </c>
      <c r="AE12" s="85">
        <v>5</v>
      </c>
      <c r="AF12" s="85">
        <v>0</v>
      </c>
      <c r="AG12" s="85">
        <v>9</v>
      </c>
      <c r="AH12" s="85">
        <v>87</v>
      </c>
      <c r="AI12" s="85"/>
      <c r="AJ12" s="85">
        <v>1234</v>
      </c>
      <c r="AK12" s="85"/>
      <c r="AL12" s="85"/>
      <c r="AM12" s="85"/>
      <c r="AN12" s="87">
        <v>43627.41974537037</v>
      </c>
      <c r="AO12" s="85"/>
      <c r="AP12" s="85" t="b">
        <v>1</v>
      </c>
      <c r="AQ12" s="85" t="b">
        <v>1</v>
      </c>
      <c r="AR12" s="85" t="b">
        <v>0</v>
      </c>
      <c r="AS12" s="85" t="s">
        <v>290</v>
      </c>
      <c r="AT12" s="85">
        <v>0</v>
      </c>
      <c r="AU12" s="85"/>
      <c r="AV12" s="85" t="b">
        <v>0</v>
      </c>
      <c r="AW12" s="85" t="s">
        <v>396</v>
      </c>
      <c r="AX12" s="90" t="s">
        <v>406</v>
      </c>
      <c r="AY12" s="85" t="s">
        <v>66</v>
      </c>
      <c r="AZ12" s="85" t="str">
        <f>REPLACE(INDEX(GroupVertices[Group],MATCH(Vertices[[#This Row],[Vertex]],GroupVertices[Vertex],0)),1,1,"")</f>
        <v>2</v>
      </c>
      <c r="BA12" s="51"/>
      <c r="BB12" s="51"/>
      <c r="BC12" s="51"/>
      <c r="BD12" s="51"/>
      <c r="BE12" s="51" t="s">
        <v>229</v>
      </c>
      <c r="BF12" s="51" t="s">
        <v>229</v>
      </c>
      <c r="BG12" s="131" t="s">
        <v>673</v>
      </c>
      <c r="BH12" s="131" t="s">
        <v>673</v>
      </c>
      <c r="BI12" s="131" t="s">
        <v>682</v>
      </c>
      <c r="BJ12" s="131" t="s">
        <v>682</v>
      </c>
      <c r="BK12" s="131">
        <v>2</v>
      </c>
      <c r="BL12" s="134">
        <v>10.526315789473685</v>
      </c>
      <c r="BM12" s="131">
        <v>0</v>
      </c>
      <c r="BN12" s="134">
        <v>0</v>
      </c>
      <c r="BO12" s="131">
        <v>0</v>
      </c>
      <c r="BP12" s="134">
        <v>0</v>
      </c>
      <c r="BQ12" s="131">
        <v>17</v>
      </c>
      <c r="BR12" s="134">
        <v>89.47368421052632</v>
      </c>
      <c r="BS12" s="131">
        <v>19</v>
      </c>
      <c r="BT12" s="2"/>
      <c r="BU12" s="3"/>
      <c r="BV12" s="3"/>
      <c r="BW12" s="3"/>
      <c r="BX12" s="3"/>
    </row>
    <row r="13" spans="1:76" ht="15">
      <c r="A13" s="14" t="s">
        <v>218</v>
      </c>
      <c r="B13" s="15"/>
      <c r="C13" s="15" t="s">
        <v>64</v>
      </c>
      <c r="D13" s="93">
        <v>163.53275690056535</v>
      </c>
      <c r="E13" s="81"/>
      <c r="F13" s="112" t="s">
        <v>256</v>
      </c>
      <c r="G13" s="15"/>
      <c r="H13" s="16" t="s">
        <v>218</v>
      </c>
      <c r="I13" s="66"/>
      <c r="J13" s="66"/>
      <c r="K13" s="114" t="s">
        <v>425</v>
      </c>
      <c r="L13" s="94">
        <v>1</v>
      </c>
      <c r="M13" s="95">
        <v>1719.314208984375</v>
      </c>
      <c r="N13" s="95">
        <v>432.1330871582031</v>
      </c>
      <c r="O13" s="77"/>
      <c r="P13" s="96"/>
      <c r="Q13" s="96"/>
      <c r="R13" s="97"/>
      <c r="S13" s="51">
        <v>0</v>
      </c>
      <c r="T13" s="51">
        <v>1</v>
      </c>
      <c r="U13" s="52">
        <v>0</v>
      </c>
      <c r="V13" s="52">
        <v>0.090909</v>
      </c>
      <c r="W13" s="52">
        <v>0.111111</v>
      </c>
      <c r="X13" s="52">
        <v>0.578497</v>
      </c>
      <c r="Y13" s="52">
        <v>0</v>
      </c>
      <c r="Z13" s="52">
        <v>0</v>
      </c>
      <c r="AA13" s="82">
        <v>13</v>
      </c>
      <c r="AB13" s="82"/>
      <c r="AC13" s="98"/>
      <c r="AD13" s="85" t="s">
        <v>336</v>
      </c>
      <c r="AE13" s="85">
        <v>182</v>
      </c>
      <c r="AF13" s="85">
        <v>33</v>
      </c>
      <c r="AG13" s="85">
        <v>200</v>
      </c>
      <c r="AH13" s="85">
        <v>848</v>
      </c>
      <c r="AI13" s="85"/>
      <c r="AJ13" s="85" t="s">
        <v>353</v>
      </c>
      <c r="AK13" s="85" t="s">
        <v>362</v>
      </c>
      <c r="AL13" s="90" t="s">
        <v>370</v>
      </c>
      <c r="AM13" s="85"/>
      <c r="AN13" s="87">
        <v>40934.473275462966</v>
      </c>
      <c r="AO13" s="90" t="s">
        <v>382</v>
      </c>
      <c r="AP13" s="85" t="b">
        <v>1</v>
      </c>
      <c r="AQ13" s="85" t="b">
        <v>0</v>
      </c>
      <c r="AR13" s="85" t="b">
        <v>0</v>
      </c>
      <c r="AS13" s="85" t="s">
        <v>290</v>
      </c>
      <c r="AT13" s="85">
        <v>0</v>
      </c>
      <c r="AU13" s="90" t="s">
        <v>388</v>
      </c>
      <c r="AV13" s="85" t="b">
        <v>0</v>
      </c>
      <c r="AW13" s="85" t="s">
        <v>396</v>
      </c>
      <c r="AX13" s="90" t="s">
        <v>407</v>
      </c>
      <c r="AY13" s="85" t="s">
        <v>66</v>
      </c>
      <c r="AZ13" s="85" t="str">
        <f>REPLACE(INDEX(GroupVertices[Group],MATCH(Vertices[[#This Row],[Vertex]],GroupVertices[Vertex],0)),1,1,"")</f>
        <v>1</v>
      </c>
      <c r="BA13" s="51"/>
      <c r="BB13" s="51"/>
      <c r="BC13" s="51"/>
      <c r="BD13" s="51"/>
      <c r="BE13" s="51"/>
      <c r="BF13" s="51"/>
      <c r="BG13" s="131" t="s">
        <v>584</v>
      </c>
      <c r="BH13" s="131" t="s">
        <v>584</v>
      </c>
      <c r="BI13" s="131" t="s">
        <v>681</v>
      </c>
      <c r="BJ13" s="131" t="s">
        <v>681</v>
      </c>
      <c r="BK13" s="131">
        <v>1</v>
      </c>
      <c r="BL13" s="134">
        <v>4.545454545454546</v>
      </c>
      <c r="BM13" s="131">
        <v>0</v>
      </c>
      <c r="BN13" s="134">
        <v>0</v>
      </c>
      <c r="BO13" s="131">
        <v>0</v>
      </c>
      <c r="BP13" s="134">
        <v>0</v>
      </c>
      <c r="BQ13" s="131">
        <v>21</v>
      </c>
      <c r="BR13" s="134">
        <v>95.45454545454545</v>
      </c>
      <c r="BS13" s="131">
        <v>22</v>
      </c>
      <c r="BT13" s="2"/>
      <c r="BU13" s="3"/>
      <c r="BV13" s="3"/>
      <c r="BW13" s="3"/>
      <c r="BX13" s="3"/>
    </row>
    <row r="14" spans="1:76" ht="15">
      <c r="A14" s="14" t="s">
        <v>220</v>
      </c>
      <c r="B14" s="15"/>
      <c r="C14" s="15" t="s">
        <v>64</v>
      </c>
      <c r="D14" s="93">
        <v>163.11473229132025</v>
      </c>
      <c r="E14" s="81"/>
      <c r="F14" s="112" t="s">
        <v>255</v>
      </c>
      <c r="G14" s="15"/>
      <c r="H14" s="16" t="s">
        <v>220</v>
      </c>
      <c r="I14" s="66"/>
      <c r="J14" s="66"/>
      <c r="K14" s="114" t="s">
        <v>426</v>
      </c>
      <c r="L14" s="94">
        <v>1</v>
      </c>
      <c r="M14" s="95">
        <v>3813.78369140625</v>
      </c>
      <c r="N14" s="95">
        <v>6726.89111328125</v>
      </c>
      <c r="O14" s="77"/>
      <c r="P14" s="96"/>
      <c r="Q14" s="96"/>
      <c r="R14" s="97"/>
      <c r="S14" s="51">
        <v>0</v>
      </c>
      <c r="T14" s="51">
        <v>1</v>
      </c>
      <c r="U14" s="52">
        <v>0</v>
      </c>
      <c r="V14" s="52">
        <v>0.090909</v>
      </c>
      <c r="W14" s="52">
        <v>0.111111</v>
      </c>
      <c r="X14" s="52">
        <v>0.578497</v>
      </c>
      <c r="Y14" s="52">
        <v>0</v>
      </c>
      <c r="Z14" s="52">
        <v>0</v>
      </c>
      <c r="AA14" s="82">
        <v>14</v>
      </c>
      <c r="AB14" s="82"/>
      <c r="AC14" s="98"/>
      <c r="AD14" s="85" t="s">
        <v>337</v>
      </c>
      <c r="AE14" s="85">
        <v>157</v>
      </c>
      <c r="AF14" s="85">
        <v>24</v>
      </c>
      <c r="AG14" s="85">
        <v>71</v>
      </c>
      <c r="AH14" s="85">
        <v>23</v>
      </c>
      <c r="AI14" s="85"/>
      <c r="AJ14" s="85"/>
      <c r="AK14" s="85"/>
      <c r="AL14" s="85"/>
      <c r="AM14" s="85"/>
      <c r="AN14" s="87">
        <v>41143.30548611111</v>
      </c>
      <c r="AO14" s="85"/>
      <c r="AP14" s="85" t="b">
        <v>1</v>
      </c>
      <c r="AQ14" s="85" t="b">
        <v>1</v>
      </c>
      <c r="AR14" s="85" t="b">
        <v>0</v>
      </c>
      <c r="AS14" s="85" t="s">
        <v>290</v>
      </c>
      <c r="AT14" s="85">
        <v>0</v>
      </c>
      <c r="AU14" s="90" t="s">
        <v>388</v>
      </c>
      <c r="AV14" s="85" t="b">
        <v>0</v>
      </c>
      <c r="AW14" s="85" t="s">
        <v>396</v>
      </c>
      <c r="AX14" s="90" t="s">
        <v>408</v>
      </c>
      <c r="AY14" s="85" t="s">
        <v>66</v>
      </c>
      <c r="AZ14" s="85" t="str">
        <f>REPLACE(INDEX(GroupVertices[Group],MATCH(Vertices[[#This Row],[Vertex]],GroupVertices[Vertex],0)),1,1,"")</f>
        <v>1</v>
      </c>
      <c r="BA14" s="51"/>
      <c r="BB14" s="51"/>
      <c r="BC14" s="51"/>
      <c r="BD14" s="51"/>
      <c r="BE14" s="51"/>
      <c r="BF14" s="51"/>
      <c r="BG14" s="131" t="s">
        <v>584</v>
      </c>
      <c r="BH14" s="131" t="s">
        <v>584</v>
      </c>
      <c r="BI14" s="131" t="s">
        <v>681</v>
      </c>
      <c r="BJ14" s="131" t="s">
        <v>681</v>
      </c>
      <c r="BK14" s="131">
        <v>1</v>
      </c>
      <c r="BL14" s="134">
        <v>4.545454545454546</v>
      </c>
      <c r="BM14" s="131">
        <v>0</v>
      </c>
      <c r="BN14" s="134">
        <v>0</v>
      </c>
      <c r="BO14" s="131">
        <v>0</v>
      </c>
      <c r="BP14" s="134">
        <v>0</v>
      </c>
      <c r="BQ14" s="131">
        <v>21</v>
      </c>
      <c r="BR14" s="134">
        <v>95.45454545454545</v>
      </c>
      <c r="BS14" s="131">
        <v>22</v>
      </c>
      <c r="BT14" s="2"/>
      <c r="BU14" s="3"/>
      <c r="BV14" s="3"/>
      <c r="BW14" s="3"/>
      <c r="BX14" s="3"/>
    </row>
    <row r="15" spans="1:76" ht="15">
      <c r="A15" s="14" t="s">
        <v>221</v>
      </c>
      <c r="B15" s="15"/>
      <c r="C15" s="15" t="s">
        <v>64</v>
      </c>
      <c r="D15" s="93">
        <v>164.09012304622547</v>
      </c>
      <c r="E15" s="81"/>
      <c r="F15" s="112" t="s">
        <v>395</v>
      </c>
      <c r="G15" s="15"/>
      <c r="H15" s="16" t="s">
        <v>221</v>
      </c>
      <c r="I15" s="66"/>
      <c r="J15" s="66"/>
      <c r="K15" s="114" t="s">
        <v>427</v>
      </c>
      <c r="L15" s="94">
        <v>1</v>
      </c>
      <c r="M15" s="95">
        <v>7721.775390625</v>
      </c>
      <c r="N15" s="95">
        <v>3705.51171875</v>
      </c>
      <c r="O15" s="77"/>
      <c r="P15" s="96"/>
      <c r="Q15" s="96"/>
      <c r="R15" s="97"/>
      <c r="S15" s="51">
        <v>2</v>
      </c>
      <c r="T15" s="51">
        <v>1</v>
      </c>
      <c r="U15" s="52">
        <v>0</v>
      </c>
      <c r="V15" s="52">
        <v>1</v>
      </c>
      <c r="W15" s="52">
        <v>0</v>
      </c>
      <c r="X15" s="52">
        <v>1.298207</v>
      </c>
      <c r="Y15" s="52">
        <v>0</v>
      </c>
      <c r="Z15" s="52">
        <v>0</v>
      </c>
      <c r="AA15" s="82">
        <v>15</v>
      </c>
      <c r="AB15" s="82"/>
      <c r="AC15" s="98"/>
      <c r="AD15" s="85" t="s">
        <v>338</v>
      </c>
      <c r="AE15" s="85">
        <v>102</v>
      </c>
      <c r="AF15" s="85">
        <v>45</v>
      </c>
      <c r="AG15" s="85">
        <v>363</v>
      </c>
      <c r="AH15" s="85">
        <v>281</v>
      </c>
      <c r="AI15" s="85"/>
      <c r="AJ15" s="85" t="s">
        <v>354</v>
      </c>
      <c r="AK15" s="85" t="s">
        <v>360</v>
      </c>
      <c r="AL15" s="90" t="s">
        <v>371</v>
      </c>
      <c r="AM15" s="85"/>
      <c r="AN15" s="87">
        <v>42850.612974537034</v>
      </c>
      <c r="AO15" s="90" t="s">
        <v>383</v>
      </c>
      <c r="AP15" s="85" t="b">
        <v>0</v>
      </c>
      <c r="AQ15" s="85" t="b">
        <v>0</v>
      </c>
      <c r="AR15" s="85" t="b">
        <v>0</v>
      </c>
      <c r="AS15" s="85" t="s">
        <v>290</v>
      </c>
      <c r="AT15" s="85">
        <v>0</v>
      </c>
      <c r="AU15" s="90" t="s">
        <v>388</v>
      </c>
      <c r="AV15" s="85" t="b">
        <v>0</v>
      </c>
      <c r="AW15" s="85" t="s">
        <v>396</v>
      </c>
      <c r="AX15" s="90" t="s">
        <v>409</v>
      </c>
      <c r="AY15" s="85" t="s">
        <v>66</v>
      </c>
      <c r="AZ15" s="85" t="str">
        <f>REPLACE(INDEX(GroupVertices[Group],MATCH(Vertices[[#This Row],[Vertex]],GroupVertices[Vertex],0)),1,1,"")</f>
        <v>4</v>
      </c>
      <c r="BA15" s="51"/>
      <c r="BB15" s="51"/>
      <c r="BC15" s="51"/>
      <c r="BD15" s="51"/>
      <c r="BE15" s="51" t="s">
        <v>535</v>
      </c>
      <c r="BF15" s="51" t="s">
        <v>535</v>
      </c>
      <c r="BG15" s="131" t="s">
        <v>587</v>
      </c>
      <c r="BH15" s="131" t="s">
        <v>587</v>
      </c>
      <c r="BI15" s="131" t="s">
        <v>637</v>
      </c>
      <c r="BJ15" s="131" t="s">
        <v>637</v>
      </c>
      <c r="BK15" s="131">
        <v>0</v>
      </c>
      <c r="BL15" s="134">
        <v>0</v>
      </c>
      <c r="BM15" s="131">
        <v>0</v>
      </c>
      <c r="BN15" s="134">
        <v>0</v>
      </c>
      <c r="BO15" s="131">
        <v>0</v>
      </c>
      <c r="BP15" s="134">
        <v>0</v>
      </c>
      <c r="BQ15" s="131">
        <v>17</v>
      </c>
      <c r="BR15" s="134">
        <v>100</v>
      </c>
      <c r="BS15" s="131">
        <v>17</v>
      </c>
      <c r="BT15" s="2"/>
      <c r="BU15" s="3"/>
      <c r="BV15" s="3"/>
      <c r="BW15" s="3"/>
      <c r="BX15" s="3"/>
    </row>
    <row r="16" spans="1:76" ht="15">
      <c r="A16" s="14" t="s">
        <v>222</v>
      </c>
      <c r="B16" s="15"/>
      <c r="C16" s="15" t="s">
        <v>64</v>
      </c>
      <c r="D16" s="93">
        <v>169.75667886043675</v>
      </c>
      <c r="E16" s="81"/>
      <c r="F16" s="112" t="s">
        <v>257</v>
      </c>
      <c r="G16" s="15"/>
      <c r="H16" s="16" t="s">
        <v>222</v>
      </c>
      <c r="I16" s="66"/>
      <c r="J16" s="66"/>
      <c r="K16" s="114" t="s">
        <v>428</v>
      </c>
      <c r="L16" s="94">
        <v>1</v>
      </c>
      <c r="M16" s="95">
        <v>7721.775390625</v>
      </c>
      <c r="N16" s="95">
        <v>1470.441162109375</v>
      </c>
      <c r="O16" s="77"/>
      <c r="P16" s="96"/>
      <c r="Q16" s="96"/>
      <c r="R16" s="97"/>
      <c r="S16" s="51">
        <v>0</v>
      </c>
      <c r="T16" s="51">
        <v>1</v>
      </c>
      <c r="U16" s="52">
        <v>0</v>
      </c>
      <c r="V16" s="52">
        <v>1</v>
      </c>
      <c r="W16" s="52">
        <v>0</v>
      </c>
      <c r="X16" s="52">
        <v>0.701735</v>
      </c>
      <c r="Y16" s="52">
        <v>0</v>
      </c>
      <c r="Z16" s="52">
        <v>0</v>
      </c>
      <c r="AA16" s="82">
        <v>16</v>
      </c>
      <c r="AB16" s="82"/>
      <c r="AC16" s="98"/>
      <c r="AD16" s="85" t="s">
        <v>339</v>
      </c>
      <c r="AE16" s="85">
        <v>219</v>
      </c>
      <c r="AF16" s="85">
        <v>167</v>
      </c>
      <c r="AG16" s="85">
        <v>1900</v>
      </c>
      <c r="AH16" s="85">
        <v>4395</v>
      </c>
      <c r="AI16" s="85"/>
      <c r="AJ16" s="85" t="s">
        <v>355</v>
      </c>
      <c r="AK16" s="85" t="s">
        <v>364</v>
      </c>
      <c r="AL16" s="90" t="s">
        <v>372</v>
      </c>
      <c r="AM16" s="85"/>
      <c r="AN16" s="87">
        <v>41470.69957175926</v>
      </c>
      <c r="AO16" s="90" t="s">
        <v>384</v>
      </c>
      <c r="AP16" s="85" t="b">
        <v>0</v>
      </c>
      <c r="AQ16" s="85" t="b">
        <v>0</v>
      </c>
      <c r="AR16" s="85" t="b">
        <v>1</v>
      </c>
      <c r="AS16" s="85" t="s">
        <v>290</v>
      </c>
      <c r="AT16" s="85">
        <v>12</v>
      </c>
      <c r="AU16" s="90" t="s">
        <v>388</v>
      </c>
      <c r="AV16" s="85" t="b">
        <v>0</v>
      </c>
      <c r="AW16" s="85" t="s">
        <v>396</v>
      </c>
      <c r="AX16" s="90" t="s">
        <v>410</v>
      </c>
      <c r="AY16" s="85" t="s">
        <v>66</v>
      </c>
      <c r="AZ16" s="85" t="str">
        <f>REPLACE(INDEX(GroupVertices[Group],MATCH(Vertices[[#This Row],[Vertex]],GroupVertices[Vertex],0)),1,1,"")</f>
        <v>4</v>
      </c>
      <c r="BA16" s="51"/>
      <c r="BB16" s="51"/>
      <c r="BC16" s="51"/>
      <c r="BD16" s="51"/>
      <c r="BE16" s="51" t="s">
        <v>245</v>
      </c>
      <c r="BF16" s="51" t="s">
        <v>245</v>
      </c>
      <c r="BG16" s="131" t="s">
        <v>674</v>
      </c>
      <c r="BH16" s="131" t="s">
        <v>674</v>
      </c>
      <c r="BI16" s="131" t="s">
        <v>683</v>
      </c>
      <c r="BJ16" s="131" t="s">
        <v>683</v>
      </c>
      <c r="BK16" s="131">
        <v>0</v>
      </c>
      <c r="BL16" s="134">
        <v>0</v>
      </c>
      <c r="BM16" s="131">
        <v>0</v>
      </c>
      <c r="BN16" s="134">
        <v>0</v>
      </c>
      <c r="BO16" s="131">
        <v>0</v>
      </c>
      <c r="BP16" s="134">
        <v>0</v>
      </c>
      <c r="BQ16" s="131">
        <v>15</v>
      </c>
      <c r="BR16" s="134">
        <v>100</v>
      </c>
      <c r="BS16" s="131">
        <v>15</v>
      </c>
      <c r="BT16" s="2"/>
      <c r="BU16" s="3"/>
      <c r="BV16" s="3"/>
      <c r="BW16" s="3"/>
      <c r="BX16" s="3"/>
    </row>
    <row r="17" spans="1:76" ht="15">
      <c r="A17" s="14" t="s">
        <v>223</v>
      </c>
      <c r="B17" s="15"/>
      <c r="C17" s="15" t="s">
        <v>64</v>
      </c>
      <c r="D17" s="93">
        <v>585.7376122381111</v>
      </c>
      <c r="E17" s="81"/>
      <c r="F17" s="112" t="s">
        <v>258</v>
      </c>
      <c r="G17" s="15"/>
      <c r="H17" s="16" t="s">
        <v>223</v>
      </c>
      <c r="I17" s="66"/>
      <c r="J17" s="66"/>
      <c r="K17" s="114" t="s">
        <v>429</v>
      </c>
      <c r="L17" s="94">
        <v>1</v>
      </c>
      <c r="M17" s="95">
        <v>9035.80859375</v>
      </c>
      <c r="N17" s="95">
        <v>8528.55859375</v>
      </c>
      <c r="O17" s="77"/>
      <c r="P17" s="96"/>
      <c r="Q17" s="96"/>
      <c r="R17" s="97"/>
      <c r="S17" s="51">
        <v>1</v>
      </c>
      <c r="T17" s="51">
        <v>1</v>
      </c>
      <c r="U17" s="52">
        <v>0</v>
      </c>
      <c r="V17" s="52">
        <v>0.5</v>
      </c>
      <c r="W17" s="52">
        <v>0</v>
      </c>
      <c r="X17" s="52">
        <v>0.999971</v>
      </c>
      <c r="Y17" s="52">
        <v>0.5</v>
      </c>
      <c r="Z17" s="52">
        <v>0</v>
      </c>
      <c r="AA17" s="82">
        <v>17</v>
      </c>
      <c r="AB17" s="82"/>
      <c r="AC17" s="98"/>
      <c r="AD17" s="85" t="s">
        <v>340</v>
      </c>
      <c r="AE17" s="85">
        <v>572</v>
      </c>
      <c r="AF17" s="85">
        <v>9123</v>
      </c>
      <c r="AG17" s="85">
        <v>1613</v>
      </c>
      <c r="AH17" s="85">
        <v>873</v>
      </c>
      <c r="AI17" s="85"/>
      <c r="AJ17" s="85" t="s">
        <v>356</v>
      </c>
      <c r="AK17" s="85"/>
      <c r="AL17" s="90" t="s">
        <v>373</v>
      </c>
      <c r="AM17" s="85"/>
      <c r="AN17" s="87">
        <v>41228.70915509259</v>
      </c>
      <c r="AO17" s="90" t="s">
        <v>385</v>
      </c>
      <c r="AP17" s="85" t="b">
        <v>0</v>
      </c>
      <c r="AQ17" s="85" t="b">
        <v>0</v>
      </c>
      <c r="AR17" s="85" t="b">
        <v>1</v>
      </c>
      <c r="AS17" s="85" t="s">
        <v>290</v>
      </c>
      <c r="AT17" s="85">
        <v>156</v>
      </c>
      <c r="AU17" s="90" t="s">
        <v>388</v>
      </c>
      <c r="AV17" s="85" t="b">
        <v>1</v>
      </c>
      <c r="AW17" s="85" t="s">
        <v>396</v>
      </c>
      <c r="AX17" s="90" t="s">
        <v>411</v>
      </c>
      <c r="AY17" s="85" t="s">
        <v>66</v>
      </c>
      <c r="AZ17" s="85" t="str">
        <f>REPLACE(INDEX(GroupVertices[Group],MATCH(Vertices[[#This Row],[Vertex]],GroupVertices[Vertex],0)),1,1,"")</f>
        <v>3</v>
      </c>
      <c r="BA17" s="51" t="s">
        <v>240</v>
      </c>
      <c r="BB17" s="51" t="s">
        <v>240</v>
      </c>
      <c r="BC17" s="51" t="s">
        <v>241</v>
      </c>
      <c r="BD17" s="51" t="s">
        <v>241</v>
      </c>
      <c r="BE17" s="51" t="s">
        <v>246</v>
      </c>
      <c r="BF17" s="51" t="s">
        <v>246</v>
      </c>
      <c r="BG17" s="131" t="s">
        <v>675</v>
      </c>
      <c r="BH17" s="131" t="s">
        <v>675</v>
      </c>
      <c r="BI17" s="131" t="s">
        <v>636</v>
      </c>
      <c r="BJ17" s="131" t="s">
        <v>636</v>
      </c>
      <c r="BK17" s="131">
        <v>1</v>
      </c>
      <c r="BL17" s="134">
        <v>2.9411764705882355</v>
      </c>
      <c r="BM17" s="131">
        <v>0</v>
      </c>
      <c r="BN17" s="134">
        <v>0</v>
      </c>
      <c r="BO17" s="131">
        <v>0</v>
      </c>
      <c r="BP17" s="134">
        <v>0</v>
      </c>
      <c r="BQ17" s="131">
        <v>33</v>
      </c>
      <c r="BR17" s="134">
        <v>97.05882352941177</v>
      </c>
      <c r="BS17" s="131">
        <v>34</v>
      </c>
      <c r="BT17" s="2"/>
      <c r="BU17" s="3"/>
      <c r="BV17" s="3"/>
      <c r="BW17" s="3"/>
      <c r="BX17" s="3"/>
    </row>
    <row r="18" spans="1:76" ht="15">
      <c r="A18" s="14" t="s">
        <v>229</v>
      </c>
      <c r="B18" s="15"/>
      <c r="C18" s="15" t="s">
        <v>64</v>
      </c>
      <c r="D18" s="93">
        <v>163.90433433100543</v>
      </c>
      <c r="E18" s="81"/>
      <c r="F18" s="112" t="s">
        <v>255</v>
      </c>
      <c r="G18" s="15"/>
      <c r="H18" s="16" t="s">
        <v>229</v>
      </c>
      <c r="I18" s="66"/>
      <c r="J18" s="66"/>
      <c r="K18" s="114" t="s">
        <v>430</v>
      </c>
      <c r="L18" s="94">
        <v>1</v>
      </c>
      <c r="M18" s="95">
        <v>7499.25</v>
      </c>
      <c r="N18" s="95">
        <v>8528.55859375</v>
      </c>
      <c r="O18" s="77"/>
      <c r="P18" s="96"/>
      <c r="Q18" s="96"/>
      <c r="R18" s="97"/>
      <c r="S18" s="51">
        <v>2</v>
      </c>
      <c r="T18" s="51">
        <v>0</v>
      </c>
      <c r="U18" s="52">
        <v>0</v>
      </c>
      <c r="V18" s="52">
        <v>0.5</v>
      </c>
      <c r="W18" s="52">
        <v>0</v>
      </c>
      <c r="X18" s="52">
        <v>0.999971</v>
      </c>
      <c r="Y18" s="52">
        <v>0.5</v>
      </c>
      <c r="Z18" s="52">
        <v>0</v>
      </c>
      <c r="AA18" s="82">
        <v>18</v>
      </c>
      <c r="AB18" s="82"/>
      <c r="AC18" s="98"/>
      <c r="AD18" s="85" t="s">
        <v>341</v>
      </c>
      <c r="AE18" s="85">
        <v>1</v>
      </c>
      <c r="AF18" s="85">
        <v>41</v>
      </c>
      <c r="AG18" s="85">
        <v>0</v>
      </c>
      <c r="AH18" s="85">
        <v>0</v>
      </c>
      <c r="AI18" s="85"/>
      <c r="AJ18" s="85"/>
      <c r="AK18" s="85"/>
      <c r="AL18" s="85"/>
      <c r="AM18" s="85"/>
      <c r="AN18" s="87">
        <v>39888.128912037035</v>
      </c>
      <c r="AO18" s="85"/>
      <c r="AP18" s="85" t="b">
        <v>1</v>
      </c>
      <c r="AQ18" s="85" t="b">
        <v>1</v>
      </c>
      <c r="AR18" s="85" t="b">
        <v>0</v>
      </c>
      <c r="AS18" s="85"/>
      <c r="AT18" s="85">
        <v>1</v>
      </c>
      <c r="AU18" s="90" t="s">
        <v>388</v>
      </c>
      <c r="AV18" s="85" t="b">
        <v>0</v>
      </c>
      <c r="AW18" s="85" t="s">
        <v>396</v>
      </c>
      <c r="AX18" s="90" t="s">
        <v>412</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224</v>
      </c>
      <c r="B19" s="15"/>
      <c r="C19" s="15" t="s">
        <v>64</v>
      </c>
      <c r="D19" s="93">
        <v>236.68706351845694</v>
      </c>
      <c r="E19" s="81"/>
      <c r="F19" s="112" t="s">
        <v>259</v>
      </c>
      <c r="G19" s="15"/>
      <c r="H19" s="16" t="s">
        <v>224</v>
      </c>
      <c r="I19" s="66"/>
      <c r="J19" s="66"/>
      <c r="K19" s="114" t="s">
        <v>431</v>
      </c>
      <c r="L19" s="94">
        <v>1</v>
      </c>
      <c r="M19" s="95">
        <v>7499.25</v>
      </c>
      <c r="N19" s="95">
        <v>6293.48828125</v>
      </c>
      <c r="O19" s="77"/>
      <c r="P19" s="96"/>
      <c r="Q19" s="96"/>
      <c r="R19" s="97"/>
      <c r="S19" s="51">
        <v>0</v>
      </c>
      <c r="T19" s="51">
        <v>2</v>
      </c>
      <c r="U19" s="52">
        <v>0</v>
      </c>
      <c r="V19" s="52">
        <v>0.5</v>
      </c>
      <c r="W19" s="52">
        <v>0</v>
      </c>
      <c r="X19" s="52">
        <v>0.999971</v>
      </c>
      <c r="Y19" s="52">
        <v>0.5</v>
      </c>
      <c r="Z19" s="52">
        <v>0</v>
      </c>
      <c r="AA19" s="82">
        <v>19</v>
      </c>
      <c r="AB19" s="82"/>
      <c r="AC19" s="98"/>
      <c r="AD19" s="85" t="s">
        <v>342</v>
      </c>
      <c r="AE19" s="85">
        <v>5002</v>
      </c>
      <c r="AF19" s="85">
        <v>1608</v>
      </c>
      <c r="AG19" s="85">
        <v>5685</v>
      </c>
      <c r="AH19" s="85">
        <v>4662</v>
      </c>
      <c r="AI19" s="85"/>
      <c r="AJ19" s="85" t="s">
        <v>357</v>
      </c>
      <c r="AK19" s="85" t="s">
        <v>365</v>
      </c>
      <c r="AL19" s="90" t="s">
        <v>374</v>
      </c>
      <c r="AM19" s="85"/>
      <c r="AN19" s="87">
        <v>42214.74298611111</v>
      </c>
      <c r="AO19" s="90" t="s">
        <v>386</v>
      </c>
      <c r="AP19" s="85" t="b">
        <v>0</v>
      </c>
      <c r="AQ19" s="85" t="b">
        <v>0</v>
      </c>
      <c r="AR19" s="85" t="b">
        <v>0</v>
      </c>
      <c r="AS19" s="85" t="s">
        <v>290</v>
      </c>
      <c r="AT19" s="85">
        <v>84</v>
      </c>
      <c r="AU19" s="90" t="s">
        <v>388</v>
      </c>
      <c r="AV19" s="85" t="b">
        <v>0</v>
      </c>
      <c r="AW19" s="85" t="s">
        <v>396</v>
      </c>
      <c r="AX19" s="90" t="s">
        <v>413</v>
      </c>
      <c r="AY19" s="85" t="s">
        <v>66</v>
      </c>
      <c r="AZ19" s="85" t="str">
        <f>REPLACE(INDEX(GroupVertices[Group],MATCH(Vertices[[#This Row],[Vertex]],GroupVertices[Vertex],0)),1,1,"")</f>
        <v>3</v>
      </c>
      <c r="BA19" s="51"/>
      <c r="BB19" s="51"/>
      <c r="BC19" s="51"/>
      <c r="BD19" s="51"/>
      <c r="BE19" s="51"/>
      <c r="BF19" s="51"/>
      <c r="BG19" s="131" t="s">
        <v>676</v>
      </c>
      <c r="BH19" s="131" t="s">
        <v>676</v>
      </c>
      <c r="BI19" s="131" t="s">
        <v>684</v>
      </c>
      <c r="BJ19" s="131" t="s">
        <v>684</v>
      </c>
      <c r="BK19" s="131">
        <v>0</v>
      </c>
      <c r="BL19" s="134">
        <v>0</v>
      </c>
      <c r="BM19" s="131">
        <v>0</v>
      </c>
      <c r="BN19" s="134">
        <v>0</v>
      </c>
      <c r="BO19" s="131">
        <v>0</v>
      </c>
      <c r="BP19" s="134">
        <v>0</v>
      </c>
      <c r="BQ19" s="131">
        <v>22</v>
      </c>
      <c r="BR19" s="134">
        <v>100</v>
      </c>
      <c r="BS19" s="131">
        <v>22</v>
      </c>
      <c r="BT19" s="2"/>
      <c r="BU19" s="3"/>
      <c r="BV19" s="3"/>
      <c r="BW19" s="3"/>
      <c r="BX19" s="3"/>
    </row>
    <row r="20" spans="1:76" ht="15">
      <c r="A20" s="99" t="s">
        <v>225</v>
      </c>
      <c r="B20" s="100"/>
      <c r="C20" s="100" t="s">
        <v>64</v>
      </c>
      <c r="D20" s="101">
        <v>177.3275690056535</v>
      </c>
      <c r="E20" s="102"/>
      <c r="F20" s="113" t="s">
        <v>260</v>
      </c>
      <c r="G20" s="100"/>
      <c r="H20" s="103" t="s">
        <v>225</v>
      </c>
      <c r="I20" s="104"/>
      <c r="J20" s="104"/>
      <c r="K20" s="115" t="s">
        <v>432</v>
      </c>
      <c r="L20" s="105">
        <v>1</v>
      </c>
      <c r="M20" s="106">
        <v>9355.7890625</v>
      </c>
      <c r="N20" s="106">
        <v>2587.9765625</v>
      </c>
      <c r="O20" s="107"/>
      <c r="P20" s="108"/>
      <c r="Q20" s="108"/>
      <c r="R20" s="109"/>
      <c r="S20" s="51">
        <v>1</v>
      </c>
      <c r="T20" s="51">
        <v>1</v>
      </c>
      <c r="U20" s="52">
        <v>0</v>
      </c>
      <c r="V20" s="52">
        <v>0</v>
      </c>
      <c r="W20" s="52">
        <v>0</v>
      </c>
      <c r="X20" s="52">
        <v>0.999971</v>
      </c>
      <c r="Y20" s="52">
        <v>0</v>
      </c>
      <c r="Z20" s="52" t="s">
        <v>723</v>
      </c>
      <c r="AA20" s="110">
        <v>20</v>
      </c>
      <c r="AB20" s="110"/>
      <c r="AC20" s="111"/>
      <c r="AD20" s="85" t="s">
        <v>343</v>
      </c>
      <c r="AE20" s="85">
        <v>1455</v>
      </c>
      <c r="AF20" s="85">
        <v>330</v>
      </c>
      <c r="AG20" s="85">
        <v>848</v>
      </c>
      <c r="AH20" s="85">
        <v>2494</v>
      </c>
      <c r="AI20" s="85"/>
      <c r="AJ20" s="85" t="s">
        <v>358</v>
      </c>
      <c r="AK20" s="85" t="s">
        <v>366</v>
      </c>
      <c r="AL20" s="85"/>
      <c r="AM20" s="85"/>
      <c r="AN20" s="87">
        <v>42969.229895833334</v>
      </c>
      <c r="AO20" s="90" t="s">
        <v>387</v>
      </c>
      <c r="AP20" s="85" t="b">
        <v>1</v>
      </c>
      <c r="AQ20" s="85" t="b">
        <v>0</v>
      </c>
      <c r="AR20" s="85" t="b">
        <v>1</v>
      </c>
      <c r="AS20" s="85" t="s">
        <v>290</v>
      </c>
      <c r="AT20" s="85">
        <v>0</v>
      </c>
      <c r="AU20" s="85"/>
      <c r="AV20" s="85" t="b">
        <v>0</v>
      </c>
      <c r="AW20" s="85" t="s">
        <v>396</v>
      </c>
      <c r="AX20" s="90" t="s">
        <v>414</v>
      </c>
      <c r="AY20" s="85" t="s">
        <v>66</v>
      </c>
      <c r="AZ20" s="85" t="str">
        <f>REPLACE(INDEX(GroupVertices[Group],MATCH(Vertices[[#This Row],[Vertex]],GroupVertices[Vertex],0)),1,1,"")</f>
        <v>5</v>
      </c>
      <c r="BA20" s="51"/>
      <c r="BB20" s="51"/>
      <c r="BC20" s="51"/>
      <c r="BD20" s="51"/>
      <c r="BE20" s="51" t="s">
        <v>247</v>
      </c>
      <c r="BF20" s="51" t="s">
        <v>247</v>
      </c>
      <c r="BG20" s="131" t="s">
        <v>677</v>
      </c>
      <c r="BH20" s="131" t="s">
        <v>677</v>
      </c>
      <c r="BI20" s="131" t="s">
        <v>685</v>
      </c>
      <c r="BJ20" s="131" t="s">
        <v>685</v>
      </c>
      <c r="BK20" s="131">
        <v>0</v>
      </c>
      <c r="BL20" s="134">
        <v>0</v>
      </c>
      <c r="BM20" s="131">
        <v>0</v>
      </c>
      <c r="BN20" s="134">
        <v>0</v>
      </c>
      <c r="BO20" s="131">
        <v>0</v>
      </c>
      <c r="BP20" s="134">
        <v>0</v>
      </c>
      <c r="BQ20" s="131">
        <v>39</v>
      </c>
      <c r="BR20" s="134">
        <v>100</v>
      </c>
      <c r="BS20" s="131">
        <v>39</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lX3TGvZnYX"/>
    <hyperlink ref="AL4" r:id="rId2" display="https://t.co/lX3TGvZnYX"/>
    <hyperlink ref="AL5" r:id="rId3" display="https://t.co/aM9VuW5XYD"/>
    <hyperlink ref="AL7" r:id="rId4" display="https://t.co/Sb1biLQYp7"/>
    <hyperlink ref="AL8" r:id="rId5" display="https://t.co/Sb1biLQYp7"/>
    <hyperlink ref="AL13" r:id="rId6" display="https://t.co/7IDoW8Ah9W"/>
    <hyperlink ref="AL15" r:id="rId7" display="https://t.co/9MzDWHbYVY"/>
    <hyperlink ref="AL16" r:id="rId8" display="https://t.co/NhE4N5AyxS"/>
    <hyperlink ref="AL17" r:id="rId9" display="http://t.co/zs3y6u2B"/>
    <hyperlink ref="AL19" r:id="rId10" display="https://t.co/C6fubaU2Xi"/>
    <hyperlink ref="AO3" r:id="rId11" display="https://pbs.twimg.com/profile_banners/3484109354/1557039562"/>
    <hyperlink ref="AO4" r:id="rId12" display="https://pbs.twimg.com/profile_banners/854569465354350593/1551412950"/>
    <hyperlink ref="AO5" r:id="rId13" display="https://pbs.twimg.com/profile_banners/366162419/1556085344"/>
    <hyperlink ref="AO8" r:id="rId14" display="https://pbs.twimg.com/profile_banners/791239853107253248/1477482829"/>
    <hyperlink ref="AO9" r:id="rId15" display="https://pbs.twimg.com/profile_banners/34230006/1438360212"/>
    <hyperlink ref="AO10" r:id="rId16" display="https://pbs.twimg.com/profile_banners/1118839357/1443118195"/>
    <hyperlink ref="AO11" r:id="rId17" display="https://pbs.twimg.com/profile_banners/1303381694/1437987228"/>
    <hyperlink ref="AO13" r:id="rId18" display="https://pbs.twimg.com/profile_banners/474816257/1552982578"/>
    <hyperlink ref="AO15" r:id="rId19" display="https://pbs.twimg.com/profile_banners/856881152367480832/1553233824"/>
    <hyperlink ref="AO16" r:id="rId20" display="https://pbs.twimg.com/profile_banners/1596286651/1496737108"/>
    <hyperlink ref="AO17" r:id="rId21" display="https://pbs.twimg.com/profile_banners/950097884/1504227316"/>
    <hyperlink ref="AO19" r:id="rId22" display="https://pbs.twimg.com/profile_banners/3394267564/1438633999"/>
    <hyperlink ref="AO20" r:id="rId23" display="https://pbs.twimg.com/profile_banners/899866483672535041/1548371526"/>
    <hyperlink ref="AU3" r:id="rId24" display="http://abs.twimg.com/images/themes/theme1/bg.png"/>
    <hyperlink ref="AU4" r:id="rId25" display="http://abs.twimg.com/images/themes/theme1/bg.png"/>
    <hyperlink ref="AU5" r:id="rId26" display="http://abs.twimg.com/images/themes/theme1/bg.png"/>
    <hyperlink ref="AU6" r:id="rId27" display="http://abs.twimg.com/images/themes/theme1/bg.png"/>
    <hyperlink ref="AU7" r:id="rId28" display="http://abs.twimg.com/images/themes/theme1/bg.png"/>
    <hyperlink ref="AU9" r:id="rId29" display="http://abs.twimg.com/images/themes/theme18/bg.gif"/>
    <hyperlink ref="AU10" r:id="rId30" display="http://abs.twimg.com/images/themes/theme1/bg.png"/>
    <hyperlink ref="AU11" r:id="rId31" display="http://abs.twimg.com/images/themes/theme1/bg.png"/>
    <hyperlink ref="AU13" r:id="rId32" display="http://abs.twimg.com/images/themes/theme1/bg.png"/>
    <hyperlink ref="AU14" r:id="rId33" display="http://abs.twimg.com/images/themes/theme1/bg.png"/>
    <hyperlink ref="AU15" r:id="rId34" display="http://abs.twimg.com/images/themes/theme1/bg.png"/>
    <hyperlink ref="AU16" r:id="rId35" display="http://abs.twimg.com/images/themes/theme1/bg.png"/>
    <hyperlink ref="AU17" r:id="rId36" display="http://abs.twimg.com/images/themes/theme1/bg.png"/>
    <hyperlink ref="AU18" r:id="rId37" display="http://abs.twimg.com/images/themes/theme1/bg.png"/>
    <hyperlink ref="AU19" r:id="rId38" display="http://abs.twimg.com/images/themes/theme1/bg.png"/>
    <hyperlink ref="F3" r:id="rId39" display="http://pbs.twimg.com/profile_images/1120595397867556864/V5q7r4jI_normal.jpg"/>
    <hyperlink ref="F4" r:id="rId40" display="http://pbs.twimg.com/profile_images/864060024858869760/OYszJJlg_normal.jpg"/>
    <hyperlink ref="F5" r:id="rId41" display="http://pbs.twimg.com/profile_images/475887065918226433/90tEtCtQ_normal.jpeg"/>
    <hyperlink ref="F6" r:id="rId42" display="http://pbs.twimg.com/profile_images/1082990033001418752/ecHNhAm0_normal.jpg"/>
    <hyperlink ref="F7" r:id="rId43" display="http://pbs.twimg.com/profile_images/1087597538432159745/DWTwXZXg_normal.jpg"/>
    <hyperlink ref="F8" r:id="rId44" display="http://pbs.twimg.com/profile_images/821999539431337984/21N6WJmq_normal.jpg"/>
    <hyperlink ref="F9" r:id="rId45" display="http://pbs.twimg.com/profile_images/931230502455070720/rZ2WgPnY_normal.jpg"/>
    <hyperlink ref="F10" r:id="rId46" display="http://pbs.twimg.com/profile_images/863305595784450048/88wf6Rri_normal.jpg"/>
    <hyperlink ref="F11" r:id="rId47" display="http://pbs.twimg.com/profile_images/674134233191858176/I9bu67FA_normal.png"/>
    <hyperlink ref="F12" r:id="rId48" display="http://abs.twimg.com/sticky/default_profile_images/default_profile_normal.png"/>
    <hyperlink ref="F13" r:id="rId49" display="http://pbs.twimg.com/profile_images/1065192593007538177/2MNFsQCq_normal.jpg"/>
    <hyperlink ref="F14" r:id="rId50" display="http://abs.twimg.com/sticky/default_profile_images/default_profile_normal.png"/>
    <hyperlink ref="F15" r:id="rId51" display="http://pbs.twimg.com/profile_images/856882056793665537/-Yb2Hwgw_normal.jpg"/>
    <hyperlink ref="F16" r:id="rId52" display="http://pbs.twimg.com/profile_images/707812282424823810/tSrAVxsw_normal.jpg"/>
    <hyperlink ref="F17" r:id="rId53" display="http://pbs.twimg.com/profile_images/628636886559535104/iuwpmkK0_normal.png"/>
    <hyperlink ref="F18" r:id="rId54" display="http://abs.twimg.com/sticky/default_profile_images/default_profile_normal.png"/>
    <hyperlink ref="F19" r:id="rId55" display="http://pbs.twimg.com/profile_images/628302464249278464/uoWJBc-d_normal.png"/>
    <hyperlink ref="F20" r:id="rId56" display="http://pbs.twimg.com/profile_images/1141878087769972736/P7y2fRsv_normal.jpg"/>
    <hyperlink ref="AX3" r:id="rId57" display="https://twitter.com/_priyankacraina"/>
    <hyperlink ref="AX4" r:id="rId58" display="https://twitter.com/grfcare"/>
    <hyperlink ref="AX5" r:id="rId59" display="https://twitter.com/ulalli"/>
    <hyperlink ref="AX6" r:id="rId60" display="https://twitter.com/opmips"/>
    <hyperlink ref="AX7" r:id="rId61" display="https://twitter.com/gakeniatukene"/>
    <hyperlink ref="AX8" r:id="rId62" display="https://twitter.com/totocarebox"/>
    <hyperlink ref="AX9" r:id="rId63" display="https://twitter.com/bmuthoka"/>
    <hyperlink ref="AX10" r:id="rId64" display="https://twitter.com/hngareh"/>
    <hyperlink ref="AX11" r:id="rId65" display="https://twitter.com/katekruchkin"/>
    <hyperlink ref="AX12" r:id="rId66" display="https://twitter.com/sanju69563610"/>
    <hyperlink ref="AX13" r:id="rId67" display="https://twitter.com/ekirumba"/>
    <hyperlink ref="AX14" r:id="rId68" display="https://twitter.com/angiegichohi"/>
    <hyperlink ref="AX15" r:id="rId69" display="https://twitter.com/garaphika"/>
    <hyperlink ref="AX16" r:id="rId70" display="https://twitter.com/nagpal07"/>
    <hyperlink ref="AX17" r:id="rId71" display="https://twitter.com/toryburchfdn"/>
    <hyperlink ref="AX18" r:id="rId72" display="https://twitter.com/everymother"/>
    <hyperlink ref="AX19" r:id="rId73" display="https://twitter.com/girlsgoblog"/>
    <hyperlink ref="AX20" r:id="rId74" display="https://twitter.com/im_kalam_"/>
  </hyperlinks>
  <printOptions/>
  <pageMargins left="0.7" right="0.7" top="0.75" bottom="0.75" header="0.3" footer="0.3"/>
  <pageSetup horizontalDpi="600" verticalDpi="600" orientation="portrait" r:id="rId78"/>
  <legacyDrawing r:id="rId76"/>
  <tableParts>
    <tablePart r:id="rId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505</v>
      </c>
      <c r="Z2" s="13" t="s">
        <v>512</v>
      </c>
      <c r="AA2" s="13" t="s">
        <v>534</v>
      </c>
      <c r="AB2" s="13" t="s">
        <v>583</v>
      </c>
      <c r="AC2" s="13" t="s">
        <v>633</v>
      </c>
      <c r="AD2" s="13" t="s">
        <v>650</v>
      </c>
      <c r="AE2" s="13" t="s">
        <v>651</v>
      </c>
      <c r="AF2" s="13" t="s">
        <v>660</v>
      </c>
      <c r="AG2" s="67" t="s">
        <v>712</v>
      </c>
      <c r="AH2" s="67" t="s">
        <v>713</v>
      </c>
      <c r="AI2" s="67" t="s">
        <v>714</v>
      </c>
      <c r="AJ2" s="67" t="s">
        <v>715</v>
      </c>
      <c r="AK2" s="67" t="s">
        <v>716</v>
      </c>
      <c r="AL2" s="67" t="s">
        <v>717</v>
      </c>
      <c r="AM2" s="67" t="s">
        <v>718</v>
      </c>
      <c r="AN2" s="67" t="s">
        <v>719</v>
      </c>
      <c r="AO2" s="67" t="s">
        <v>722</v>
      </c>
    </row>
    <row r="3" spans="1:41" ht="15">
      <c r="A3" s="125" t="s">
        <v>472</v>
      </c>
      <c r="B3" s="126" t="s">
        <v>477</v>
      </c>
      <c r="C3" s="126" t="s">
        <v>56</v>
      </c>
      <c r="D3" s="117"/>
      <c r="E3" s="116"/>
      <c r="F3" s="118" t="s">
        <v>729</v>
      </c>
      <c r="G3" s="119"/>
      <c r="H3" s="119"/>
      <c r="I3" s="120">
        <v>3</v>
      </c>
      <c r="J3" s="121"/>
      <c r="K3" s="51">
        <v>7</v>
      </c>
      <c r="L3" s="51">
        <v>7</v>
      </c>
      <c r="M3" s="51">
        <v>0</v>
      </c>
      <c r="N3" s="51">
        <v>7</v>
      </c>
      <c r="O3" s="51">
        <v>1</v>
      </c>
      <c r="P3" s="52">
        <v>0</v>
      </c>
      <c r="Q3" s="52">
        <v>0</v>
      </c>
      <c r="R3" s="51">
        <v>1</v>
      </c>
      <c r="S3" s="51">
        <v>0</v>
      </c>
      <c r="T3" s="51">
        <v>7</v>
      </c>
      <c r="U3" s="51">
        <v>7</v>
      </c>
      <c r="V3" s="51">
        <v>2</v>
      </c>
      <c r="W3" s="52">
        <v>1.469388</v>
      </c>
      <c r="X3" s="52">
        <v>0.14285714285714285</v>
      </c>
      <c r="Y3" s="85"/>
      <c r="Z3" s="85"/>
      <c r="AA3" s="85" t="s">
        <v>243</v>
      </c>
      <c r="AB3" s="91" t="s">
        <v>584</v>
      </c>
      <c r="AC3" s="91" t="s">
        <v>634</v>
      </c>
      <c r="AD3" s="91"/>
      <c r="AE3" s="91" t="s">
        <v>219</v>
      </c>
      <c r="AF3" s="91" t="s">
        <v>661</v>
      </c>
      <c r="AG3" s="131">
        <v>8</v>
      </c>
      <c r="AH3" s="134">
        <v>4.733727810650888</v>
      </c>
      <c r="AI3" s="131">
        <v>0</v>
      </c>
      <c r="AJ3" s="134">
        <v>0</v>
      </c>
      <c r="AK3" s="131">
        <v>0</v>
      </c>
      <c r="AL3" s="134">
        <v>0</v>
      </c>
      <c r="AM3" s="131">
        <v>161</v>
      </c>
      <c r="AN3" s="134">
        <v>95.26627218934911</v>
      </c>
      <c r="AO3" s="131">
        <v>169</v>
      </c>
    </row>
    <row r="4" spans="1:41" ht="15">
      <c r="A4" s="125" t="s">
        <v>473</v>
      </c>
      <c r="B4" s="126" t="s">
        <v>478</v>
      </c>
      <c r="C4" s="126" t="s">
        <v>56</v>
      </c>
      <c r="D4" s="122"/>
      <c r="E4" s="100"/>
      <c r="F4" s="103" t="s">
        <v>730</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c r="Z4" s="85"/>
      <c r="AA4" s="85" t="s">
        <v>242</v>
      </c>
      <c r="AB4" s="91" t="s">
        <v>585</v>
      </c>
      <c r="AC4" s="91" t="s">
        <v>635</v>
      </c>
      <c r="AD4" s="91"/>
      <c r="AE4" s="91" t="s">
        <v>652</v>
      </c>
      <c r="AF4" s="91" t="s">
        <v>662</v>
      </c>
      <c r="AG4" s="131">
        <v>4</v>
      </c>
      <c r="AH4" s="134">
        <v>6.557377049180328</v>
      </c>
      <c r="AI4" s="131">
        <v>0</v>
      </c>
      <c r="AJ4" s="134">
        <v>0</v>
      </c>
      <c r="AK4" s="131">
        <v>0</v>
      </c>
      <c r="AL4" s="134">
        <v>0</v>
      </c>
      <c r="AM4" s="131">
        <v>57</v>
      </c>
      <c r="AN4" s="134">
        <v>93.44262295081967</v>
      </c>
      <c r="AO4" s="131">
        <v>61</v>
      </c>
    </row>
    <row r="5" spans="1:41" ht="15">
      <c r="A5" s="125" t="s">
        <v>474</v>
      </c>
      <c r="B5" s="126" t="s">
        <v>479</v>
      </c>
      <c r="C5" s="126" t="s">
        <v>56</v>
      </c>
      <c r="D5" s="122"/>
      <c r="E5" s="100"/>
      <c r="F5" s="103" t="s">
        <v>731</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t="s">
        <v>240</v>
      </c>
      <c r="Z5" s="85" t="s">
        <v>241</v>
      </c>
      <c r="AA5" s="85" t="s">
        <v>246</v>
      </c>
      <c r="AB5" s="91" t="s">
        <v>586</v>
      </c>
      <c r="AC5" s="91" t="s">
        <v>636</v>
      </c>
      <c r="AD5" s="91"/>
      <c r="AE5" s="91" t="s">
        <v>653</v>
      </c>
      <c r="AF5" s="91" t="s">
        <v>663</v>
      </c>
      <c r="AG5" s="131">
        <v>1</v>
      </c>
      <c r="AH5" s="134">
        <v>1.7857142857142858</v>
      </c>
      <c r="AI5" s="131">
        <v>0</v>
      </c>
      <c r="AJ5" s="134">
        <v>0</v>
      </c>
      <c r="AK5" s="131">
        <v>0</v>
      </c>
      <c r="AL5" s="134">
        <v>0</v>
      </c>
      <c r="AM5" s="131">
        <v>55</v>
      </c>
      <c r="AN5" s="134">
        <v>98.21428571428571</v>
      </c>
      <c r="AO5" s="131">
        <v>56</v>
      </c>
    </row>
    <row r="6" spans="1:41" ht="15">
      <c r="A6" s="125" t="s">
        <v>475</v>
      </c>
      <c r="B6" s="126" t="s">
        <v>480</v>
      </c>
      <c r="C6" s="126" t="s">
        <v>56</v>
      </c>
      <c r="D6" s="122"/>
      <c r="E6" s="100"/>
      <c r="F6" s="103" t="s">
        <v>732</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535</v>
      </c>
      <c r="AB6" s="91" t="s">
        <v>587</v>
      </c>
      <c r="AC6" s="91" t="s">
        <v>637</v>
      </c>
      <c r="AD6" s="91"/>
      <c r="AE6" s="91" t="s">
        <v>221</v>
      </c>
      <c r="AF6" s="91" t="s">
        <v>664</v>
      </c>
      <c r="AG6" s="131">
        <v>0</v>
      </c>
      <c r="AH6" s="134">
        <v>0</v>
      </c>
      <c r="AI6" s="131">
        <v>0</v>
      </c>
      <c r="AJ6" s="134">
        <v>0</v>
      </c>
      <c r="AK6" s="131">
        <v>0</v>
      </c>
      <c r="AL6" s="134">
        <v>0</v>
      </c>
      <c r="AM6" s="131">
        <v>32</v>
      </c>
      <c r="AN6" s="134">
        <v>100</v>
      </c>
      <c r="AO6" s="131">
        <v>32</v>
      </c>
    </row>
    <row r="7" spans="1:41" ht="15">
      <c r="A7" s="125" t="s">
        <v>476</v>
      </c>
      <c r="B7" s="126" t="s">
        <v>481</v>
      </c>
      <c r="C7" s="126" t="s">
        <v>56</v>
      </c>
      <c r="D7" s="122"/>
      <c r="E7" s="100"/>
      <c r="F7" s="103" t="s">
        <v>733</v>
      </c>
      <c r="G7" s="107"/>
      <c r="H7" s="107"/>
      <c r="I7" s="123">
        <v>7</v>
      </c>
      <c r="J7" s="110"/>
      <c r="K7" s="51">
        <v>1</v>
      </c>
      <c r="L7" s="51">
        <v>1</v>
      </c>
      <c r="M7" s="51">
        <v>0</v>
      </c>
      <c r="N7" s="51">
        <v>1</v>
      </c>
      <c r="O7" s="51">
        <v>1</v>
      </c>
      <c r="P7" s="52" t="s">
        <v>723</v>
      </c>
      <c r="Q7" s="52" t="s">
        <v>723</v>
      </c>
      <c r="R7" s="51">
        <v>1</v>
      </c>
      <c r="S7" s="51">
        <v>1</v>
      </c>
      <c r="T7" s="51">
        <v>1</v>
      </c>
      <c r="U7" s="51">
        <v>1</v>
      </c>
      <c r="V7" s="51">
        <v>0</v>
      </c>
      <c r="W7" s="52">
        <v>0</v>
      </c>
      <c r="X7" s="52" t="s">
        <v>723</v>
      </c>
      <c r="Y7" s="85"/>
      <c r="Z7" s="85"/>
      <c r="AA7" s="85" t="s">
        <v>247</v>
      </c>
      <c r="AB7" s="91" t="s">
        <v>588</v>
      </c>
      <c r="AC7" s="91" t="s">
        <v>289</v>
      </c>
      <c r="AD7" s="91"/>
      <c r="AE7" s="91"/>
      <c r="AF7" s="91" t="s">
        <v>225</v>
      </c>
      <c r="AG7" s="131">
        <v>0</v>
      </c>
      <c r="AH7" s="134">
        <v>0</v>
      </c>
      <c r="AI7" s="131">
        <v>0</v>
      </c>
      <c r="AJ7" s="134">
        <v>0</v>
      </c>
      <c r="AK7" s="131">
        <v>0</v>
      </c>
      <c r="AL7" s="134">
        <v>0</v>
      </c>
      <c r="AM7" s="131">
        <v>39</v>
      </c>
      <c r="AN7" s="134">
        <v>100</v>
      </c>
      <c r="AO7" s="131">
        <v>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472</v>
      </c>
      <c r="B2" s="91" t="s">
        <v>220</v>
      </c>
      <c r="C2" s="85">
        <f>VLOOKUP(GroupVertices[[#This Row],[Vertex]],Vertices[],MATCH("ID",Vertices[[#Headers],[Vertex]:[Vertex Content Word Count]],0),FALSE)</f>
        <v>14</v>
      </c>
    </row>
    <row r="3" spans="1:3" ht="15">
      <c r="A3" s="85" t="s">
        <v>472</v>
      </c>
      <c r="B3" s="91" t="s">
        <v>219</v>
      </c>
      <c r="C3" s="85">
        <f>VLOOKUP(GroupVertices[[#This Row],[Vertex]],Vertices[],MATCH("ID",Vertices[[#Headers],[Vertex]:[Vertex Content Word Count]],0),FALSE)</f>
        <v>8</v>
      </c>
    </row>
    <row r="4" spans="1:3" ht="15">
      <c r="A4" s="85" t="s">
        <v>472</v>
      </c>
      <c r="B4" s="91" t="s">
        <v>218</v>
      </c>
      <c r="C4" s="85">
        <f>VLOOKUP(GroupVertices[[#This Row],[Vertex]],Vertices[],MATCH("ID",Vertices[[#Headers],[Vertex]:[Vertex Content Word Count]],0),FALSE)</f>
        <v>13</v>
      </c>
    </row>
    <row r="5" spans="1:3" ht="15">
      <c r="A5" s="85" t="s">
        <v>472</v>
      </c>
      <c r="B5" s="91" t="s">
        <v>216</v>
      </c>
      <c r="C5" s="85">
        <f>VLOOKUP(GroupVertices[[#This Row],[Vertex]],Vertices[],MATCH("ID",Vertices[[#Headers],[Vertex]:[Vertex Content Word Count]],0),FALSE)</f>
        <v>11</v>
      </c>
    </row>
    <row r="6" spans="1:3" ht="15">
      <c r="A6" s="85" t="s">
        <v>472</v>
      </c>
      <c r="B6" s="91" t="s">
        <v>215</v>
      </c>
      <c r="C6" s="85">
        <f>VLOOKUP(GroupVertices[[#This Row],[Vertex]],Vertices[],MATCH("ID",Vertices[[#Headers],[Vertex]:[Vertex Content Word Count]],0),FALSE)</f>
        <v>10</v>
      </c>
    </row>
    <row r="7" spans="1:3" ht="15">
      <c r="A7" s="85" t="s">
        <v>472</v>
      </c>
      <c r="B7" s="91" t="s">
        <v>214</v>
      </c>
      <c r="C7" s="85">
        <f>VLOOKUP(GroupVertices[[#This Row],[Vertex]],Vertices[],MATCH("ID",Vertices[[#Headers],[Vertex]:[Vertex Content Word Count]],0),FALSE)</f>
        <v>9</v>
      </c>
    </row>
    <row r="8" spans="1:3" ht="15">
      <c r="A8" s="85" t="s">
        <v>472</v>
      </c>
      <c r="B8" s="91" t="s">
        <v>213</v>
      </c>
      <c r="C8" s="85">
        <f>VLOOKUP(GroupVertices[[#This Row],[Vertex]],Vertices[],MATCH("ID",Vertices[[#Headers],[Vertex]:[Vertex Content Word Count]],0),FALSE)</f>
        <v>7</v>
      </c>
    </row>
    <row r="9" spans="1:3" ht="15">
      <c r="A9" s="85" t="s">
        <v>473</v>
      </c>
      <c r="B9" s="91" t="s">
        <v>217</v>
      </c>
      <c r="C9" s="85">
        <f>VLOOKUP(GroupVertices[[#This Row],[Vertex]],Vertices[],MATCH("ID",Vertices[[#Headers],[Vertex]:[Vertex Content Word Count]],0),FALSE)</f>
        <v>12</v>
      </c>
    </row>
    <row r="10" spans="1:3" ht="15">
      <c r="A10" s="85" t="s">
        <v>473</v>
      </c>
      <c r="B10" s="91" t="s">
        <v>212</v>
      </c>
      <c r="C10" s="85">
        <f>VLOOKUP(GroupVertices[[#This Row],[Vertex]],Vertices[],MATCH("ID",Vertices[[#Headers],[Vertex]:[Vertex Content Word Count]],0),FALSE)</f>
        <v>3</v>
      </c>
    </row>
    <row r="11" spans="1:3" ht="15">
      <c r="A11" s="85" t="s">
        <v>473</v>
      </c>
      <c r="B11" s="91" t="s">
        <v>228</v>
      </c>
      <c r="C11" s="85">
        <f>VLOOKUP(GroupVertices[[#This Row],[Vertex]],Vertices[],MATCH("ID",Vertices[[#Headers],[Vertex]:[Vertex Content Word Count]],0),FALSE)</f>
        <v>6</v>
      </c>
    </row>
    <row r="12" spans="1:3" ht="15">
      <c r="A12" s="85" t="s">
        <v>473</v>
      </c>
      <c r="B12" s="91" t="s">
        <v>227</v>
      </c>
      <c r="C12" s="85">
        <f>VLOOKUP(GroupVertices[[#This Row],[Vertex]],Vertices[],MATCH("ID",Vertices[[#Headers],[Vertex]:[Vertex Content Word Count]],0),FALSE)</f>
        <v>5</v>
      </c>
    </row>
    <row r="13" spans="1:3" ht="15">
      <c r="A13" s="85" t="s">
        <v>473</v>
      </c>
      <c r="B13" s="91" t="s">
        <v>226</v>
      </c>
      <c r="C13" s="85">
        <f>VLOOKUP(GroupVertices[[#This Row],[Vertex]],Vertices[],MATCH("ID",Vertices[[#Headers],[Vertex]:[Vertex Content Word Count]],0),FALSE)</f>
        <v>4</v>
      </c>
    </row>
    <row r="14" spans="1:3" ht="15">
      <c r="A14" s="85" t="s">
        <v>474</v>
      </c>
      <c r="B14" s="91" t="s">
        <v>224</v>
      </c>
      <c r="C14" s="85">
        <f>VLOOKUP(GroupVertices[[#This Row],[Vertex]],Vertices[],MATCH("ID",Vertices[[#Headers],[Vertex]:[Vertex Content Word Count]],0),FALSE)</f>
        <v>19</v>
      </c>
    </row>
    <row r="15" spans="1:3" ht="15">
      <c r="A15" s="85" t="s">
        <v>474</v>
      </c>
      <c r="B15" s="91" t="s">
        <v>223</v>
      </c>
      <c r="C15" s="85">
        <f>VLOOKUP(GroupVertices[[#This Row],[Vertex]],Vertices[],MATCH("ID",Vertices[[#Headers],[Vertex]:[Vertex Content Word Count]],0),FALSE)</f>
        <v>17</v>
      </c>
    </row>
    <row r="16" spans="1:3" ht="15">
      <c r="A16" s="85" t="s">
        <v>474</v>
      </c>
      <c r="B16" s="91" t="s">
        <v>229</v>
      </c>
      <c r="C16" s="85">
        <f>VLOOKUP(GroupVertices[[#This Row],[Vertex]],Vertices[],MATCH("ID",Vertices[[#Headers],[Vertex]:[Vertex Content Word Count]],0),FALSE)</f>
        <v>18</v>
      </c>
    </row>
    <row r="17" spans="1:3" ht="15">
      <c r="A17" s="85" t="s">
        <v>475</v>
      </c>
      <c r="B17" s="91" t="s">
        <v>222</v>
      </c>
      <c r="C17" s="85">
        <f>VLOOKUP(GroupVertices[[#This Row],[Vertex]],Vertices[],MATCH("ID",Vertices[[#Headers],[Vertex]:[Vertex Content Word Count]],0),FALSE)</f>
        <v>16</v>
      </c>
    </row>
    <row r="18" spans="1:3" ht="15">
      <c r="A18" s="85" t="s">
        <v>475</v>
      </c>
      <c r="B18" s="91" t="s">
        <v>221</v>
      </c>
      <c r="C18" s="85">
        <f>VLOOKUP(GroupVertices[[#This Row],[Vertex]],Vertices[],MATCH("ID",Vertices[[#Headers],[Vertex]:[Vertex Content Word Count]],0),FALSE)</f>
        <v>15</v>
      </c>
    </row>
    <row r="19" spans="1:3" ht="15">
      <c r="A19" s="85" t="s">
        <v>476</v>
      </c>
      <c r="B19" s="91" t="s">
        <v>225</v>
      </c>
      <c r="C19"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488</v>
      </c>
      <c r="B2" s="36" t="s">
        <v>433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0.578497</v>
      </c>
      <c r="Q2" s="40">
        <f>COUNTIF(Vertices[PageRank],"&gt;= "&amp;P2)-COUNTIF(Vertices[PageRank],"&gt;="&amp;P3)</f>
        <v>6</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0.0060606</v>
      </c>
      <c r="O3" s="42">
        <f>COUNTIF(Vertices[Eigenvector Centrality],"&gt;= "&amp;N3)-COUNTIF(Vertices[Eigenvector Centrality],"&gt;="&amp;N4)</f>
        <v>0</v>
      </c>
      <c r="P3" s="41">
        <f aca="true" t="shared" si="7" ref="P3:P26">P2+($P$57-$P$2)/BinDivisor</f>
        <v>0.6321391818181819</v>
      </c>
      <c r="Q3" s="42">
        <f>COUNTIF(Vertices[PageRank],"&gt;= "&amp;P3)-COUNTIF(Vertices[PageRank],"&gt;="&amp;P4)</f>
        <v>4</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0.2545454545454545</v>
      </c>
      <c r="G4" s="40">
        <f>COUNTIF(Vertices[In-Degree],"&gt;= "&amp;F4)-COUNTIF(Vertices[In-Degree],"&gt;="&amp;F5)</f>
        <v>0</v>
      </c>
      <c r="H4" s="39">
        <f t="shared" si="3"/>
        <v>0.10909090909090909</v>
      </c>
      <c r="I4" s="40">
        <f>COUNTIF(Vertices[Out-Degree],"&gt;= "&amp;H4)-COUNTIF(Vertices[Out-Degree],"&gt;="&amp;H5)</f>
        <v>0</v>
      </c>
      <c r="J4" s="39">
        <f t="shared" si="4"/>
        <v>1.0909090909090908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0.0121212</v>
      </c>
      <c r="O4" s="40">
        <f>COUNTIF(Vertices[Eigenvector Centrality],"&gt;= "&amp;N4)-COUNTIF(Vertices[Eigenvector Centrality],"&gt;="&amp;N5)</f>
        <v>0</v>
      </c>
      <c r="P4" s="39">
        <f t="shared" si="7"/>
        <v>0.6857813636363637</v>
      </c>
      <c r="Q4" s="40">
        <f>COUNTIF(Vertices[PageRank],"&gt;= "&amp;P4)-COUNTIF(Vertices[PageRank],"&gt;="&amp;P5)</f>
        <v>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0.16363636363636364</v>
      </c>
      <c r="I5" s="42">
        <f>COUNTIF(Vertices[Out-Degree],"&gt;= "&amp;H5)-COUNTIF(Vertices[Out-Degree],"&gt;="&amp;H6)</f>
        <v>0</v>
      </c>
      <c r="J5" s="41">
        <f t="shared" si="4"/>
        <v>1.6363636363636362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0.0181818</v>
      </c>
      <c r="O5" s="42">
        <f>COUNTIF(Vertices[Eigenvector Centrality],"&gt;= "&amp;N5)-COUNTIF(Vertices[Eigenvector Centrality],"&gt;="&amp;N6)</f>
        <v>0</v>
      </c>
      <c r="P5" s="41">
        <f t="shared" si="7"/>
        <v>0.7394235454545455</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0.509090909090909</v>
      </c>
      <c r="G6" s="40">
        <f>COUNTIF(Vertices[In-Degree],"&gt;= "&amp;F6)-COUNTIF(Vertices[In-Degree],"&gt;="&amp;F7)</f>
        <v>0</v>
      </c>
      <c r="H6" s="39">
        <f t="shared" si="3"/>
        <v>0.21818181818181817</v>
      </c>
      <c r="I6" s="40">
        <f>COUNTIF(Vertices[Out-Degree],"&gt;= "&amp;H6)-COUNTIF(Vertices[Out-Degree],"&gt;="&amp;H7)</f>
        <v>0</v>
      </c>
      <c r="J6" s="39">
        <f t="shared" si="4"/>
        <v>2.1818181818181817</v>
      </c>
      <c r="K6" s="40">
        <f>COUNTIF(Vertices[Betweenness Centrality],"&gt;= "&amp;J6)-COUNTIF(Vertices[Betweenness Centrality],"&gt;="&amp;J7)</f>
        <v>0</v>
      </c>
      <c r="L6" s="39">
        <f t="shared" si="5"/>
        <v>0.07272727272727272</v>
      </c>
      <c r="M6" s="40">
        <f>COUNTIF(Vertices[Closeness Centrality],"&gt;= "&amp;L6)-COUNTIF(Vertices[Closeness Centrality],"&gt;="&amp;L7)</f>
        <v>6</v>
      </c>
      <c r="N6" s="39">
        <f t="shared" si="6"/>
        <v>0.0242424</v>
      </c>
      <c r="O6" s="40">
        <f>COUNTIF(Vertices[Eigenvector Centrality],"&gt;= "&amp;N6)-COUNTIF(Vertices[Eigenvector Centrality],"&gt;="&amp;N7)</f>
        <v>0</v>
      </c>
      <c r="P6" s="39">
        <f t="shared" si="7"/>
        <v>0.7930657272727273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0.6363636363636362</v>
      </c>
      <c r="G7" s="42">
        <f>COUNTIF(Vertices[In-Degree],"&gt;= "&amp;F7)-COUNTIF(Vertices[In-Degree],"&gt;="&amp;F8)</f>
        <v>0</v>
      </c>
      <c r="H7" s="41">
        <f t="shared" si="3"/>
        <v>0.2727272727272727</v>
      </c>
      <c r="I7" s="42">
        <f>COUNTIF(Vertices[Out-Degree],"&gt;= "&amp;H7)-COUNTIF(Vertices[Out-Degree],"&gt;="&amp;H8)</f>
        <v>0</v>
      </c>
      <c r="J7" s="41">
        <f t="shared" si="4"/>
        <v>2.727272727272727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0.030303</v>
      </c>
      <c r="O7" s="42">
        <f>COUNTIF(Vertices[Eigenvector Centrality],"&gt;= "&amp;N7)-COUNTIF(Vertices[Eigenvector Centrality],"&gt;="&amp;N8)</f>
        <v>0</v>
      </c>
      <c r="P7" s="41">
        <f t="shared" si="7"/>
        <v>0.8467079090909091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0.7636363636363634</v>
      </c>
      <c r="G8" s="40">
        <f>COUNTIF(Vertices[In-Degree],"&gt;= "&amp;F8)-COUNTIF(Vertices[In-Degree],"&gt;="&amp;F9)</f>
        <v>0</v>
      </c>
      <c r="H8" s="39">
        <f t="shared" si="3"/>
        <v>0.32727272727272727</v>
      </c>
      <c r="I8" s="40">
        <f>COUNTIF(Vertices[Out-Degree],"&gt;= "&amp;H8)-COUNTIF(Vertices[Out-Degree],"&gt;="&amp;H9)</f>
        <v>0</v>
      </c>
      <c r="J8" s="39">
        <f t="shared" si="4"/>
        <v>3.2727272727272725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0.0363636</v>
      </c>
      <c r="O8" s="40">
        <f>COUNTIF(Vertices[Eigenvector Centrality],"&gt;= "&amp;N8)-COUNTIF(Vertices[Eigenvector Centrality],"&gt;="&amp;N9)</f>
        <v>0</v>
      </c>
      <c r="P8" s="39">
        <f t="shared" si="7"/>
        <v>0.9003500909090909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6</v>
      </c>
      <c r="H9" s="41">
        <f t="shared" si="3"/>
        <v>0.38181818181818183</v>
      </c>
      <c r="I9" s="42">
        <f>COUNTIF(Vertices[Out-Degree],"&gt;= "&amp;H9)-COUNTIF(Vertices[Out-Degree],"&gt;="&amp;H10)</f>
        <v>0</v>
      </c>
      <c r="J9" s="41">
        <f t="shared" si="4"/>
        <v>3.818181818181818</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0.0424242</v>
      </c>
      <c r="O9" s="42">
        <f>COUNTIF(Vertices[Eigenvector Centrality],"&gt;= "&amp;N9)-COUNTIF(Vertices[Eigenvector Centrality],"&gt;="&amp;N10)</f>
        <v>0</v>
      </c>
      <c r="P9" s="41">
        <f t="shared" si="7"/>
        <v>0.9539922727272727</v>
      </c>
      <c r="Q9" s="42">
        <f>COUNTIF(Vertices[PageRank],"&gt;= "&amp;P9)-COUNTIF(Vertices[PageRank],"&gt;="&amp;P10)</f>
        <v>4</v>
      </c>
      <c r="R9" s="41">
        <f t="shared" si="8"/>
        <v>0.06363636363636364</v>
      </c>
      <c r="S9" s="46">
        <f>COUNTIF(Vertices[Clustering Coefficient],"&gt;= "&amp;R9)-COUNTIF(Vertices[Clustering Coefficient],"&gt;="&amp;R10)</f>
        <v>0</v>
      </c>
      <c r="T9" s="41" t="e">
        <f ca="1" t="shared" si="9"/>
        <v>#REF!</v>
      </c>
      <c r="U9" s="42" t="e">
        <f ca="1" t="shared" si="0"/>
        <v>#REF!</v>
      </c>
    </row>
    <row r="10" spans="1:21" ht="15">
      <c r="A10" s="36" t="s">
        <v>489</v>
      </c>
      <c r="B10" s="36">
        <v>2</v>
      </c>
      <c r="D10" s="34">
        <f t="shared" si="1"/>
        <v>0</v>
      </c>
      <c r="E10" s="3">
        <f>COUNTIF(Vertices[Degree],"&gt;= "&amp;D10)-COUNTIF(Vertices[Degree],"&gt;="&amp;D11)</f>
        <v>0</v>
      </c>
      <c r="F10" s="39">
        <f t="shared" si="2"/>
        <v>1.0181818181818179</v>
      </c>
      <c r="G10" s="40">
        <f>COUNTIF(Vertices[In-Degree],"&gt;= "&amp;F10)-COUNTIF(Vertices[In-Degree],"&gt;="&amp;F11)</f>
        <v>0</v>
      </c>
      <c r="H10" s="39">
        <f t="shared" si="3"/>
        <v>0.4363636363636364</v>
      </c>
      <c r="I10" s="40">
        <f>COUNTIF(Vertices[Out-Degree],"&gt;= "&amp;H10)-COUNTIF(Vertices[Out-Degree],"&gt;="&amp;H11)</f>
        <v>0</v>
      </c>
      <c r="J10" s="39">
        <f t="shared" si="4"/>
        <v>4.363636363636363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0.0484848</v>
      </c>
      <c r="O10" s="40">
        <f>COUNTIF(Vertices[Eigenvector Centrality],"&gt;= "&amp;N10)-COUNTIF(Vertices[Eigenvector Centrality],"&gt;="&amp;N11)</f>
        <v>0</v>
      </c>
      <c r="P10" s="39">
        <f t="shared" si="7"/>
        <v>1.0076344545454545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0.49090909090909096</v>
      </c>
      <c r="I11" s="42">
        <f>COUNTIF(Vertices[Out-Degree],"&gt;= "&amp;H11)-COUNTIF(Vertices[Out-Degree],"&gt;="&amp;H12)</f>
        <v>0</v>
      </c>
      <c r="J11" s="41">
        <f t="shared" si="4"/>
        <v>4.909090909090908</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0.0545454</v>
      </c>
      <c r="O11" s="42">
        <f>COUNTIF(Vertices[Eigenvector Centrality],"&gt;= "&amp;N11)-COUNTIF(Vertices[Eigenvector Centrality],"&gt;="&amp;N12)</f>
        <v>0</v>
      </c>
      <c r="P11" s="41">
        <f t="shared" si="7"/>
        <v>1.0612766363636363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1.2727272727272723</v>
      </c>
      <c r="G12" s="40">
        <f>COUNTIF(Vertices[In-Degree],"&gt;= "&amp;F12)-COUNTIF(Vertices[In-Degree],"&gt;="&amp;F13)</f>
        <v>0</v>
      </c>
      <c r="H12" s="39">
        <f t="shared" si="3"/>
        <v>0.5454545454545455</v>
      </c>
      <c r="I12" s="40">
        <f>COUNTIF(Vertices[Out-Degree],"&gt;= "&amp;H12)-COUNTIF(Vertices[Out-Degree],"&gt;="&amp;H13)</f>
        <v>0</v>
      </c>
      <c r="J12" s="39">
        <f t="shared" si="4"/>
        <v>5.454545454545453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0.060606</v>
      </c>
      <c r="O12" s="40">
        <f>COUNTIF(Vertices[Eigenvector Centrality],"&gt;= "&amp;N12)-COUNTIF(Vertices[Eigenvector Centrality],"&gt;="&amp;N13)</f>
        <v>0</v>
      </c>
      <c r="P12" s="39">
        <f t="shared" si="7"/>
        <v>1.1149188181818181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230</v>
      </c>
      <c r="B13" s="36">
        <v>14</v>
      </c>
      <c r="D13" s="34">
        <f t="shared" si="1"/>
        <v>0</v>
      </c>
      <c r="E13" s="3">
        <f>COUNTIF(Vertices[Degree],"&gt;= "&amp;D13)-COUNTIF(Vertices[Degree],"&gt;="&amp;D14)</f>
        <v>0</v>
      </c>
      <c r="F13" s="41">
        <f t="shared" si="2"/>
        <v>1.3999999999999995</v>
      </c>
      <c r="G13" s="42">
        <f>COUNTIF(Vertices[In-Degree],"&gt;= "&amp;F13)-COUNTIF(Vertices[In-Degree],"&gt;="&amp;F14)</f>
        <v>0</v>
      </c>
      <c r="H13" s="41">
        <f t="shared" si="3"/>
        <v>0.6000000000000001</v>
      </c>
      <c r="I13" s="42">
        <f>COUNTIF(Vertices[Out-Degree],"&gt;= "&amp;H13)-COUNTIF(Vertices[Out-Degree],"&gt;="&amp;H14)</f>
        <v>0</v>
      </c>
      <c r="J13" s="41">
        <f t="shared" si="4"/>
        <v>5.999999999999998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0.0666666</v>
      </c>
      <c r="O13" s="42">
        <f>COUNTIF(Vertices[Eigenvector Centrality],"&gt;= "&amp;N13)-COUNTIF(Vertices[Eigenvector Centrality],"&gt;="&amp;N14)</f>
        <v>0</v>
      </c>
      <c r="P13" s="41">
        <f t="shared" si="7"/>
        <v>1.168561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1.5272727272727267</v>
      </c>
      <c r="G14" s="40">
        <f>COUNTIF(Vertices[In-Degree],"&gt;= "&amp;F14)-COUNTIF(Vertices[In-Degree],"&gt;="&amp;F15)</f>
        <v>0</v>
      </c>
      <c r="H14" s="39">
        <f t="shared" si="3"/>
        <v>0.6545454545454547</v>
      </c>
      <c r="I14" s="40">
        <f>COUNTIF(Vertices[Out-Degree],"&gt;= "&amp;H14)-COUNTIF(Vertices[Out-Degree],"&gt;="&amp;H15)</f>
        <v>0</v>
      </c>
      <c r="J14" s="39">
        <f t="shared" si="4"/>
        <v>6.545454545454543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0.0727272</v>
      </c>
      <c r="O14" s="40">
        <f>COUNTIF(Vertices[Eigenvector Centrality],"&gt;= "&amp;N14)-COUNTIF(Vertices[Eigenvector Centrality],"&gt;="&amp;N15)</f>
        <v>0</v>
      </c>
      <c r="P14" s="39">
        <f t="shared" si="7"/>
        <v>1.2222031818181818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1.6545454545454539</v>
      </c>
      <c r="G15" s="42">
        <f>COUNTIF(Vertices[In-Degree],"&gt;= "&amp;F15)-COUNTIF(Vertices[In-Degree],"&gt;="&amp;F16)</f>
        <v>0</v>
      </c>
      <c r="H15" s="41">
        <f t="shared" si="3"/>
        <v>0.7090909090909092</v>
      </c>
      <c r="I15" s="42">
        <f>COUNTIF(Vertices[Out-Degree],"&gt;= "&amp;H15)-COUNTIF(Vertices[Out-Degree],"&gt;="&amp;H16)</f>
        <v>0</v>
      </c>
      <c r="J15" s="41">
        <f t="shared" si="4"/>
        <v>7.090909090909088</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0.0787878</v>
      </c>
      <c r="O15" s="42">
        <f>COUNTIF(Vertices[Eigenvector Centrality],"&gt;= "&amp;N15)-COUNTIF(Vertices[Eigenvector Centrality],"&gt;="&amp;N16)</f>
        <v>0</v>
      </c>
      <c r="P15" s="41">
        <f t="shared" si="7"/>
        <v>1.2758453636363636</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1.781818181818181</v>
      </c>
      <c r="G16" s="40">
        <f>COUNTIF(Vertices[In-Degree],"&gt;= "&amp;F16)-COUNTIF(Vertices[In-Degree],"&gt;="&amp;F17)</f>
        <v>0</v>
      </c>
      <c r="H16" s="39">
        <f t="shared" si="3"/>
        <v>0.7636363636363638</v>
      </c>
      <c r="I16" s="40">
        <f>COUNTIF(Vertices[Out-Degree],"&gt;= "&amp;H16)-COUNTIF(Vertices[Out-Degree],"&gt;="&amp;H17)</f>
        <v>0</v>
      </c>
      <c r="J16" s="39">
        <f t="shared" si="4"/>
        <v>7.636363636363633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0.0848484</v>
      </c>
      <c r="O16" s="40">
        <f>COUNTIF(Vertices[Eigenvector Centrality],"&gt;= "&amp;N16)-COUNTIF(Vertices[Eigenvector Centrality],"&gt;="&amp;N17)</f>
        <v>0</v>
      </c>
      <c r="P16" s="39">
        <f t="shared" si="7"/>
        <v>1.3294875454545454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1.9090909090909083</v>
      </c>
      <c r="G17" s="42">
        <f>COUNTIF(Vertices[In-Degree],"&gt;= "&amp;F17)-COUNTIF(Vertices[In-Degree],"&gt;="&amp;F18)</f>
        <v>2</v>
      </c>
      <c r="H17" s="41">
        <f t="shared" si="3"/>
        <v>0.8181818181818183</v>
      </c>
      <c r="I17" s="42">
        <f>COUNTIF(Vertices[Out-Degree],"&gt;= "&amp;H17)-COUNTIF(Vertices[Out-Degree],"&gt;="&amp;H18)</f>
        <v>0</v>
      </c>
      <c r="J17" s="41">
        <f t="shared" si="4"/>
        <v>8.181818181818178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0.090909</v>
      </c>
      <c r="O17" s="42">
        <f>COUNTIF(Vertices[Eigenvector Centrality],"&gt;= "&amp;N17)-COUNTIF(Vertices[Eigenvector Centrality],"&gt;="&amp;N18)</f>
        <v>0</v>
      </c>
      <c r="P17" s="41">
        <f t="shared" si="7"/>
        <v>1.3831297272727272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0.8727272727272729</v>
      </c>
      <c r="I18" s="40">
        <f>COUNTIF(Vertices[Out-Degree],"&gt;= "&amp;H18)-COUNTIF(Vertices[Out-Degree],"&gt;="&amp;H19)</f>
        <v>0</v>
      </c>
      <c r="J18" s="39">
        <f t="shared" si="4"/>
        <v>8.727272727272723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0.0969696</v>
      </c>
      <c r="O18" s="40">
        <f>COUNTIF(Vertices[Eigenvector Centrality],"&gt;= "&amp;N18)-COUNTIF(Vertices[Eigenvector Centrality],"&gt;="&amp;N19)</f>
        <v>0</v>
      </c>
      <c r="P18" s="39">
        <f t="shared" si="7"/>
        <v>1.436771909090909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2.163636363636363</v>
      </c>
      <c r="G19" s="42">
        <f>COUNTIF(Vertices[In-Degree],"&gt;= "&amp;F19)-COUNTIF(Vertices[In-Degree],"&gt;="&amp;F20)</f>
        <v>0</v>
      </c>
      <c r="H19" s="41">
        <f t="shared" si="3"/>
        <v>0.9272727272727275</v>
      </c>
      <c r="I19" s="42">
        <f>COUNTIF(Vertices[Out-Degree],"&gt;= "&amp;H19)-COUNTIF(Vertices[Out-Degree],"&gt;="&amp;H20)</f>
        <v>0</v>
      </c>
      <c r="J19" s="41">
        <f t="shared" si="4"/>
        <v>9.272727272727268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0.1030302</v>
      </c>
      <c r="O19" s="42">
        <f>COUNTIF(Vertices[Eigenvector Centrality],"&gt;= "&amp;N19)-COUNTIF(Vertices[Eigenvector Centrality],"&gt;="&amp;N20)</f>
        <v>0</v>
      </c>
      <c r="P19" s="41">
        <f t="shared" si="7"/>
        <v>1.4904140909090908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2.2909090909090906</v>
      </c>
      <c r="G20" s="40">
        <f>COUNTIF(Vertices[In-Degree],"&gt;= "&amp;F20)-COUNTIF(Vertices[In-Degree],"&gt;="&amp;F21)</f>
        <v>0</v>
      </c>
      <c r="H20" s="39">
        <f t="shared" si="3"/>
        <v>0.981818181818182</v>
      </c>
      <c r="I20" s="40">
        <f>COUNTIF(Vertices[Out-Degree],"&gt;= "&amp;H20)-COUNTIF(Vertices[Out-Degree],"&gt;="&amp;H21)</f>
        <v>12</v>
      </c>
      <c r="J20" s="39">
        <f t="shared" si="4"/>
        <v>9.818181818181813</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0.1090908</v>
      </c>
      <c r="O20" s="40">
        <f>COUNTIF(Vertices[Eigenvector Centrality],"&gt;= "&amp;N20)-COUNTIF(Vertices[Eigenvector Centrality],"&gt;="&amp;N21)</f>
        <v>6</v>
      </c>
      <c r="P20" s="39">
        <f t="shared" si="7"/>
        <v>1.5440562727272726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2.418181818181818</v>
      </c>
      <c r="G21" s="42">
        <f>COUNTIF(Vertices[In-Degree],"&gt;= "&amp;F21)-COUNTIF(Vertices[In-Degree],"&gt;="&amp;F22)</f>
        <v>0</v>
      </c>
      <c r="H21" s="41">
        <f t="shared" si="3"/>
        <v>1.0363636363636366</v>
      </c>
      <c r="I21" s="42">
        <f>COUNTIF(Vertices[Out-Degree],"&gt;= "&amp;H21)-COUNTIF(Vertices[Out-Degree],"&gt;="&amp;H22)</f>
        <v>0</v>
      </c>
      <c r="J21" s="41">
        <f t="shared" si="4"/>
        <v>10.363636363636358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0.1151514</v>
      </c>
      <c r="O21" s="42">
        <f>COUNTIF(Vertices[Eigenvector Centrality],"&gt;= "&amp;N21)-COUNTIF(Vertices[Eigenvector Centrality],"&gt;="&amp;N22)</f>
        <v>0</v>
      </c>
      <c r="P21" s="41">
        <f t="shared" si="7"/>
        <v>1.5976984545454544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2.5454545454545454</v>
      </c>
      <c r="G22" s="40">
        <f>COUNTIF(Vertices[In-Degree],"&gt;= "&amp;F22)-COUNTIF(Vertices[In-Degree],"&gt;="&amp;F23)</f>
        <v>0</v>
      </c>
      <c r="H22" s="39">
        <f t="shared" si="3"/>
        <v>1.090909090909091</v>
      </c>
      <c r="I22" s="40">
        <f>COUNTIF(Vertices[Out-Degree],"&gt;= "&amp;H22)-COUNTIF(Vertices[Out-Degree],"&gt;="&amp;H23)</f>
        <v>0</v>
      </c>
      <c r="J22" s="39">
        <f t="shared" si="4"/>
        <v>10.909090909090903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0.121212</v>
      </c>
      <c r="O22" s="40">
        <f>COUNTIF(Vertices[Eigenvector Centrality],"&gt;= "&amp;N22)-COUNTIF(Vertices[Eigenvector Centrality],"&gt;="&amp;N23)</f>
        <v>0</v>
      </c>
      <c r="P22" s="39">
        <f t="shared" si="7"/>
        <v>1.6513406363636363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7</v>
      </c>
      <c r="D23" s="34">
        <f t="shared" si="1"/>
        <v>0</v>
      </c>
      <c r="E23" s="3">
        <f>COUNTIF(Vertices[Degree],"&gt;= "&amp;D23)-COUNTIF(Vertices[Degree],"&gt;="&amp;D24)</f>
        <v>0</v>
      </c>
      <c r="F23" s="41">
        <f t="shared" si="2"/>
        <v>2.672727272727273</v>
      </c>
      <c r="G23" s="42">
        <f>COUNTIF(Vertices[In-Degree],"&gt;= "&amp;F23)-COUNTIF(Vertices[In-Degree],"&gt;="&amp;F24)</f>
        <v>0</v>
      </c>
      <c r="H23" s="41">
        <f t="shared" si="3"/>
        <v>1.1454545454545455</v>
      </c>
      <c r="I23" s="42">
        <f>COUNTIF(Vertices[Out-Degree],"&gt;= "&amp;H23)-COUNTIF(Vertices[Out-Degree],"&gt;="&amp;H24)</f>
        <v>0</v>
      </c>
      <c r="J23" s="41">
        <f t="shared" si="4"/>
        <v>11.454545454545448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0.1272726</v>
      </c>
      <c r="O23" s="42">
        <f>COUNTIF(Vertices[Eigenvector Centrality],"&gt;= "&amp;N23)-COUNTIF(Vertices[Eigenvector Centrality],"&gt;="&amp;N24)</f>
        <v>0</v>
      </c>
      <c r="P23" s="41">
        <f t="shared" si="7"/>
        <v>1.704982818181818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2.8000000000000003</v>
      </c>
      <c r="G24" s="40">
        <f>COUNTIF(Vertices[In-Degree],"&gt;= "&amp;F24)-COUNTIF(Vertices[In-Degree],"&gt;="&amp;F25)</f>
        <v>0</v>
      </c>
      <c r="H24" s="39">
        <f t="shared" si="3"/>
        <v>1.2</v>
      </c>
      <c r="I24" s="40">
        <f>COUNTIF(Vertices[Out-Degree],"&gt;= "&amp;H24)-COUNTIF(Vertices[Out-Degree],"&gt;="&amp;H25)</f>
        <v>0</v>
      </c>
      <c r="J24" s="39">
        <f t="shared" si="4"/>
        <v>11.999999999999993</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0.1333332</v>
      </c>
      <c r="O24" s="40">
        <f>COUNTIF(Vertices[Eigenvector Centrality],"&gt;= "&amp;N24)-COUNTIF(Vertices[Eigenvector Centrality],"&gt;="&amp;N25)</f>
        <v>0</v>
      </c>
      <c r="P24" s="39">
        <f t="shared" si="7"/>
        <v>1.7586249999999999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2.9272727272727277</v>
      </c>
      <c r="G25" s="42">
        <f>COUNTIF(Vertices[In-Degree],"&gt;= "&amp;F25)-COUNTIF(Vertices[In-Degree],"&gt;="&amp;F26)</f>
        <v>0</v>
      </c>
      <c r="H25" s="41">
        <f t="shared" si="3"/>
        <v>1.2545454545454544</v>
      </c>
      <c r="I25" s="42">
        <f>COUNTIF(Vertices[Out-Degree],"&gt;= "&amp;H25)-COUNTIF(Vertices[Out-Degree],"&gt;="&amp;H26)</f>
        <v>0</v>
      </c>
      <c r="J25" s="41">
        <f t="shared" si="4"/>
        <v>12.545454545454538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0.1393938</v>
      </c>
      <c r="O25" s="42">
        <f>COUNTIF(Vertices[Eigenvector Centrality],"&gt;= "&amp;N25)-COUNTIF(Vertices[Eigenvector Centrality],"&gt;="&amp;N26)</f>
        <v>0</v>
      </c>
      <c r="P25" s="41">
        <f t="shared" si="7"/>
        <v>1.8122671818181817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1.272727</v>
      </c>
      <c r="D26" s="34">
        <f t="shared" si="1"/>
        <v>0</v>
      </c>
      <c r="E26" s="3">
        <f>COUNTIF(Vertices[Degree],"&gt;= "&amp;D26)-COUNTIF(Vertices[Degree],"&gt;="&amp;D28)</f>
        <v>0</v>
      </c>
      <c r="F26" s="39">
        <f t="shared" si="2"/>
        <v>3.054545454545455</v>
      </c>
      <c r="G26" s="40">
        <f>COUNTIF(Vertices[In-Degree],"&gt;= "&amp;F26)-COUNTIF(Vertices[In-Degree],"&gt;="&amp;F28)</f>
        <v>0</v>
      </c>
      <c r="H26" s="39">
        <f t="shared" si="3"/>
        <v>1.3090909090909089</v>
      </c>
      <c r="I26" s="40">
        <f>COUNTIF(Vertices[Out-Degree],"&gt;= "&amp;H26)-COUNTIF(Vertices[Out-Degree],"&gt;="&amp;H28)</f>
        <v>0</v>
      </c>
      <c r="J26" s="39">
        <f t="shared" si="4"/>
        <v>13.090909090909083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0.1454544</v>
      </c>
      <c r="O26" s="40">
        <f>COUNTIF(Vertices[Eigenvector Centrality],"&gt;= "&amp;N26)-COUNTIF(Vertices[Eigenvector Centrality],"&gt;="&amp;N28)</f>
        <v>0</v>
      </c>
      <c r="P26" s="39">
        <f t="shared" si="7"/>
        <v>1.8659093636363635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0.0457516339869281</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1.3636363636363633</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0.151515</v>
      </c>
      <c r="O28" s="42">
        <f>COUNTIF(Vertices[Eigenvector Centrality],"&gt;= "&amp;N28)-COUNTIF(Vertices[Eigenvector Centrality],"&gt;="&amp;N40)</f>
        <v>0</v>
      </c>
      <c r="P28" s="41">
        <f>P26+($P$57-$P$2)/BinDivisor</f>
        <v>1.9195515454545453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490</v>
      </c>
      <c r="B29" s="36">
        <v>0.670415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491</v>
      </c>
      <c r="B31" s="36" t="s">
        <v>492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1.4181818181818178</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0.1575756</v>
      </c>
      <c r="O40" s="40">
        <f>COUNTIF(Vertices[Eigenvector Centrality],"&gt;= "&amp;N40)-COUNTIF(Vertices[Eigenvector Centrality],"&gt;="&amp;N41)</f>
        <v>0</v>
      </c>
      <c r="P40" s="39">
        <f>P28+($P$57-$P$2)/BinDivisor</f>
        <v>1.9731937272727271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0.1636362</v>
      </c>
      <c r="O41" s="42">
        <f>COUNTIF(Vertices[Eigenvector Centrality],"&gt;= "&amp;N41)-COUNTIF(Vertices[Eigenvector Centrality],"&gt;="&amp;N42)</f>
        <v>0</v>
      </c>
      <c r="P41" s="41">
        <f aca="true" t="shared" si="16" ref="P41:P56">P40+($P$57-$P$2)/BinDivisor</f>
        <v>2.026835909090909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1.5272727272727267</v>
      </c>
      <c r="I42" s="40">
        <f>COUNTIF(Vertices[Out-Degree],"&gt;= "&amp;H42)-COUNTIF(Vertices[Out-Degree],"&gt;="&amp;H43)</f>
        <v>0</v>
      </c>
      <c r="J42" s="39">
        <f t="shared" si="13"/>
        <v>15.272727272727263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0.1696968</v>
      </c>
      <c r="O42" s="40">
        <f>COUNTIF(Vertices[Eigenvector Centrality],"&gt;= "&amp;N42)-COUNTIF(Vertices[Eigenvector Centrality],"&gt;="&amp;N43)</f>
        <v>0</v>
      </c>
      <c r="P42" s="39">
        <f t="shared" si="16"/>
        <v>2.0804780909090907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1.5818181818181811</v>
      </c>
      <c r="I43" s="42">
        <f>COUNTIF(Vertices[Out-Degree],"&gt;= "&amp;H43)-COUNTIF(Vertices[Out-Degree],"&gt;="&amp;H44)</f>
        <v>0</v>
      </c>
      <c r="J43" s="41">
        <f t="shared" si="13"/>
        <v>15.818181818181808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0.1757574</v>
      </c>
      <c r="O43" s="42">
        <f>COUNTIF(Vertices[Eigenvector Centrality],"&gt;= "&amp;N43)-COUNTIF(Vertices[Eigenvector Centrality],"&gt;="&amp;N44)</f>
        <v>0</v>
      </c>
      <c r="P43" s="41">
        <f t="shared" si="16"/>
        <v>2.1341202727272726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1.6363636363636356</v>
      </c>
      <c r="I44" s="40">
        <f>COUNTIF(Vertices[Out-Degree],"&gt;= "&amp;H44)-COUNTIF(Vertices[Out-Degree],"&gt;="&amp;H45)</f>
        <v>0</v>
      </c>
      <c r="J44" s="39">
        <f t="shared" si="13"/>
        <v>16.363636363636353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0.181818</v>
      </c>
      <c r="O44" s="40">
        <f>COUNTIF(Vertices[Eigenvector Centrality],"&gt;= "&amp;N44)-COUNTIF(Vertices[Eigenvector Centrality],"&gt;="&amp;N45)</f>
        <v>0</v>
      </c>
      <c r="P44" s="39">
        <f t="shared" si="16"/>
        <v>2.1877624545454544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1.69090909090909</v>
      </c>
      <c r="I45" s="42">
        <f>COUNTIF(Vertices[Out-Degree],"&gt;= "&amp;H45)-COUNTIF(Vertices[Out-Degree],"&gt;="&amp;H46)</f>
        <v>0</v>
      </c>
      <c r="J45" s="41">
        <f t="shared" si="13"/>
        <v>16.9090909090909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0.1878786</v>
      </c>
      <c r="O45" s="42">
        <f>COUNTIF(Vertices[Eigenvector Centrality],"&gt;= "&amp;N45)-COUNTIF(Vertices[Eigenvector Centrality],"&gt;="&amp;N46)</f>
        <v>0</v>
      </c>
      <c r="P45" s="41">
        <f t="shared" si="16"/>
        <v>2.241404636363636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1.7454545454545445</v>
      </c>
      <c r="I46" s="40">
        <f>COUNTIF(Vertices[Out-Degree],"&gt;= "&amp;H46)-COUNTIF(Vertices[Out-Degree],"&gt;="&amp;H47)</f>
        <v>0</v>
      </c>
      <c r="J46" s="39">
        <f t="shared" si="13"/>
        <v>17.454545454545446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0.1939392</v>
      </c>
      <c r="O46" s="40">
        <f>COUNTIF(Vertices[Eigenvector Centrality],"&gt;= "&amp;N46)-COUNTIF(Vertices[Eigenvector Centrality],"&gt;="&amp;N47)</f>
        <v>0</v>
      </c>
      <c r="P46" s="39">
        <f t="shared" si="16"/>
        <v>2.295046818181818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1.799999999999999</v>
      </c>
      <c r="I47" s="42">
        <f>COUNTIF(Vertices[Out-Degree],"&gt;= "&amp;H47)-COUNTIF(Vertices[Out-Degree],"&gt;="&amp;H48)</f>
        <v>0</v>
      </c>
      <c r="J47" s="41">
        <f t="shared" si="13"/>
        <v>17.999999999999993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0.1999998</v>
      </c>
      <c r="O47" s="42">
        <f>COUNTIF(Vertices[Eigenvector Centrality],"&gt;= "&amp;N47)-COUNTIF(Vertices[Eigenvector Centrality],"&gt;="&amp;N48)</f>
        <v>0</v>
      </c>
      <c r="P47" s="41">
        <f t="shared" si="16"/>
        <v>2.348689</v>
      </c>
      <c r="Q47" s="42">
        <f>COUNTIF(Vertices[PageRank],"&gt;= "&amp;P47)-COUNTIF(Vertices[PageRank],"&gt;="&amp;P48)</f>
        <v>1</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1.8545454545454534</v>
      </c>
      <c r="I48" s="40">
        <f>COUNTIF(Vertices[Out-Degree],"&gt;= "&amp;H48)-COUNTIF(Vertices[Out-Degree],"&gt;="&amp;H49)</f>
        <v>0</v>
      </c>
      <c r="J48" s="39">
        <f t="shared" si="13"/>
        <v>18.54545454545454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0.2060604</v>
      </c>
      <c r="O48" s="40">
        <f>COUNTIF(Vertices[Eigenvector Centrality],"&gt;= "&amp;N48)-COUNTIF(Vertices[Eigenvector Centrality],"&gt;="&amp;N49)</f>
        <v>0</v>
      </c>
      <c r="P48" s="39">
        <f t="shared" si="16"/>
        <v>2.4023311818181816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1.9090909090909078</v>
      </c>
      <c r="I49" s="42">
        <f>COUNTIF(Vertices[Out-Degree],"&gt;= "&amp;H49)-COUNTIF(Vertices[Out-Degree],"&gt;="&amp;H50)</f>
        <v>0</v>
      </c>
      <c r="J49" s="41">
        <f t="shared" si="13"/>
        <v>19.090909090909086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0.212121</v>
      </c>
      <c r="O49" s="42">
        <f>COUNTIF(Vertices[Eigenvector Centrality],"&gt;= "&amp;N49)-COUNTIF(Vertices[Eigenvector Centrality],"&gt;="&amp;N50)</f>
        <v>0</v>
      </c>
      <c r="P49" s="41">
        <f t="shared" si="16"/>
        <v>2.4559733636363634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1.9636363636363623</v>
      </c>
      <c r="I50" s="40">
        <f>COUNTIF(Vertices[Out-Degree],"&gt;= "&amp;H50)-COUNTIF(Vertices[Out-Degree],"&gt;="&amp;H51)</f>
        <v>1</v>
      </c>
      <c r="J50" s="39">
        <f t="shared" si="13"/>
        <v>19.636363636363633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0.2181816</v>
      </c>
      <c r="O50" s="40">
        <f>COUNTIF(Vertices[Eigenvector Centrality],"&gt;= "&amp;N50)-COUNTIF(Vertices[Eigenvector Centrality],"&gt;="&amp;N51)</f>
        <v>0</v>
      </c>
      <c r="P50" s="39">
        <f t="shared" si="16"/>
        <v>2.5096155454545452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2.0181818181818167</v>
      </c>
      <c r="I51" s="42">
        <f>COUNTIF(Vertices[Out-Degree],"&gt;= "&amp;H51)-COUNTIF(Vertices[Out-Degree],"&gt;="&amp;H52)</f>
        <v>0</v>
      </c>
      <c r="J51" s="41">
        <f t="shared" si="13"/>
        <v>20.18181818181818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0.2242422</v>
      </c>
      <c r="O51" s="42">
        <f>COUNTIF(Vertices[Eigenvector Centrality],"&gt;= "&amp;N51)-COUNTIF(Vertices[Eigenvector Centrality],"&gt;="&amp;N52)</f>
        <v>0</v>
      </c>
      <c r="P51" s="41">
        <f t="shared" si="16"/>
        <v>2.563257727272727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2.0727272727272714</v>
      </c>
      <c r="I52" s="40">
        <f>COUNTIF(Vertices[Out-Degree],"&gt;= "&amp;H52)-COUNTIF(Vertices[Out-Degree],"&gt;="&amp;H53)</f>
        <v>0</v>
      </c>
      <c r="J52" s="39">
        <f t="shared" si="13"/>
        <v>20.727272727272727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0.2303028</v>
      </c>
      <c r="O52" s="40">
        <f>COUNTIF(Vertices[Eigenvector Centrality],"&gt;= "&amp;N52)-COUNTIF(Vertices[Eigenvector Centrality],"&gt;="&amp;N53)</f>
        <v>0</v>
      </c>
      <c r="P52" s="39">
        <f t="shared" si="16"/>
        <v>2.616899909090909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2.127272727272726</v>
      </c>
      <c r="I53" s="42">
        <f>COUNTIF(Vertices[Out-Degree],"&gt;= "&amp;H53)-COUNTIF(Vertices[Out-Degree],"&gt;="&amp;H54)</f>
        <v>0</v>
      </c>
      <c r="J53" s="41">
        <f t="shared" si="13"/>
        <v>21.272727272727273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0.2363634</v>
      </c>
      <c r="O53" s="42">
        <f>COUNTIF(Vertices[Eigenvector Centrality],"&gt;= "&amp;N53)-COUNTIF(Vertices[Eigenvector Centrality],"&gt;="&amp;N54)</f>
        <v>0</v>
      </c>
      <c r="P53" s="41">
        <f t="shared" si="16"/>
        <v>2.6705420909090907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2.1818181818181808</v>
      </c>
      <c r="I54" s="40">
        <f>COUNTIF(Vertices[Out-Degree],"&gt;= "&amp;H54)-COUNTIF(Vertices[Out-Degree],"&gt;="&amp;H55)</f>
        <v>0</v>
      </c>
      <c r="J54" s="39">
        <f t="shared" si="13"/>
        <v>21.81818181818182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0.242424</v>
      </c>
      <c r="O54" s="40">
        <f>COUNTIF(Vertices[Eigenvector Centrality],"&gt;= "&amp;N54)-COUNTIF(Vertices[Eigenvector Centrality],"&gt;="&amp;N55)</f>
        <v>0</v>
      </c>
      <c r="P54" s="39">
        <f t="shared" si="16"/>
        <v>2.7241842727272725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2.2363636363636354</v>
      </c>
      <c r="I55" s="42">
        <f>COUNTIF(Vertices[Out-Degree],"&gt;= "&amp;H55)-COUNTIF(Vertices[Out-Degree],"&gt;="&amp;H56)</f>
        <v>0</v>
      </c>
      <c r="J55" s="41">
        <f t="shared" si="13"/>
        <v>22.363636363636367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0.2484846</v>
      </c>
      <c r="O55" s="42">
        <f>COUNTIF(Vertices[Eigenvector Centrality],"&gt;= "&amp;N55)-COUNTIF(Vertices[Eigenvector Centrality],"&gt;="&amp;N56)</f>
        <v>0</v>
      </c>
      <c r="P55" s="41">
        <f t="shared" si="16"/>
        <v>2.7778264545454543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2.29090909090909</v>
      </c>
      <c r="I56" s="40">
        <f>COUNTIF(Vertices[Out-Degree],"&gt;= "&amp;H56)-COUNTIF(Vertices[Out-Degree],"&gt;="&amp;H57)</f>
        <v>0</v>
      </c>
      <c r="J56" s="39">
        <f t="shared" si="13"/>
        <v>22.909090909090914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0.2545452</v>
      </c>
      <c r="O56" s="40">
        <f>COUNTIF(Vertices[Eigenvector Centrality],"&gt;= "&amp;N56)-COUNTIF(Vertices[Eigenvector Centrality],"&gt;="&amp;N57)</f>
        <v>0</v>
      </c>
      <c r="P56" s="39">
        <f t="shared" si="16"/>
        <v>2.831468636363636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3</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0.333333</v>
      </c>
      <c r="O57" s="44">
        <f>COUNTIF(Vertices[Eigenvector Centrality],"&gt;= "&amp;N57)-COUNTIF(Vertices[Eigenvector Centrality],"&gt;="&amp;N58)</f>
        <v>1</v>
      </c>
      <c r="P57" s="43">
        <f>MAX(Vertices[PageRank])</f>
        <v>3.528817</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0.9444444444444444</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0.9444444444444444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2.3333333333333335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0.2796416111111111</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0.333333</v>
      </c>
    </row>
    <row r="127" spans="1:2" ht="15">
      <c r="A127" s="35" t="s">
        <v>114</v>
      </c>
      <c r="B127" s="49">
        <f>_xlfn.IFERROR(AVERAGE(Vertices[Eigenvector Centrality]),NoMetricMessage)</f>
        <v>0.055555499999999994</v>
      </c>
    </row>
    <row r="128" spans="1:2" ht="15">
      <c r="A128" s="35" t="s">
        <v>115</v>
      </c>
      <c r="B128" s="49">
        <f>_xlfn.IFERROR(MEDIAN(Vertices[Eigenvector Centrality]),NoMetricMessage)</f>
        <v>0</v>
      </c>
    </row>
    <row r="139" spans="1:2" ht="15">
      <c r="A139" s="35" t="s">
        <v>140</v>
      </c>
      <c r="B139" s="49">
        <f>IF(COUNT(Vertices[PageRank])&gt;0,P2,NoMetricMessage)</f>
        <v>0.578497</v>
      </c>
    </row>
    <row r="140" spans="1:2" ht="15">
      <c r="A140" s="35" t="s">
        <v>141</v>
      </c>
      <c r="B140" s="49">
        <f>IF(COUNT(Vertices[PageRank])&gt;0,P57,NoMetricMessage)</f>
        <v>3.528817</v>
      </c>
    </row>
    <row r="141" spans="1:2" ht="15">
      <c r="A141" s="35" t="s">
        <v>142</v>
      </c>
      <c r="B141" s="49">
        <f>_xlfn.IFERROR(AVERAGE(Vertices[PageRank]),NoMetricMessage)</f>
        <v>0.9999711666666666</v>
      </c>
    </row>
    <row r="142" spans="1:2" ht="15">
      <c r="A142" s="35" t="s">
        <v>143</v>
      </c>
      <c r="B142" s="49">
        <f>_xlfn.IFERROR(MEDIAN(Vertices[PageRank]),NoMetricMessage)</f>
        <v>0.655387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0.08333333333333333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435</v>
      </c>
      <c r="K7" s="13" t="s">
        <v>436</v>
      </c>
    </row>
    <row r="8" spans="1:11" ht="409.5">
      <c r="A8"/>
      <c r="B8">
        <v>2</v>
      </c>
      <c r="C8">
        <v>2</v>
      </c>
      <c r="D8" t="s">
        <v>61</v>
      </c>
      <c r="E8" t="s">
        <v>61</v>
      </c>
      <c r="H8" t="s">
        <v>73</v>
      </c>
      <c r="J8" t="s">
        <v>437</v>
      </c>
      <c r="K8" s="13" t="s">
        <v>438</v>
      </c>
    </row>
    <row r="9" spans="1:11" ht="409.5">
      <c r="A9"/>
      <c r="B9">
        <v>3</v>
      </c>
      <c r="C9">
        <v>4</v>
      </c>
      <c r="D9" t="s">
        <v>62</v>
      </c>
      <c r="E9" t="s">
        <v>62</v>
      </c>
      <c r="H9" t="s">
        <v>74</v>
      </c>
      <c r="J9" t="s">
        <v>439</v>
      </c>
      <c r="K9" s="13" t="s">
        <v>440</v>
      </c>
    </row>
    <row r="10" spans="1:11" ht="409.5">
      <c r="A10"/>
      <c r="B10">
        <v>4</v>
      </c>
      <c r="D10" t="s">
        <v>63</v>
      </c>
      <c r="E10" t="s">
        <v>63</v>
      </c>
      <c r="H10" t="s">
        <v>75</v>
      </c>
      <c r="J10" t="s">
        <v>441</v>
      </c>
      <c r="K10" s="13" t="s">
        <v>442</v>
      </c>
    </row>
    <row r="11" spans="1:11" ht="15">
      <c r="A11"/>
      <c r="B11">
        <v>5</v>
      </c>
      <c r="D11" t="s">
        <v>46</v>
      </c>
      <c r="E11">
        <v>1</v>
      </c>
      <c r="H11" t="s">
        <v>76</v>
      </c>
      <c r="J11" t="s">
        <v>443</v>
      </c>
      <c r="K11" t="s">
        <v>444</v>
      </c>
    </row>
    <row r="12" spans="1:11" ht="15">
      <c r="A12"/>
      <c r="B12"/>
      <c r="D12" t="s">
        <v>64</v>
      </c>
      <c r="E12">
        <v>2</v>
      </c>
      <c r="H12">
        <v>0</v>
      </c>
      <c r="J12" t="s">
        <v>445</v>
      </c>
      <c r="K12" t="s">
        <v>446</v>
      </c>
    </row>
    <row r="13" spans="1:11" ht="15">
      <c r="A13"/>
      <c r="B13"/>
      <c r="D13">
        <v>1</v>
      </c>
      <c r="E13">
        <v>3</v>
      </c>
      <c r="H13">
        <v>1</v>
      </c>
      <c r="J13" t="s">
        <v>447</v>
      </c>
      <c r="K13" t="s">
        <v>448</v>
      </c>
    </row>
    <row r="14" spans="4:11" ht="15">
      <c r="D14">
        <v>2</v>
      </c>
      <c r="E14">
        <v>4</v>
      </c>
      <c r="H14">
        <v>2</v>
      </c>
      <c r="J14" t="s">
        <v>449</v>
      </c>
      <c r="K14" t="s">
        <v>450</v>
      </c>
    </row>
    <row r="15" spans="4:11" ht="15">
      <c r="D15">
        <v>3</v>
      </c>
      <c r="E15">
        <v>5</v>
      </c>
      <c r="H15">
        <v>3</v>
      </c>
      <c r="J15" t="s">
        <v>451</v>
      </c>
      <c r="K15" t="s">
        <v>452</v>
      </c>
    </row>
    <row r="16" spans="4:11" ht="15">
      <c r="D16">
        <v>4</v>
      </c>
      <c r="E16">
        <v>6</v>
      </c>
      <c r="H16">
        <v>4</v>
      </c>
      <c r="J16" t="s">
        <v>453</v>
      </c>
      <c r="K16" t="s">
        <v>454</v>
      </c>
    </row>
    <row r="17" spans="4:11" ht="15">
      <c r="D17">
        <v>5</v>
      </c>
      <c r="E17">
        <v>7</v>
      </c>
      <c r="H17">
        <v>5</v>
      </c>
      <c r="J17" t="s">
        <v>455</v>
      </c>
      <c r="K17" t="s">
        <v>456</v>
      </c>
    </row>
    <row r="18" spans="4:11" ht="15">
      <c r="D18">
        <v>6</v>
      </c>
      <c r="E18">
        <v>8</v>
      </c>
      <c r="H18">
        <v>6</v>
      </c>
      <c r="J18" t="s">
        <v>457</v>
      </c>
      <c r="K18" t="s">
        <v>458</v>
      </c>
    </row>
    <row r="19" spans="4:11" ht="15">
      <c r="D19">
        <v>7</v>
      </c>
      <c r="E19">
        <v>9</v>
      </c>
      <c r="H19">
        <v>7</v>
      </c>
      <c r="J19" t="s">
        <v>459</v>
      </c>
      <c r="K19" t="s">
        <v>460</v>
      </c>
    </row>
    <row r="20" spans="4:11" ht="15">
      <c r="D20">
        <v>8</v>
      </c>
      <c r="H20">
        <v>8</v>
      </c>
      <c r="J20" t="s">
        <v>461</v>
      </c>
      <c r="K20" t="s">
        <v>462</v>
      </c>
    </row>
    <row r="21" spans="4:11" ht="409.5">
      <c r="D21">
        <v>9</v>
      </c>
      <c r="H21">
        <v>9</v>
      </c>
      <c r="J21" t="s">
        <v>463</v>
      </c>
      <c r="K21" s="13" t="s">
        <v>464</v>
      </c>
    </row>
    <row r="22" spans="4:11" ht="409.5">
      <c r="D22">
        <v>10</v>
      </c>
      <c r="J22" t="s">
        <v>465</v>
      </c>
      <c r="K22" s="13" t="s">
        <v>466</v>
      </c>
    </row>
    <row r="23" spans="4:11" ht="409.5">
      <c r="D23">
        <v>11</v>
      </c>
      <c r="J23" t="s">
        <v>467</v>
      </c>
      <c r="K23" s="13" t="s">
        <v>468</v>
      </c>
    </row>
    <row r="24" spans="10:11" ht="409.5">
      <c r="J24" t="s">
        <v>469</v>
      </c>
      <c r="K24" s="13" t="s">
        <v>736</v>
      </c>
    </row>
    <row r="25" spans="10:11" ht="15">
      <c r="J25" t="s">
        <v>470</v>
      </c>
      <c r="K25" t="b">
        <v>0</v>
      </c>
    </row>
    <row r="26" spans="10:11" ht="15">
      <c r="J26" t="s">
        <v>734</v>
      </c>
      <c r="K26" t="s">
        <v>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485</v>
      </c>
      <c r="B2" s="128" t="s">
        <v>486</v>
      </c>
      <c r="C2" s="67" t="s">
        <v>487</v>
      </c>
    </row>
    <row r="3" spans="1:3" ht="15">
      <c r="A3" s="127" t="s">
        <v>472</v>
      </c>
      <c r="B3" s="127" t="s">
        <v>472</v>
      </c>
      <c r="C3" s="36">
        <v>7</v>
      </c>
    </row>
    <row r="4" spans="1:3" ht="15">
      <c r="A4" s="127" t="s">
        <v>473</v>
      </c>
      <c r="B4" s="127" t="s">
        <v>473</v>
      </c>
      <c r="C4" s="36">
        <v>4</v>
      </c>
    </row>
    <row r="5" spans="1:3" ht="15">
      <c r="A5" s="127" t="s">
        <v>474</v>
      </c>
      <c r="B5" s="127" t="s">
        <v>474</v>
      </c>
      <c r="C5" s="36">
        <v>3</v>
      </c>
    </row>
    <row r="6" spans="1:3" ht="15">
      <c r="A6" s="127" t="s">
        <v>475</v>
      </c>
      <c r="B6" s="127" t="s">
        <v>475</v>
      </c>
      <c r="C6" s="36">
        <v>2</v>
      </c>
    </row>
    <row r="7" spans="1:3" ht="15">
      <c r="A7" s="127" t="s">
        <v>476</v>
      </c>
      <c r="B7" s="127" t="s">
        <v>476</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493</v>
      </c>
      <c r="B1" s="13" t="s">
        <v>494</v>
      </c>
      <c r="C1" s="85" t="s">
        <v>495</v>
      </c>
      <c r="D1" s="85" t="s">
        <v>497</v>
      </c>
      <c r="E1" s="85" t="s">
        <v>496</v>
      </c>
      <c r="F1" s="85" t="s">
        <v>499</v>
      </c>
      <c r="G1" s="13" t="s">
        <v>498</v>
      </c>
      <c r="H1" s="13" t="s">
        <v>501</v>
      </c>
      <c r="I1" s="85" t="s">
        <v>500</v>
      </c>
      <c r="J1" s="85" t="s">
        <v>503</v>
      </c>
      <c r="K1" s="85" t="s">
        <v>502</v>
      </c>
      <c r="L1" s="85" t="s">
        <v>504</v>
      </c>
    </row>
    <row r="2" spans="1:12" ht="15">
      <c r="A2" s="90" t="s">
        <v>240</v>
      </c>
      <c r="B2" s="85">
        <v>1</v>
      </c>
      <c r="C2" s="85"/>
      <c r="D2" s="85"/>
      <c r="E2" s="85"/>
      <c r="F2" s="85"/>
      <c r="G2" s="90" t="s">
        <v>240</v>
      </c>
      <c r="H2" s="85">
        <v>1</v>
      </c>
      <c r="I2" s="85"/>
      <c r="J2" s="85"/>
      <c r="K2" s="85"/>
      <c r="L2" s="85"/>
    </row>
    <row r="5" spans="1:12" ht="15" customHeight="1">
      <c r="A5" s="13" t="s">
        <v>506</v>
      </c>
      <c r="B5" s="13" t="s">
        <v>494</v>
      </c>
      <c r="C5" s="85" t="s">
        <v>507</v>
      </c>
      <c r="D5" s="85" t="s">
        <v>497</v>
      </c>
      <c r="E5" s="85" t="s">
        <v>508</v>
      </c>
      <c r="F5" s="85" t="s">
        <v>499</v>
      </c>
      <c r="G5" s="13" t="s">
        <v>509</v>
      </c>
      <c r="H5" s="13" t="s">
        <v>501</v>
      </c>
      <c r="I5" s="85" t="s">
        <v>510</v>
      </c>
      <c r="J5" s="85" t="s">
        <v>503</v>
      </c>
      <c r="K5" s="85" t="s">
        <v>511</v>
      </c>
      <c r="L5" s="85" t="s">
        <v>504</v>
      </c>
    </row>
    <row r="6" spans="1:12" ht="15">
      <c r="A6" s="85" t="s">
        <v>241</v>
      </c>
      <c r="B6" s="85">
        <v>1</v>
      </c>
      <c r="C6" s="85"/>
      <c r="D6" s="85"/>
      <c r="E6" s="85"/>
      <c r="F6" s="85"/>
      <c r="G6" s="85" t="s">
        <v>241</v>
      </c>
      <c r="H6" s="85">
        <v>1</v>
      </c>
      <c r="I6" s="85"/>
      <c r="J6" s="85"/>
      <c r="K6" s="85"/>
      <c r="L6" s="85"/>
    </row>
    <row r="9" spans="1:12" ht="15" customHeight="1">
      <c r="A9" s="13" t="s">
        <v>513</v>
      </c>
      <c r="B9" s="13" t="s">
        <v>494</v>
      </c>
      <c r="C9" s="13" t="s">
        <v>522</v>
      </c>
      <c r="D9" s="13" t="s">
        <v>497</v>
      </c>
      <c r="E9" s="13" t="s">
        <v>527</v>
      </c>
      <c r="F9" s="13" t="s">
        <v>499</v>
      </c>
      <c r="G9" s="13" t="s">
        <v>529</v>
      </c>
      <c r="H9" s="13" t="s">
        <v>501</v>
      </c>
      <c r="I9" s="13" t="s">
        <v>530</v>
      </c>
      <c r="J9" s="13" t="s">
        <v>503</v>
      </c>
      <c r="K9" s="13" t="s">
        <v>533</v>
      </c>
      <c r="L9" s="13" t="s">
        <v>504</v>
      </c>
    </row>
    <row r="10" spans="1:12" ht="15">
      <c r="A10" s="85" t="s">
        <v>229</v>
      </c>
      <c r="B10" s="85">
        <v>6</v>
      </c>
      <c r="C10" s="85" t="s">
        <v>523</v>
      </c>
      <c r="D10" s="85">
        <v>1</v>
      </c>
      <c r="E10" s="85" t="s">
        <v>229</v>
      </c>
      <c r="F10" s="85">
        <v>2</v>
      </c>
      <c r="G10" s="85" t="s">
        <v>246</v>
      </c>
      <c r="H10" s="85">
        <v>1</v>
      </c>
      <c r="I10" s="85" t="s">
        <v>514</v>
      </c>
      <c r="J10" s="85">
        <v>2</v>
      </c>
      <c r="K10" s="85" t="s">
        <v>229</v>
      </c>
      <c r="L10" s="85">
        <v>1</v>
      </c>
    </row>
    <row r="11" spans="1:12" ht="15">
      <c r="A11" s="85" t="s">
        <v>514</v>
      </c>
      <c r="B11" s="85">
        <v>2</v>
      </c>
      <c r="C11" s="85" t="s">
        <v>524</v>
      </c>
      <c r="D11" s="85">
        <v>1</v>
      </c>
      <c r="E11" s="85" t="s">
        <v>528</v>
      </c>
      <c r="F11" s="85">
        <v>1</v>
      </c>
      <c r="G11" s="85"/>
      <c r="H11" s="85"/>
      <c r="I11" s="85" t="s">
        <v>515</v>
      </c>
      <c r="J11" s="85">
        <v>2</v>
      </c>
      <c r="K11" s="85" t="s">
        <v>520</v>
      </c>
      <c r="L11" s="85">
        <v>1</v>
      </c>
    </row>
    <row r="12" spans="1:12" ht="15">
      <c r="A12" s="85" t="s">
        <v>515</v>
      </c>
      <c r="B12" s="85">
        <v>2</v>
      </c>
      <c r="C12" s="85" t="s">
        <v>525</v>
      </c>
      <c r="D12" s="85">
        <v>1</v>
      </c>
      <c r="E12" s="85"/>
      <c r="F12" s="85"/>
      <c r="G12" s="85"/>
      <c r="H12" s="85"/>
      <c r="I12" s="85" t="s">
        <v>229</v>
      </c>
      <c r="J12" s="85">
        <v>2</v>
      </c>
      <c r="K12" s="85"/>
      <c r="L12" s="85"/>
    </row>
    <row r="13" spans="1:12" ht="15">
      <c r="A13" s="85" t="s">
        <v>516</v>
      </c>
      <c r="B13" s="85">
        <v>2</v>
      </c>
      <c r="C13" s="85" t="s">
        <v>526</v>
      </c>
      <c r="D13" s="85">
        <v>1</v>
      </c>
      <c r="E13" s="85"/>
      <c r="F13" s="85"/>
      <c r="G13" s="85"/>
      <c r="H13" s="85"/>
      <c r="I13" s="85" t="s">
        <v>516</v>
      </c>
      <c r="J13" s="85">
        <v>2</v>
      </c>
      <c r="K13" s="85"/>
      <c r="L13" s="85"/>
    </row>
    <row r="14" spans="1:12" ht="15">
      <c r="A14" s="85" t="s">
        <v>517</v>
      </c>
      <c r="B14" s="85">
        <v>2</v>
      </c>
      <c r="C14" s="85" t="s">
        <v>229</v>
      </c>
      <c r="D14" s="85">
        <v>1</v>
      </c>
      <c r="E14" s="85"/>
      <c r="F14" s="85"/>
      <c r="G14" s="85"/>
      <c r="H14" s="85"/>
      <c r="I14" s="85" t="s">
        <v>517</v>
      </c>
      <c r="J14" s="85">
        <v>2</v>
      </c>
      <c r="K14" s="85"/>
      <c r="L14" s="85"/>
    </row>
    <row r="15" spans="1:12" ht="15">
      <c r="A15" s="85" t="s">
        <v>518</v>
      </c>
      <c r="B15" s="85">
        <v>2</v>
      </c>
      <c r="C15" s="85"/>
      <c r="D15" s="85"/>
      <c r="E15" s="85"/>
      <c r="F15" s="85"/>
      <c r="G15" s="85"/>
      <c r="H15" s="85"/>
      <c r="I15" s="85" t="s">
        <v>518</v>
      </c>
      <c r="J15" s="85">
        <v>2</v>
      </c>
      <c r="K15" s="85"/>
      <c r="L15" s="85"/>
    </row>
    <row r="16" spans="1:12" ht="15">
      <c r="A16" s="85" t="s">
        <v>519</v>
      </c>
      <c r="B16" s="85">
        <v>2</v>
      </c>
      <c r="C16" s="85"/>
      <c r="D16" s="85"/>
      <c r="E16" s="85"/>
      <c r="F16" s="85"/>
      <c r="G16" s="85"/>
      <c r="H16" s="85"/>
      <c r="I16" s="85" t="s">
        <v>519</v>
      </c>
      <c r="J16" s="85">
        <v>2</v>
      </c>
      <c r="K16" s="85"/>
      <c r="L16" s="85"/>
    </row>
    <row r="17" spans="1:12" ht="15">
      <c r="A17" s="85" t="s">
        <v>520</v>
      </c>
      <c r="B17" s="85">
        <v>1</v>
      </c>
      <c r="C17" s="85"/>
      <c r="D17" s="85"/>
      <c r="E17" s="85"/>
      <c r="F17" s="85"/>
      <c r="G17" s="85"/>
      <c r="H17" s="85"/>
      <c r="I17" s="85" t="s">
        <v>521</v>
      </c>
      <c r="J17" s="85">
        <v>1</v>
      </c>
      <c r="K17" s="85"/>
      <c r="L17" s="85"/>
    </row>
    <row r="18" spans="1:12" ht="15">
      <c r="A18" s="85" t="s">
        <v>246</v>
      </c>
      <c r="B18" s="85">
        <v>1</v>
      </c>
      <c r="C18" s="85"/>
      <c r="D18" s="85"/>
      <c r="E18" s="85"/>
      <c r="F18" s="85"/>
      <c r="G18" s="85"/>
      <c r="H18" s="85"/>
      <c r="I18" s="85" t="s">
        <v>531</v>
      </c>
      <c r="J18" s="85">
        <v>1</v>
      </c>
      <c r="K18" s="85"/>
      <c r="L18" s="85"/>
    </row>
    <row r="19" spans="1:12" ht="15">
      <c r="A19" s="85" t="s">
        <v>521</v>
      </c>
      <c r="B19" s="85">
        <v>1</v>
      </c>
      <c r="C19" s="85"/>
      <c r="D19" s="85"/>
      <c r="E19" s="85"/>
      <c r="F19" s="85"/>
      <c r="G19" s="85"/>
      <c r="H19" s="85"/>
      <c r="I19" s="85" t="s">
        <v>532</v>
      </c>
      <c r="J19" s="85">
        <v>1</v>
      </c>
      <c r="K19" s="85"/>
      <c r="L19" s="85"/>
    </row>
    <row r="22" spans="1:12" ht="15" customHeight="1">
      <c r="A22" s="13" t="s">
        <v>536</v>
      </c>
      <c r="B22" s="13" t="s">
        <v>494</v>
      </c>
      <c r="C22" s="13" t="s">
        <v>546</v>
      </c>
      <c r="D22" s="13" t="s">
        <v>497</v>
      </c>
      <c r="E22" s="13" t="s">
        <v>552</v>
      </c>
      <c r="F22" s="13" t="s">
        <v>499</v>
      </c>
      <c r="G22" s="13" t="s">
        <v>562</v>
      </c>
      <c r="H22" s="13" t="s">
        <v>501</v>
      </c>
      <c r="I22" s="13" t="s">
        <v>572</v>
      </c>
      <c r="J22" s="13" t="s">
        <v>503</v>
      </c>
      <c r="K22" s="13" t="s">
        <v>580</v>
      </c>
      <c r="L22" s="13" t="s">
        <v>504</v>
      </c>
    </row>
    <row r="23" spans="1:12" ht="15">
      <c r="A23" s="91" t="s">
        <v>537</v>
      </c>
      <c r="B23" s="91">
        <v>13</v>
      </c>
      <c r="C23" s="91" t="s">
        <v>219</v>
      </c>
      <c r="D23" s="91">
        <v>13</v>
      </c>
      <c r="E23" s="91" t="s">
        <v>553</v>
      </c>
      <c r="F23" s="91">
        <v>2</v>
      </c>
      <c r="G23" s="91" t="s">
        <v>563</v>
      </c>
      <c r="H23" s="91">
        <v>2</v>
      </c>
      <c r="I23" s="91" t="s">
        <v>573</v>
      </c>
      <c r="J23" s="91">
        <v>2</v>
      </c>
      <c r="K23" s="91" t="s">
        <v>581</v>
      </c>
      <c r="L23" s="91">
        <v>3</v>
      </c>
    </row>
    <row r="24" spans="1:12" ht="15">
      <c r="A24" s="91" t="s">
        <v>538</v>
      </c>
      <c r="B24" s="91">
        <v>0</v>
      </c>
      <c r="C24" s="91" t="s">
        <v>542</v>
      </c>
      <c r="D24" s="91">
        <v>7</v>
      </c>
      <c r="E24" s="91" t="s">
        <v>554</v>
      </c>
      <c r="F24" s="91">
        <v>2</v>
      </c>
      <c r="G24" s="91" t="s">
        <v>564</v>
      </c>
      <c r="H24" s="91">
        <v>2</v>
      </c>
      <c r="I24" s="91" t="s">
        <v>515</v>
      </c>
      <c r="J24" s="91">
        <v>2</v>
      </c>
      <c r="K24" s="91" t="s">
        <v>582</v>
      </c>
      <c r="L24" s="91">
        <v>2</v>
      </c>
    </row>
    <row r="25" spans="1:12" ht="15">
      <c r="A25" s="91" t="s">
        <v>539</v>
      </c>
      <c r="B25" s="91">
        <v>0</v>
      </c>
      <c r="C25" s="91" t="s">
        <v>543</v>
      </c>
      <c r="D25" s="91">
        <v>7</v>
      </c>
      <c r="E25" s="91" t="s">
        <v>555</v>
      </c>
      <c r="F25" s="91">
        <v>2</v>
      </c>
      <c r="G25" s="91" t="s">
        <v>565</v>
      </c>
      <c r="H25" s="91">
        <v>2</v>
      </c>
      <c r="I25" s="91" t="s">
        <v>574</v>
      </c>
      <c r="J25" s="91">
        <v>2</v>
      </c>
      <c r="K25" s="91"/>
      <c r="L25" s="91"/>
    </row>
    <row r="26" spans="1:12" ht="15">
      <c r="A26" s="91" t="s">
        <v>540</v>
      </c>
      <c r="B26" s="91">
        <v>344</v>
      </c>
      <c r="C26" s="91" t="s">
        <v>544</v>
      </c>
      <c r="D26" s="91">
        <v>7</v>
      </c>
      <c r="E26" s="91" t="s">
        <v>556</v>
      </c>
      <c r="F26" s="91">
        <v>2</v>
      </c>
      <c r="G26" s="91" t="s">
        <v>566</v>
      </c>
      <c r="H26" s="91">
        <v>2</v>
      </c>
      <c r="I26" s="91" t="s">
        <v>575</v>
      </c>
      <c r="J26" s="91">
        <v>2</v>
      </c>
      <c r="K26" s="91"/>
      <c r="L26" s="91"/>
    </row>
    <row r="27" spans="1:12" ht="15">
      <c r="A27" s="91" t="s">
        <v>541</v>
      </c>
      <c r="B27" s="91">
        <v>357</v>
      </c>
      <c r="C27" s="91" t="s">
        <v>545</v>
      </c>
      <c r="D27" s="91">
        <v>7</v>
      </c>
      <c r="E27" s="91" t="s">
        <v>557</v>
      </c>
      <c r="F27" s="91">
        <v>2</v>
      </c>
      <c r="G27" s="91" t="s">
        <v>567</v>
      </c>
      <c r="H27" s="91">
        <v>2</v>
      </c>
      <c r="I27" s="91" t="s">
        <v>516</v>
      </c>
      <c r="J27" s="91">
        <v>2</v>
      </c>
      <c r="K27" s="91"/>
      <c r="L27" s="91"/>
    </row>
    <row r="28" spans="1:12" ht="15">
      <c r="A28" s="91" t="s">
        <v>219</v>
      </c>
      <c r="B28" s="91">
        <v>13</v>
      </c>
      <c r="C28" s="91" t="s">
        <v>547</v>
      </c>
      <c r="D28" s="91">
        <v>7</v>
      </c>
      <c r="E28" s="91" t="s">
        <v>558</v>
      </c>
      <c r="F28" s="91">
        <v>2</v>
      </c>
      <c r="G28" s="91" t="s">
        <v>229</v>
      </c>
      <c r="H28" s="91">
        <v>2</v>
      </c>
      <c r="I28" s="91" t="s">
        <v>576</v>
      </c>
      <c r="J28" s="91">
        <v>2</v>
      </c>
      <c r="K28" s="91"/>
      <c r="L28" s="91"/>
    </row>
    <row r="29" spans="1:12" ht="15">
      <c r="A29" s="91" t="s">
        <v>542</v>
      </c>
      <c r="B29" s="91">
        <v>7</v>
      </c>
      <c r="C29" s="91" t="s">
        <v>548</v>
      </c>
      <c r="D29" s="91">
        <v>7</v>
      </c>
      <c r="E29" s="91" t="s">
        <v>559</v>
      </c>
      <c r="F29" s="91">
        <v>2</v>
      </c>
      <c r="G29" s="91" t="s">
        <v>568</v>
      </c>
      <c r="H29" s="91">
        <v>2</v>
      </c>
      <c r="I29" s="91" t="s">
        <v>577</v>
      </c>
      <c r="J29" s="91">
        <v>2</v>
      </c>
      <c r="K29" s="91"/>
      <c r="L29" s="91"/>
    </row>
    <row r="30" spans="1:12" ht="15">
      <c r="A30" s="91" t="s">
        <v>543</v>
      </c>
      <c r="B30" s="91">
        <v>7</v>
      </c>
      <c r="C30" s="91" t="s">
        <v>549</v>
      </c>
      <c r="D30" s="91">
        <v>7</v>
      </c>
      <c r="E30" s="91" t="s">
        <v>560</v>
      </c>
      <c r="F30" s="91">
        <v>2</v>
      </c>
      <c r="G30" s="91" t="s">
        <v>569</v>
      </c>
      <c r="H30" s="91">
        <v>2</v>
      </c>
      <c r="I30" s="91" t="s">
        <v>555</v>
      </c>
      <c r="J30" s="91">
        <v>2</v>
      </c>
      <c r="K30" s="91"/>
      <c r="L30" s="91"/>
    </row>
    <row r="31" spans="1:12" ht="15">
      <c r="A31" s="91" t="s">
        <v>544</v>
      </c>
      <c r="B31" s="91">
        <v>7</v>
      </c>
      <c r="C31" s="91" t="s">
        <v>550</v>
      </c>
      <c r="D31" s="91">
        <v>7</v>
      </c>
      <c r="E31" s="91" t="s">
        <v>561</v>
      </c>
      <c r="F31" s="91">
        <v>2</v>
      </c>
      <c r="G31" s="91" t="s">
        <v>570</v>
      </c>
      <c r="H31" s="91">
        <v>2</v>
      </c>
      <c r="I31" s="91" t="s">
        <v>578</v>
      </c>
      <c r="J31" s="91">
        <v>2</v>
      </c>
      <c r="K31" s="91"/>
      <c r="L31" s="91"/>
    </row>
    <row r="32" spans="1:12" ht="15">
      <c r="A32" s="91" t="s">
        <v>545</v>
      </c>
      <c r="B32" s="91">
        <v>7</v>
      </c>
      <c r="C32" s="91" t="s">
        <v>551</v>
      </c>
      <c r="D32" s="91">
        <v>7</v>
      </c>
      <c r="E32" s="91"/>
      <c r="F32" s="91"/>
      <c r="G32" s="91" t="s">
        <v>571</v>
      </c>
      <c r="H32" s="91">
        <v>2</v>
      </c>
      <c r="I32" s="91" t="s">
        <v>579</v>
      </c>
      <c r="J32" s="91">
        <v>2</v>
      </c>
      <c r="K32" s="91"/>
      <c r="L32" s="91"/>
    </row>
    <row r="35" spans="1:12" ht="15" customHeight="1">
      <c r="A35" s="13" t="s">
        <v>589</v>
      </c>
      <c r="B35" s="13" t="s">
        <v>494</v>
      </c>
      <c r="C35" s="13" t="s">
        <v>600</v>
      </c>
      <c r="D35" s="13" t="s">
        <v>497</v>
      </c>
      <c r="E35" s="13" t="s">
        <v>601</v>
      </c>
      <c r="F35" s="13" t="s">
        <v>499</v>
      </c>
      <c r="G35" s="13" t="s">
        <v>610</v>
      </c>
      <c r="H35" s="13" t="s">
        <v>501</v>
      </c>
      <c r="I35" s="13" t="s">
        <v>621</v>
      </c>
      <c r="J35" s="13" t="s">
        <v>503</v>
      </c>
      <c r="K35" s="85" t="s">
        <v>632</v>
      </c>
      <c r="L35" s="85" t="s">
        <v>504</v>
      </c>
    </row>
    <row r="36" spans="1:12" ht="15">
      <c r="A36" s="91" t="s">
        <v>590</v>
      </c>
      <c r="B36" s="91">
        <v>7</v>
      </c>
      <c r="C36" s="91" t="s">
        <v>590</v>
      </c>
      <c r="D36" s="91">
        <v>7</v>
      </c>
      <c r="E36" s="91" t="s">
        <v>602</v>
      </c>
      <c r="F36" s="91">
        <v>2</v>
      </c>
      <c r="G36" s="91" t="s">
        <v>611</v>
      </c>
      <c r="H36" s="91">
        <v>2</v>
      </c>
      <c r="I36" s="91" t="s">
        <v>622</v>
      </c>
      <c r="J36" s="91">
        <v>2</v>
      </c>
      <c r="K36" s="91"/>
      <c r="L36" s="91"/>
    </row>
    <row r="37" spans="1:12" ht="15">
      <c r="A37" s="91" t="s">
        <v>591</v>
      </c>
      <c r="B37" s="91">
        <v>7</v>
      </c>
      <c r="C37" s="91" t="s">
        <v>591</v>
      </c>
      <c r="D37" s="91">
        <v>7</v>
      </c>
      <c r="E37" s="91" t="s">
        <v>603</v>
      </c>
      <c r="F37" s="91">
        <v>2</v>
      </c>
      <c r="G37" s="91" t="s">
        <v>612</v>
      </c>
      <c r="H37" s="91">
        <v>2</v>
      </c>
      <c r="I37" s="91" t="s">
        <v>623</v>
      </c>
      <c r="J37" s="91">
        <v>2</v>
      </c>
      <c r="K37" s="91"/>
      <c r="L37" s="91"/>
    </row>
    <row r="38" spans="1:12" ht="15">
      <c r="A38" s="91" t="s">
        <v>592</v>
      </c>
      <c r="B38" s="91">
        <v>7</v>
      </c>
      <c r="C38" s="91" t="s">
        <v>592</v>
      </c>
      <c r="D38" s="91">
        <v>7</v>
      </c>
      <c r="E38" s="91" t="s">
        <v>604</v>
      </c>
      <c r="F38" s="91">
        <v>2</v>
      </c>
      <c r="G38" s="91" t="s">
        <v>613</v>
      </c>
      <c r="H38" s="91">
        <v>2</v>
      </c>
      <c r="I38" s="91" t="s">
        <v>624</v>
      </c>
      <c r="J38" s="91">
        <v>2</v>
      </c>
      <c r="K38" s="91"/>
      <c r="L38" s="91"/>
    </row>
    <row r="39" spans="1:12" ht="15">
      <c r="A39" s="91" t="s">
        <v>593</v>
      </c>
      <c r="B39" s="91">
        <v>7</v>
      </c>
      <c r="C39" s="91" t="s">
        <v>593</v>
      </c>
      <c r="D39" s="91">
        <v>7</v>
      </c>
      <c r="E39" s="91" t="s">
        <v>605</v>
      </c>
      <c r="F39" s="91">
        <v>2</v>
      </c>
      <c r="G39" s="91" t="s">
        <v>614</v>
      </c>
      <c r="H39" s="91">
        <v>2</v>
      </c>
      <c r="I39" s="91" t="s">
        <v>625</v>
      </c>
      <c r="J39" s="91">
        <v>2</v>
      </c>
      <c r="K39" s="91"/>
      <c r="L39" s="91"/>
    </row>
    <row r="40" spans="1:12" ht="15">
      <c r="A40" s="91" t="s">
        <v>594</v>
      </c>
      <c r="B40" s="91">
        <v>7</v>
      </c>
      <c r="C40" s="91" t="s">
        <v>594</v>
      </c>
      <c r="D40" s="91">
        <v>7</v>
      </c>
      <c r="E40" s="91" t="s">
        <v>606</v>
      </c>
      <c r="F40" s="91">
        <v>2</v>
      </c>
      <c r="G40" s="91" t="s">
        <v>615</v>
      </c>
      <c r="H40" s="91">
        <v>2</v>
      </c>
      <c r="I40" s="91" t="s">
        <v>626</v>
      </c>
      <c r="J40" s="91">
        <v>2</v>
      </c>
      <c r="K40" s="91"/>
      <c r="L40" s="91"/>
    </row>
    <row r="41" spans="1:12" ht="15">
      <c r="A41" s="91" t="s">
        <v>595</v>
      </c>
      <c r="B41" s="91">
        <v>7</v>
      </c>
      <c r="C41" s="91" t="s">
        <v>595</v>
      </c>
      <c r="D41" s="91">
        <v>7</v>
      </c>
      <c r="E41" s="91" t="s">
        <v>607</v>
      </c>
      <c r="F41" s="91">
        <v>2</v>
      </c>
      <c r="G41" s="91" t="s">
        <v>616</v>
      </c>
      <c r="H41" s="91">
        <v>2</v>
      </c>
      <c r="I41" s="91" t="s">
        <v>627</v>
      </c>
      <c r="J41" s="91">
        <v>2</v>
      </c>
      <c r="K41" s="91"/>
      <c r="L41" s="91"/>
    </row>
    <row r="42" spans="1:12" ht="15">
      <c r="A42" s="91" t="s">
        <v>596</v>
      </c>
      <c r="B42" s="91">
        <v>7</v>
      </c>
      <c r="C42" s="91" t="s">
        <v>596</v>
      </c>
      <c r="D42" s="91">
        <v>7</v>
      </c>
      <c r="E42" s="91" t="s">
        <v>608</v>
      </c>
      <c r="F42" s="91">
        <v>2</v>
      </c>
      <c r="G42" s="91" t="s">
        <v>617</v>
      </c>
      <c r="H42" s="91">
        <v>2</v>
      </c>
      <c r="I42" s="91" t="s">
        <v>628</v>
      </c>
      <c r="J42" s="91">
        <v>2</v>
      </c>
      <c r="K42" s="91"/>
      <c r="L42" s="91"/>
    </row>
    <row r="43" spans="1:12" ht="15">
      <c r="A43" s="91" t="s">
        <v>597</v>
      </c>
      <c r="B43" s="91">
        <v>7</v>
      </c>
      <c r="C43" s="91" t="s">
        <v>597</v>
      </c>
      <c r="D43" s="91">
        <v>7</v>
      </c>
      <c r="E43" s="91" t="s">
        <v>609</v>
      </c>
      <c r="F43" s="91">
        <v>2</v>
      </c>
      <c r="G43" s="91" t="s">
        <v>618</v>
      </c>
      <c r="H43" s="91">
        <v>2</v>
      </c>
      <c r="I43" s="91" t="s">
        <v>629</v>
      </c>
      <c r="J43" s="91">
        <v>2</v>
      </c>
      <c r="K43" s="91"/>
      <c r="L43" s="91"/>
    </row>
    <row r="44" spans="1:12" ht="15">
      <c r="A44" s="91" t="s">
        <v>598</v>
      </c>
      <c r="B44" s="91">
        <v>7</v>
      </c>
      <c r="C44" s="91" t="s">
        <v>598</v>
      </c>
      <c r="D44" s="91">
        <v>7</v>
      </c>
      <c r="E44" s="91"/>
      <c r="F44" s="91"/>
      <c r="G44" s="91" t="s">
        <v>619</v>
      </c>
      <c r="H44" s="91">
        <v>2</v>
      </c>
      <c r="I44" s="91" t="s">
        <v>630</v>
      </c>
      <c r="J44" s="91">
        <v>2</v>
      </c>
      <c r="K44" s="91"/>
      <c r="L44" s="91"/>
    </row>
    <row r="45" spans="1:12" ht="15">
      <c r="A45" s="91" t="s">
        <v>599</v>
      </c>
      <c r="B45" s="91">
        <v>7</v>
      </c>
      <c r="C45" s="91" t="s">
        <v>599</v>
      </c>
      <c r="D45" s="91">
        <v>7</v>
      </c>
      <c r="E45" s="91"/>
      <c r="F45" s="91"/>
      <c r="G45" s="91" t="s">
        <v>620</v>
      </c>
      <c r="H45" s="91">
        <v>2</v>
      </c>
      <c r="I45" s="91" t="s">
        <v>631</v>
      </c>
      <c r="J45" s="91">
        <v>2</v>
      </c>
      <c r="K45" s="91"/>
      <c r="L45" s="91"/>
    </row>
    <row r="48" spans="1:12" ht="15" customHeight="1">
      <c r="A48" s="85" t="s">
        <v>638</v>
      </c>
      <c r="B48" s="85" t="s">
        <v>494</v>
      </c>
      <c r="C48" s="85" t="s">
        <v>640</v>
      </c>
      <c r="D48" s="85" t="s">
        <v>497</v>
      </c>
      <c r="E48" s="85" t="s">
        <v>641</v>
      </c>
      <c r="F48" s="85" t="s">
        <v>499</v>
      </c>
      <c r="G48" s="85" t="s">
        <v>644</v>
      </c>
      <c r="H48" s="85" t="s">
        <v>501</v>
      </c>
      <c r="I48" s="85" t="s">
        <v>646</v>
      </c>
      <c r="J48" s="85" t="s">
        <v>503</v>
      </c>
      <c r="K48" s="85" t="s">
        <v>648</v>
      </c>
      <c r="L48" s="85" t="s">
        <v>504</v>
      </c>
    </row>
    <row r="49" spans="1:12" ht="15">
      <c r="A49" s="85"/>
      <c r="B49" s="85"/>
      <c r="C49" s="85"/>
      <c r="D49" s="85"/>
      <c r="E49" s="85"/>
      <c r="F49" s="85"/>
      <c r="G49" s="85"/>
      <c r="H49" s="85"/>
      <c r="I49" s="85"/>
      <c r="J49" s="85"/>
      <c r="K49" s="85"/>
      <c r="L49" s="85"/>
    </row>
    <row r="51" spans="1:12" ht="15" customHeight="1">
      <c r="A51" s="13" t="s">
        <v>639</v>
      </c>
      <c r="B51" s="13" t="s">
        <v>494</v>
      </c>
      <c r="C51" s="13" t="s">
        <v>642</v>
      </c>
      <c r="D51" s="13" t="s">
        <v>497</v>
      </c>
      <c r="E51" s="13" t="s">
        <v>643</v>
      </c>
      <c r="F51" s="13" t="s">
        <v>499</v>
      </c>
      <c r="G51" s="13" t="s">
        <v>645</v>
      </c>
      <c r="H51" s="13" t="s">
        <v>501</v>
      </c>
      <c r="I51" s="13" t="s">
        <v>647</v>
      </c>
      <c r="J51" s="13" t="s">
        <v>503</v>
      </c>
      <c r="K51" s="85" t="s">
        <v>649</v>
      </c>
      <c r="L51" s="85" t="s">
        <v>504</v>
      </c>
    </row>
    <row r="52" spans="1:12" ht="15">
      <c r="A52" s="85" t="s">
        <v>219</v>
      </c>
      <c r="B52" s="85">
        <v>7</v>
      </c>
      <c r="C52" s="85" t="s">
        <v>219</v>
      </c>
      <c r="D52" s="85">
        <v>7</v>
      </c>
      <c r="E52" s="85" t="s">
        <v>212</v>
      </c>
      <c r="F52" s="85">
        <v>1</v>
      </c>
      <c r="G52" s="85" t="s">
        <v>229</v>
      </c>
      <c r="H52" s="85">
        <v>2</v>
      </c>
      <c r="I52" s="85" t="s">
        <v>221</v>
      </c>
      <c r="J52" s="85">
        <v>1</v>
      </c>
      <c r="K52" s="85"/>
      <c r="L52" s="85"/>
    </row>
    <row r="53" spans="1:12" ht="15">
      <c r="A53" s="85" t="s">
        <v>229</v>
      </c>
      <c r="B53" s="85">
        <v>2</v>
      </c>
      <c r="C53" s="85"/>
      <c r="D53" s="85"/>
      <c r="E53" s="85" t="s">
        <v>228</v>
      </c>
      <c r="F53" s="85">
        <v>1</v>
      </c>
      <c r="G53" s="85" t="s">
        <v>223</v>
      </c>
      <c r="H53" s="85">
        <v>1</v>
      </c>
      <c r="I53" s="85"/>
      <c r="J53" s="85"/>
      <c r="K53" s="85"/>
      <c r="L53" s="85"/>
    </row>
    <row r="54" spans="1:12" ht="15">
      <c r="A54" s="85" t="s">
        <v>223</v>
      </c>
      <c r="B54" s="85">
        <v>1</v>
      </c>
      <c r="C54" s="85"/>
      <c r="D54" s="85"/>
      <c r="E54" s="85" t="s">
        <v>227</v>
      </c>
      <c r="F54" s="85">
        <v>1</v>
      </c>
      <c r="G54" s="85"/>
      <c r="H54" s="85"/>
      <c r="I54" s="85"/>
      <c r="J54" s="85"/>
      <c r="K54" s="85"/>
      <c r="L54" s="85"/>
    </row>
    <row r="55" spans="1:12" ht="15">
      <c r="A55" s="85" t="s">
        <v>221</v>
      </c>
      <c r="B55" s="85">
        <v>1</v>
      </c>
      <c r="C55" s="85"/>
      <c r="D55" s="85"/>
      <c r="E55" s="85" t="s">
        <v>226</v>
      </c>
      <c r="F55" s="85">
        <v>1</v>
      </c>
      <c r="G55" s="85"/>
      <c r="H55" s="85"/>
      <c r="I55" s="85"/>
      <c r="J55" s="85"/>
      <c r="K55" s="85"/>
      <c r="L55" s="85"/>
    </row>
    <row r="56" spans="1:12" ht="15">
      <c r="A56" s="85" t="s">
        <v>212</v>
      </c>
      <c r="B56" s="85">
        <v>1</v>
      </c>
      <c r="C56" s="85"/>
      <c r="D56" s="85"/>
      <c r="E56" s="85"/>
      <c r="F56" s="85"/>
      <c r="G56" s="85"/>
      <c r="H56" s="85"/>
      <c r="I56" s="85"/>
      <c r="J56" s="85"/>
      <c r="K56" s="85"/>
      <c r="L56" s="85"/>
    </row>
    <row r="57" spans="1:12" ht="15">
      <c r="A57" s="85" t="s">
        <v>228</v>
      </c>
      <c r="B57" s="85">
        <v>1</v>
      </c>
      <c r="C57" s="85"/>
      <c r="D57" s="85"/>
      <c r="E57" s="85"/>
      <c r="F57" s="85"/>
      <c r="G57" s="85"/>
      <c r="H57" s="85"/>
      <c r="I57" s="85"/>
      <c r="J57" s="85"/>
      <c r="K57" s="85"/>
      <c r="L57" s="85"/>
    </row>
    <row r="58" spans="1:12" ht="15">
      <c r="A58" s="85" t="s">
        <v>227</v>
      </c>
      <c r="B58" s="85">
        <v>1</v>
      </c>
      <c r="C58" s="85"/>
      <c r="D58" s="85"/>
      <c r="E58" s="85"/>
      <c r="F58" s="85"/>
      <c r="G58" s="85"/>
      <c r="H58" s="85"/>
      <c r="I58" s="85"/>
      <c r="J58" s="85"/>
      <c r="K58" s="85"/>
      <c r="L58" s="85"/>
    </row>
    <row r="59" spans="1:12" ht="15">
      <c r="A59" s="85" t="s">
        <v>226</v>
      </c>
      <c r="B59" s="85">
        <v>1</v>
      </c>
      <c r="C59" s="85"/>
      <c r="D59" s="85"/>
      <c r="E59" s="85"/>
      <c r="F59" s="85"/>
      <c r="G59" s="85"/>
      <c r="H59" s="85"/>
      <c r="I59" s="85"/>
      <c r="J59" s="85"/>
      <c r="K59" s="85"/>
      <c r="L59" s="85"/>
    </row>
    <row r="62" spans="1:12" ht="15" customHeight="1">
      <c r="A62" s="13" t="s">
        <v>654</v>
      </c>
      <c r="B62" s="13" t="s">
        <v>494</v>
      </c>
      <c r="C62" s="13" t="s">
        <v>655</v>
      </c>
      <c r="D62" s="13" t="s">
        <v>497</v>
      </c>
      <c r="E62" s="13" t="s">
        <v>656</v>
      </c>
      <c r="F62" s="13" t="s">
        <v>499</v>
      </c>
      <c r="G62" s="13" t="s">
        <v>657</v>
      </c>
      <c r="H62" s="13" t="s">
        <v>501</v>
      </c>
      <c r="I62" s="13" t="s">
        <v>658</v>
      </c>
      <c r="J62" s="13" t="s">
        <v>503</v>
      </c>
      <c r="K62" s="13" t="s">
        <v>659</v>
      </c>
      <c r="L62" s="13" t="s">
        <v>504</v>
      </c>
    </row>
    <row r="63" spans="1:12" ht="15">
      <c r="A63" s="124" t="s">
        <v>214</v>
      </c>
      <c r="B63" s="85">
        <v>10693</v>
      </c>
      <c r="C63" s="124" t="s">
        <v>214</v>
      </c>
      <c r="D63" s="85">
        <v>10693</v>
      </c>
      <c r="E63" s="124" t="s">
        <v>212</v>
      </c>
      <c r="F63" s="85">
        <v>977</v>
      </c>
      <c r="G63" s="124" t="s">
        <v>224</v>
      </c>
      <c r="H63" s="85">
        <v>5685</v>
      </c>
      <c r="I63" s="124" t="s">
        <v>222</v>
      </c>
      <c r="J63" s="85">
        <v>1900</v>
      </c>
      <c r="K63" s="124" t="s">
        <v>225</v>
      </c>
      <c r="L63" s="85">
        <v>848</v>
      </c>
    </row>
    <row r="64" spans="1:12" ht="15">
      <c r="A64" s="124" t="s">
        <v>224</v>
      </c>
      <c r="B64" s="85">
        <v>5685</v>
      </c>
      <c r="C64" s="124" t="s">
        <v>216</v>
      </c>
      <c r="D64" s="85">
        <v>3134</v>
      </c>
      <c r="E64" s="124" t="s">
        <v>226</v>
      </c>
      <c r="F64" s="85">
        <v>503</v>
      </c>
      <c r="G64" s="124" t="s">
        <v>223</v>
      </c>
      <c r="H64" s="85">
        <v>1613</v>
      </c>
      <c r="I64" s="124" t="s">
        <v>221</v>
      </c>
      <c r="J64" s="85">
        <v>363</v>
      </c>
      <c r="K64" s="124"/>
      <c r="L64" s="85"/>
    </row>
    <row r="65" spans="1:12" ht="15">
      <c r="A65" s="124" t="s">
        <v>216</v>
      </c>
      <c r="B65" s="85">
        <v>3134</v>
      </c>
      <c r="C65" s="124" t="s">
        <v>215</v>
      </c>
      <c r="D65" s="85">
        <v>2797</v>
      </c>
      <c r="E65" s="124" t="s">
        <v>227</v>
      </c>
      <c r="F65" s="85">
        <v>260</v>
      </c>
      <c r="G65" s="124" t="s">
        <v>229</v>
      </c>
      <c r="H65" s="85">
        <v>0</v>
      </c>
      <c r="I65" s="124"/>
      <c r="J65" s="85"/>
      <c r="K65" s="124"/>
      <c r="L65" s="85"/>
    </row>
    <row r="66" spans="1:12" ht="15">
      <c r="A66" s="124" t="s">
        <v>215</v>
      </c>
      <c r="B66" s="85">
        <v>2797</v>
      </c>
      <c r="C66" s="124" t="s">
        <v>213</v>
      </c>
      <c r="D66" s="85">
        <v>2417</v>
      </c>
      <c r="E66" s="124" t="s">
        <v>228</v>
      </c>
      <c r="F66" s="85">
        <v>11</v>
      </c>
      <c r="G66" s="124"/>
      <c r="H66" s="85"/>
      <c r="I66" s="124"/>
      <c r="J66" s="85"/>
      <c r="K66" s="124"/>
      <c r="L66" s="85"/>
    </row>
    <row r="67" spans="1:12" ht="15">
      <c r="A67" s="124" t="s">
        <v>213</v>
      </c>
      <c r="B67" s="85">
        <v>2417</v>
      </c>
      <c r="C67" s="124" t="s">
        <v>219</v>
      </c>
      <c r="D67" s="85">
        <v>794</v>
      </c>
      <c r="E67" s="124" t="s">
        <v>217</v>
      </c>
      <c r="F67" s="85">
        <v>9</v>
      </c>
      <c r="G67" s="124"/>
      <c r="H67" s="85"/>
      <c r="I67" s="124"/>
      <c r="J67" s="85"/>
      <c r="K67" s="124"/>
      <c r="L67" s="85"/>
    </row>
    <row r="68" spans="1:12" ht="15">
      <c r="A68" s="124" t="s">
        <v>222</v>
      </c>
      <c r="B68" s="85">
        <v>1900</v>
      </c>
      <c r="C68" s="124" t="s">
        <v>218</v>
      </c>
      <c r="D68" s="85">
        <v>200</v>
      </c>
      <c r="E68" s="124"/>
      <c r="F68" s="85"/>
      <c r="G68" s="124"/>
      <c r="H68" s="85"/>
      <c r="I68" s="124"/>
      <c r="J68" s="85"/>
      <c r="K68" s="124"/>
      <c r="L68" s="85"/>
    </row>
    <row r="69" spans="1:12" ht="15">
      <c r="A69" s="124" t="s">
        <v>223</v>
      </c>
      <c r="B69" s="85">
        <v>1613</v>
      </c>
      <c r="C69" s="124" t="s">
        <v>220</v>
      </c>
      <c r="D69" s="85">
        <v>71</v>
      </c>
      <c r="E69" s="124"/>
      <c r="F69" s="85"/>
      <c r="G69" s="124"/>
      <c r="H69" s="85"/>
      <c r="I69" s="124"/>
      <c r="J69" s="85"/>
      <c r="K69" s="124"/>
      <c r="L69" s="85"/>
    </row>
    <row r="70" spans="1:12" ht="15">
      <c r="A70" s="124" t="s">
        <v>212</v>
      </c>
      <c r="B70" s="85">
        <v>977</v>
      </c>
      <c r="C70" s="124"/>
      <c r="D70" s="85"/>
      <c r="E70" s="124"/>
      <c r="F70" s="85"/>
      <c r="G70" s="124"/>
      <c r="H70" s="85"/>
      <c r="I70" s="124"/>
      <c r="J70" s="85"/>
      <c r="K70" s="124"/>
      <c r="L70" s="85"/>
    </row>
    <row r="71" spans="1:12" ht="15">
      <c r="A71" s="124" t="s">
        <v>225</v>
      </c>
      <c r="B71" s="85">
        <v>848</v>
      </c>
      <c r="C71" s="124"/>
      <c r="D71" s="85"/>
      <c r="E71" s="124"/>
      <c r="F71" s="85"/>
      <c r="G71" s="124"/>
      <c r="H71" s="85"/>
      <c r="I71" s="124"/>
      <c r="J71" s="85"/>
      <c r="K71" s="124"/>
      <c r="L71" s="85"/>
    </row>
    <row r="72" spans="1:12" ht="15">
      <c r="A72" s="124" t="s">
        <v>219</v>
      </c>
      <c r="B72" s="85">
        <v>794</v>
      </c>
      <c r="C72" s="124"/>
      <c r="D72" s="85"/>
      <c r="E72" s="124"/>
      <c r="F72" s="85"/>
      <c r="G72" s="124"/>
      <c r="H72" s="85"/>
      <c r="I72" s="124"/>
      <c r="J72" s="85"/>
      <c r="K72" s="124"/>
      <c r="L72" s="85"/>
    </row>
  </sheetData>
  <hyperlinks>
    <hyperlink ref="A2" r:id="rId1" display="http://www.toryburchfoundation.org/resources/leadership/meet-the-entrepreneur-behind-every-mother/"/>
    <hyperlink ref="G2" r:id="rId2" display="http://www.toryburchfoundation.org/resources/leadership/meet-the-entrepreneur-behind-every-mother/"/>
  </hyperlinks>
  <printOptions/>
  <pageMargins left="0.7" right="0.7" top="0.75" bottom="0.75" header="0.3" footer="0.3"/>
  <pageSetup orientation="portrait" paperSize="9"/>
  <tableParts>
    <tablePart r:id="rId4"/>
    <tablePart r:id="rId6"/>
    <tablePart r:id="rId5"/>
    <tablePart r:id="rId9"/>
    <tablePart r:id="rId10"/>
    <tablePart r:id="rId3"/>
    <tablePart r:id="rId7"/>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2019-06-24T09:07:07Z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