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<sst xmlns="http://schemas.openxmlformats.org/spreadsheetml/2006/main" count="3110" uniqueCount="757">
  <si>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</si>
  <si>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</si>
  <si>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</si>
  <si>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</si>
  <si>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</si>
  <si>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</si>
  <si>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</si>
  <si>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</si>
  <si>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</si>
  <si>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</si>
  <si>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</si>
  <si>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</si>
  <si>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</si>
  <si>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</si>
  <si>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</si>
  <si>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</si>
  <si>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</si>
  <si>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</si>
  <si>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</si>
  <si>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</si>
  <si>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</si>
  <si>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</si>
  <si>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</si>
  <si>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</si>
  <si>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</si>
  <si>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</si>
  <si>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</si>
  <si>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</si>
  <si>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</si>
  <si>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</si>
  <si>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</si>
  <si>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</si>
  <si>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</si>
  <si>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</si>
  <si>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</si>
  <si>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</si>
  <si>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</si>
  <si>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</si>
  <si>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</si>
  <si>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</si>
  <si>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</si>
  <si>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</si>
  <si>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</si>
  <si>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</si>
  <si>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</si>
  <si>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</si>
  <si>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</si>
  <si>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</si>
  <si>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</si>
  <si>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</si>
  <si>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</si>
  <si>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</si>
  <si>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</si>
  <si>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</si>
  <si>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</si>
  <si>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</si>
  <si>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</si>
  <si>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</si>
  <si>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</si>
  <si>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</si>
  <si>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</si>
  <si>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</si>
  <si>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</si>
  <si>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</si>
  <si>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</si>
  <si>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</si>
  <si>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</si>
  <si>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</si>
  <si>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</si>
  <si>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</si>
  <si>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</si>
  <si>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</si>
  <si>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</si>
  <si>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</si>
  <si>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</si>
  <si>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</si>
  <si>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</si>
  <si>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</si>
  <si>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</si>
  <si>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</si>
  <si>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</si>
  <si>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</si>
  <si>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</si>
  <si>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</si>
  <si>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</si>
  <si>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</si>
  <si>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</si>
  <si>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</si>
  <si>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</si>
  <si>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</si>
  <si>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</si>
  <si>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</si>
  <si>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</si>
  <si>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</si>
  <si>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</si>
  <si>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</si>
  <si>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</si>
  <si>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</si>
  <si>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</si>
  <si>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</si>
  <si>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</si>
  <si>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</si>
  <si>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</si>
  <si>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</si>
  <si>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</si>
  <si>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</si>
  <si>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</si>
  <si>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</si>
  <si>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</si>
  <si>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</si>
  <si>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</si>
  <si>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</si>
  <si>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</si>
  <si>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</si>
  <si>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</si>
  <si>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</si>
  <si>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</si>
  <si>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</si>
  <si>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</si>
  <si>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</si>
  <si>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</si>
  <si>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</si>
  <si>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</si>
  <si>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</si>
  <si>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</si>
  <si>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</si>
  <si>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</si>
  <si>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</si>
  <si>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</si>
  <si>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</si>
  <si>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</si>
  <si>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</si>
  <si>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</si>
  <si>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</si>
  <si>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</si>
  <si>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</si>
  <si>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</si>
  <si>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</si>
  <si>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</si>
  <si>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</si>
  <si>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</si>
  <si>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</si>
  <si>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</si>
  <si>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</si>
  <si>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</si>
  <si>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</si>
  <si>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</si>
  <si>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</si>
  <si>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</si>
  <si>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</si>
  <si>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</si>
  <si>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</si>
  <si>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</si>
  <si>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</si>
  <si>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</si>
  <si>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</si>
  <si>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</si>
  <si>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</si>
  <si>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</si>
  <si>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</si>
  <si>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</si>
  <si>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</si>
  <si>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</si>
  <si>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</si>
  <si>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</si>
  <si>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</si>
  <si>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</si>
  <si>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</si>
  <si>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</si>
  <si>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</si>
  <si>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</si>
  <si>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</si>
  <si>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</si>
  <si>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</si>
  <si>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</si>
  <si>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</si>
  <si>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</si>
  <si>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</si>
  <si>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</si>
  <si>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</si>
  <si>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</si>
  <si>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</si>
  <si>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</si>
  <si>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</si>
  <si>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</si>
  <si>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</si>
  <si>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</si>
  <si>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</si>
  <si>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</si>
  <si>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</si>
  <si>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</si>
  <si>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</si>
  <si>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</si>
  <si>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</si>
  <si>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</si>
  <si>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</si>
  <si>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</si>
  <si>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</si>
  <si>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</si>
  <si>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</si>
  <si>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</si>
  <si>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</si>
  <si>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</si>
  <si>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</si>
  <si>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</si>
  <si>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</si>
  <si>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</si>
  <si>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</si>
  <si>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</si>
  <si>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</si>
  <si>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</si>
  <si>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</si>
  <si>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josephbalducci3</t>
  </si>
  <si>
    <t>lisa_stauber</t>
  </si>
  <si>
    <t>tereziafarkas</t>
  </si>
  <si>
    <t>sayyaychats</t>
  </si>
  <si>
    <t>alishavalerie</t>
  </si>
  <si>
    <t>sandrasaysmedia</t>
  </si>
  <si>
    <t>hazloe3</t>
  </si>
  <si>
    <t>gosayyay</t>
  </si>
  <si>
    <t>blogelevated</t>
  </si>
  <si>
    <t>Mentions</t>
  </si>
  <si>
    <t>#BlogElevated focuses on how to use blogs and drive promotion, traffic, and followers through blogs</t>
  </si>
  <si>
    <t>So excited to finalize the venue for our BE Social for bloggers celebrating Houston Social Media Day on June 29! It's going to be an amazing day of learning with influencers, bloggers, and vloggers. Can't wait to reveal and open tickets _xD83D__xDE4C_ jump into #BlogElevated Facebook grou https://t.co/7Efe423Nof</t>
  </si>
  <si>
    <t>I just tried to buy a domain name I already own.  How's your day going? 
#seo #searchhou #entrepreneurlife #bloggerproblems #blogelevated https://t.co/4zctOG3gaz</t>
  </si>
  <si>
    <t>Let's remember that We All Need To Be Loved https://t.co/TwpfmHFrbL #MentalHealthAwarenessWeek #HealthyLife #BlogElevated</t>
  </si>
  <si>
    <t>3 days, 7 hrs, 36 min, &amp;amp; 11 sec until #BlogElevated with @BlogElevated https://t.co/al48aozl9j via @gosayyay https://t.co/cZEnB43lGG</t>
  </si>
  <si>
    <t>1 days, 7 hrs, 49 min, &amp;amp; 58 sec until #BlogElevated with @BlogElevated https://t.co/al48aozl9j via @gosayyay https://t.co/qB9hAYZchD</t>
  </si>
  <si>
    <t>5 days, 8 hrs, 12 min, &amp;amp; 34 sec until #BlogElevated with @BlogElevated https://t.co/al48aozl9j via @gosayyay https://t.co/59Ok8SVp7v</t>
  </si>
  <si>
    <t>1 days, 8 hrs, 15 min, &amp;amp; 23 sec until #BlogElevated with @BlogElevated https://t.co/al48aozl9j via @gosayyay https://t.co/lIVw1t9CMI</t>
  </si>
  <si>
    <t>5 days, 8 hrs, 17 min, &amp;amp; 33 sec until #BlogElevated with @BlogElevated https://t.co/al48aozl9j via @gosayyay https://t.co/NOM9cgVLyr</t>
  </si>
  <si>
    <t>3 days, 8 hrs, 25 min, &amp;amp; 3 sec until #BlogElevated with @BlogElevated https://t.co/al48aozl9j via @gosayyay https://t.co/tjsLKgzluj</t>
  </si>
  <si>
    <t>1 days, 7 hrs, 29 min, &amp;amp; 24 sec until #BlogElevated with @BlogElevated https://t.co/al48aozl9j via @gosayyay https://t.co/wypq5ts8Fb</t>
  </si>
  <si>
    <t>7 hours, 40 minutes, &amp;amp; 40 seconds until #BlogElevated with @BlogElevated https://t.co/al48aozl9j via @gosayyay https://t.co/lDAIP9s8RG</t>
  </si>
  <si>
    <t>5 days, 7 hrs, 51 min, &amp;amp; 39 sec until #BlogElevated with @BlogElevated https://t.co/al48aozl9j via @gosayyay https://t.co/lUByj18EC6</t>
  </si>
  <si>
    <t>1 days, 8 hrs, 13 min, &amp;amp; 1 sec until #BlogElevated with @BlogElevated https://t.co/al48aozl9j via @gosayyay https://t.co/3DMD3uqDs2</t>
  </si>
  <si>
    <t>7 hours, 53 minutes, &amp;amp; 57 seconds until #BlogElevated with @BlogElevated https://t.co/al48aozl9j via @gosayyay https://t.co/zwMKlLoMW4</t>
  </si>
  <si>
    <t>6 days, 7 hrs, 57 min, &amp;amp; 6 sec until #BlogElevated with @BlogElevated https://t.co/al48aozl9j via @gosayyay https://t.co/JCzsZ7vMfg</t>
  </si>
  <si>
    <t>5 days, 7 hrs, 53 min, &amp;amp; 35 sec until #BlogElevated with @BlogElevated https://t.co/al48aozl9j via @gosayyay https://t.co/bjTphJ7NRa</t>
  </si>
  <si>
    <t>4 days, 8 hrs, 3 min, &amp;amp; 7 sec until #BlogElevated with @BlogElevated https://t.co/al48aozl9j via @gosayyay https://t.co/9NW46Hp3Jk</t>
  </si>
  <si>
    <t>2 days, 8 hrs, 2 min, &amp;amp; 41 sec until #BlogElevated with @BlogElevated https://t.co/al48aozl9j via @gosayyay https://t.co/YWK8yBavMC</t>
  </si>
  <si>
    <t>1 days, 8 hrs, 7 min, &amp;amp; 43 sec until #BlogElevated with @BlogElevated https://t.co/al48aozl9j via @gosayyay https://t.co/Q45Joi06Af</t>
  </si>
  <si>
    <t>8 hours, 3 minutes, &amp;amp; 44 seconds until #BlogElevated with @BlogElevated https://t.co/al48aozl9j via @gosayyay https://t.co/cD0o2Xqy7Q</t>
  </si>
  <si>
    <t>5 days, 7 hrs, 41 min, &amp;amp; 40 sec until #BlogElevated with @BlogElevated https://t.co/al48aozl9j via @gosayyay https://t.co/xcBWkPIhR5</t>
  </si>
  <si>
    <t>4 days, 8 hrs, 11 min, &amp;amp; 37 sec until #BlogElevated with @BlogElevated https://t.co/al48aozl9j via @gosayyay https://t.co/oyOGCWjrNt</t>
  </si>
  <si>
    <t>3 days, 7 hrs, 55 min, &amp;amp; 33 sec until #BlogElevated with @BlogElevated https://t.co/al48aozl9j via @gosayyay https://t.co/ZUYdKI0NNG</t>
  </si>
  <si>
    <t>8 hours, 17 minutes, &amp;amp; 15 seconds until #BlogElevated with @BlogElevated https://t.co/al48aozl9j via @gosayyay https://t.co/d0PqFQOsqq</t>
  </si>
  <si>
    <t>#BlogElevated - Fancy a catch up with my blog? https://t.co/Pt8MlBMLIw | All comments returned. x</t>
  </si>
  <si>
    <t>Hello there #BlogElevated! Fancy a catch up with my blog? https://t.co/Pt8MlBMLIw | All comments returned. x</t>
  </si>
  <si>
    <t>Hi! #BlogElevated! Fancy a catch up with my blog? https://t.co/Pt8MlBMLIw | All comments returned. x</t>
  </si>
  <si>
    <t>Hello #BlogElevated! Fancy a catch up with my blog? https://t.co/Pt8MlBMLIw | All comments returned. x</t>
  </si>
  <si>
    <t>Awesome Social Media Content Calendar for 2019 Holidays [Infographic] - https://t.co/vVrJSFynSd #blogging #blogelevated</t>
  </si>
  <si>
    <t>RT @SandraSaysMedia: Awesome Social Media Content Calendar for 2019 Holidays [Infographic] - https://t.co/vVrJSFynSd #blogging #blogelevated</t>
  </si>
  <si>
    <t>https://www.beliefnet.com/columnists/depressionhelp/2019/05/we-all-need-to-be-loved.html</t>
  </si>
  <si>
    <t>http://sayyay.us/sayyaychats/!BlogElevated with @BlogElevated</t>
  </si>
  <si>
    <t>http://www.alishavalerie.com</t>
  </si>
  <si>
    <t>https://sociallysorted.com.au/social-media-content-calendar/</t>
  </si>
  <si>
    <t>beliefnet.com</t>
  </si>
  <si>
    <t>sayyay.us</t>
  </si>
  <si>
    <t>alishavalerie.com</t>
  </si>
  <si>
    <t>com.au</t>
  </si>
  <si>
    <t>seo searchhou entrepreneurlife bloggerproblems blogelevated</t>
  </si>
  <si>
    <t>mentalhealthawarenessweek healthylife blogelevated</t>
  </si>
  <si>
    <t>blogging blogelevated</t>
  </si>
  <si>
    <t>https://pbs.twimg.com/media/D3pcDp6XkAIt1xw.jpg</t>
  </si>
  <si>
    <t>https://pbs.twimg.com/tweet_video_thumb/D6Em-iKWkAAaZsO.jpg</t>
  </si>
  <si>
    <t>https://pbs.twimg.com/media/D3aMSYAXsAA4OII.jpg</t>
  </si>
  <si>
    <t>https://pbs.twimg.com/media/D3kcUCaX4AAMd3t.jpg</t>
  </si>
  <si>
    <t>https://pbs.twimg.com/media/D3zz6LOXkAAxMNa.jpg</t>
  </si>
  <si>
    <t>https://pbs.twimg.com/media/D4IZoGyWwAATLwr.jpg</t>
  </si>
  <si>
    <t>https://pbs.twimg.com/media/D4X15Q1WsAAvHB1.jpg</t>
  </si>
  <si>
    <t>https://pbs.twimg.com/media/D4iHXQrWsAAZ8dV.jpg</t>
  </si>
  <si>
    <t>https://pbs.twimg.com/media/D4snR7UWAAATaNT.jpg</t>
  </si>
  <si>
    <t>https://pbs.twimg.com/media/D4xuSX5XkAILVDE.jpg</t>
  </si>
  <si>
    <t>https://pbs.twimg.com/media/D47-9I_XoAIxV5V.jpg</t>
  </si>
  <si>
    <t>https://pbs.twimg.com/media/D50jjafXsAA-qnr.jpg</t>
  </si>
  <si>
    <t>https://pbs.twimg.com/media/D55xgxlXkAIUACg.jpg</t>
  </si>
  <si>
    <t>https://pbs.twimg.com/media/D5-6YHBWkAEgw_t.jpg</t>
  </si>
  <si>
    <t>https://pbs.twimg.com/media/D6EExTjW4AInTjS.jpg</t>
  </si>
  <si>
    <t>https://pbs.twimg.com/media/D6JMLqcW4AAD0es.jpg</t>
  </si>
  <si>
    <t>https://pbs.twimg.com/media/D6TfdaxXsAEOxBD.jpg</t>
  </si>
  <si>
    <t>https://pbs.twimg.com/media/D6Yn5p2XsAESYE_.jpg</t>
  </si>
  <si>
    <t>https://pbs.twimg.com/media/D6dyZh4WkAA3hyW.jpg</t>
  </si>
  <si>
    <t>https://pbs.twimg.com/media/D6oKoOhWAAAcQMz.jpg</t>
  </si>
  <si>
    <t>https://pbs.twimg.com/media/D6tNXN0WsAMSJP6.jpg</t>
  </si>
  <si>
    <t>https://pbs.twimg.com/media/D6yaoOmXsAMnKe7.jpg</t>
  </si>
  <si>
    <t>https://pbs.twimg.com/media/D7Byb3vX4AEEfhM.jpg</t>
  </si>
  <si>
    <t>http://abs.twimg.com/sticky/default_profile_images/default_profile_normal.png</t>
  </si>
  <si>
    <t>http://pbs.twimg.com/profile_images/630821964253302784/LZhtiZUS_normal.png</t>
  </si>
  <si>
    <t>http://pbs.twimg.com/profile_images/1127498103580499968/CzJXvyMh_normal.jpg</t>
  </si>
  <si>
    <t>http://pbs.twimg.com/profile_images/702296539650101249/1Iv4atDS_normal.jpg</t>
  </si>
  <si>
    <t>http://pbs.twimg.com/profile_images/1016569511208628225/lPL7Teac_normal.jpg</t>
  </si>
  <si>
    <t>https://twitter.com/#!/josephbalducci3/status/1115305443570724864</t>
  </si>
  <si>
    <t>https://twitter.com/#!/lisa_stauber/status/1115305076602691584</t>
  </si>
  <si>
    <t>https://twitter.com/#!/lisa_stauber/status/1126230601412091904</t>
  </si>
  <si>
    <t>https://twitter.com/#!/tereziafarkas/status/1129460163654504448</t>
  </si>
  <si>
    <t>https://twitter.com/#!/sayyaychats/status/1114232206443126788</t>
  </si>
  <si>
    <t>https://twitter.com/#!/sayyaychats/status/1114953514663518209</t>
  </si>
  <si>
    <t>https://twitter.com/#!/sayyaychats/status/1116034989840322560</t>
  </si>
  <si>
    <t>https://twitter.com/#!/sayyaychats/status/1117483835871125508</t>
  </si>
  <si>
    <t>https://twitter.com/#!/sayyaychats/status/1118570448319668227</t>
  </si>
  <si>
    <t>https://twitter.com/#!/sayyaychats/status/1119293342620246017</t>
  </si>
  <si>
    <t>https://twitter.com/#!/sayyaychats/status/1120032122893479936</t>
  </si>
  <si>
    <t>https://twitter.com/#!/sayyaychats/status/1120391670640664576</t>
  </si>
  <si>
    <t>https://twitter.com/#!/sayyaychats/status/1121113685035028481</t>
  </si>
  <si>
    <t>https://twitter.com/#!/sayyaychats/status/1125094574781808642</t>
  </si>
  <si>
    <t>https://twitter.com/#!/sayyaychats/status/1125461766035714053</t>
  </si>
  <si>
    <t>https://twitter.com/#!/sayyaychats/status/1125823356664799233</t>
  </si>
  <si>
    <t>https://twitter.com/#!/sayyaychats/status/1126186628458872835</t>
  </si>
  <si>
    <t>https://twitter.com/#!/sayyaychats/status/1126546622261997569</t>
  </si>
  <si>
    <t>https://twitter.com/#!/sayyaychats/status/1127271504914329600</t>
  </si>
  <si>
    <t>https://twitter.com/#!/sayyaychats/status/1127632630013407233</t>
  </si>
  <si>
    <t>https://twitter.com/#!/sayyaychats/status/1127996016215625728</t>
  </si>
  <si>
    <t>https://twitter.com/#!/sayyaychats/status/1128726344483921920</t>
  </si>
  <si>
    <t>https://twitter.com/#!/sayyaychats/status/1129081194312798213</t>
  </si>
  <si>
    <t>https://twitter.com/#!/sayyaychats/status/1129447624120180736</t>
  </si>
  <si>
    <t>https://twitter.com/#!/sayyaychats/status/1130529331141369857</t>
  </si>
  <si>
    <t>https://twitter.com/#!/alishavalerie/status/1123406752110776321</t>
  </si>
  <si>
    <t>https://twitter.com/#!/alishavalerie/status/1125944669794385920</t>
  </si>
  <si>
    <t>https://twitter.com/#!/alishavalerie/status/1128481383956066304</t>
  </si>
  <si>
    <t>https://twitter.com/#!/alishavalerie/status/1131018101213093895</t>
  </si>
  <si>
    <t>https://twitter.com/#!/alishavalerie/status/1133554816393842690</t>
  </si>
  <si>
    <t>https://twitter.com/#!/sandrasaysmedia/status/1080482627780526081</t>
  </si>
  <si>
    <t>https://twitter.com/#!/hazloe3/status/1133903802166317058</t>
  </si>
  <si>
    <t>1115305443570724864</t>
  </si>
  <si>
    <t>1115305076602691584</t>
  </si>
  <si>
    <t>1126230601412091904</t>
  </si>
  <si>
    <t>1129460163654504448</t>
  </si>
  <si>
    <t>1114232206443126788</t>
  </si>
  <si>
    <t>1114953514663518209</t>
  </si>
  <si>
    <t>1116034989840322560</t>
  </si>
  <si>
    <t>1117483835871125508</t>
  </si>
  <si>
    <t>1118570448319668227</t>
  </si>
  <si>
    <t>1119293342620246017</t>
  </si>
  <si>
    <t>1120032122893479936</t>
  </si>
  <si>
    <t>1120391670640664576</t>
  </si>
  <si>
    <t>1121113685035028481</t>
  </si>
  <si>
    <t>1125094574781808642</t>
  </si>
  <si>
    <t>1125461766035714053</t>
  </si>
  <si>
    <t>1125823356664799233</t>
  </si>
  <si>
    <t>1126186628458872835</t>
  </si>
  <si>
    <t>1126546622261997569</t>
  </si>
  <si>
    <t>1127271504914329600</t>
  </si>
  <si>
    <t>1127632630013407233</t>
  </si>
  <si>
    <t>1127996016215625728</t>
  </si>
  <si>
    <t>1128726344483921920</t>
  </si>
  <si>
    <t>1129081194312798213</t>
  </si>
  <si>
    <t>1129447624120180736</t>
  </si>
  <si>
    <t>1130529331141369857</t>
  </si>
  <si>
    <t>1123406752110776321</t>
  </si>
  <si>
    <t>1125944669794385920</t>
  </si>
  <si>
    <t>1128481383956066304</t>
  </si>
  <si>
    <t>1131018101213093895</t>
  </si>
  <si>
    <t>1133554816393842690</t>
  </si>
  <si>
    <t>1080482627780526081</t>
  </si>
  <si>
    <t>1133903802166317058</t>
  </si>
  <si>
    <t/>
  </si>
  <si>
    <t>en</t>
  </si>
  <si>
    <t>Twitter for iPad</t>
  </si>
  <si>
    <t>Zapier.com</t>
  </si>
  <si>
    <t>Twitter Web Client</t>
  </si>
  <si>
    <t>SayYay Social Countdown Pages</t>
  </si>
  <si>
    <t>Hootsuite Inc.</t>
  </si>
  <si>
    <t>Twitter Web App</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</si>
  <si>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</si>
  <si>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</si>
  <si>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</si>
  <si>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</si>
  <si>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</si>
  <si>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</si>
  <si>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</si>
  <si>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</si>
  <si>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</si>
  <si>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</si>
  <si>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</si>
  <si>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</si>
  <si>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</si>
  <si>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</si>
  <si>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</si>
  <si>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</si>
  <si>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</si>
  <si>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</si>
  <si>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</si>
  <si>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</si>
  <si>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</si>
  <si>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</si>
  <si>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Joseph Balducci</t>
  </si>
  <si>
    <t>Lisa Stauber</t>
  </si>
  <si>
    <t>Terezia Farkas</t>
  </si>
  <si>
    <t>Say Yay Chats</t>
  </si>
  <si>
    <t>Say Yay! _xD83E__xDD41_</t>
  </si>
  <si>
    <t>Blog Elevated</t>
  </si>
  <si>
    <t>_xD83C__xDF38_ AlishaValerie.</t>
  </si>
  <si>
    <t>Sandra Says Media</t>
  </si>
  <si>
    <t>hazlo emma #thextraordinarionly</t>
  </si>
  <si>
    <t>Don Bosco Prep Marketing</t>
  </si>
  <si>
    <t>Digital entrepreneur, social strategist, data nerd, mom of 10. Founder, #BlogElevated, #HoustonBloggers</t>
  </si>
  <si>
    <t>AB Lt. Governor's Circle on #MentalHealth recipient._xD83C__xDF96_️ #depression advocate #cdnpoli fan https://t.co/IxpJjfHEt8 My book https://t.co/OngeGErQ0q ❤️</t>
  </si>
  <si>
    <t>We countdown &amp; notify you about all your favorite Twitter #chats - follow us for daily #chat updates! Create your own countdowns here: http://sayyay.us</t>
  </si>
  <si>
    <t>Countdown to your next big thing! Create your free countdown page today and share it with the world via your own social network accounts.</t>
  </si>
  <si>
    <t>#BlogElevated Chat Monday at 9pm CT!          Taking your blog to the next level. Be Inspired. Be Professional. Be You.</t>
  </si>
  <si>
    <t>⭐https://t.co/gFSA4a3KlC⭐_xD83D__xDC8C_avbaby@live.co.uk @AllThoseBlogs @Morphilms' Wife. Blogger. #Positivity. Eco-Friendly. CF. #Colitis &amp; #Arthritis Warrior. #Witch. _xD83D__xDD2E_♿</t>
  </si>
  <si>
    <t>Social media and public relations strategist.</t>
  </si>
  <si>
    <t>Digital Arena #Finance #SMM #SmallBusiness #Startup _xD83D__xDCAF_#TechPlayers #SDGs #ImpactMatters #Wealth #IoT #B2B #Leaders #Success #BigData https://t.co/OiHed6S9p6</t>
  </si>
  <si>
    <t>Houston</t>
  </si>
  <si>
    <t>#yeg</t>
  </si>
  <si>
    <t>United States</t>
  </si>
  <si>
    <t>New Jersey, USA</t>
  </si>
  <si>
    <t>Houston, TX</t>
  </si>
  <si>
    <t>Worldwide</t>
  </si>
  <si>
    <t>https://t.co/b0gooGnvus</t>
  </si>
  <si>
    <t>http://t.co/IxpJjfHEt8</t>
  </si>
  <si>
    <t>https://t.co/D4aE8bwXxI</t>
  </si>
  <si>
    <t>http://BlogElevated.com</t>
  </si>
  <si>
    <t>https://t.co/RFA5uFfmnE</t>
  </si>
  <si>
    <t>https://t.co/B7410Ev33f</t>
  </si>
  <si>
    <t>https://pbs.twimg.com/profile_banners/20707940/1471999145</t>
  </si>
  <si>
    <t>https://pbs.twimg.com/profile_banners/1935249006/1467831288</t>
  </si>
  <si>
    <t>https://pbs.twimg.com/profile_banners/709143546998231040/1457908453</t>
  </si>
  <si>
    <t>https://pbs.twimg.com/profile_banners/4797254656/1452729435</t>
  </si>
  <si>
    <t>https://pbs.twimg.com/profile_banners/1078349125/1487735450</t>
  </si>
  <si>
    <t>https://pbs.twimg.com/profile_banners/99133754/1475618021</t>
  </si>
  <si>
    <t>https://pbs.twimg.com/profile_banners/702296210246209536/1456275599</t>
  </si>
  <si>
    <t>https://pbs.twimg.com/profile_banners/904726658996998150/1504540113</t>
  </si>
  <si>
    <t>http://abs.twimg.com/images/themes/theme5/bg.gif</t>
  </si>
  <si>
    <t>http://abs.twimg.com/images/themes/theme1/bg.png</t>
  </si>
  <si>
    <t>http://abs.twimg.com/images/themes/theme14/bg.gif</t>
  </si>
  <si>
    <t>http://abs.twimg.com/images/themes/theme10/bg.gif</t>
  </si>
  <si>
    <t>http://pbs.twimg.com/profile_images/752700571077849088/-Qiei2oV_normal.jpg</t>
  </si>
  <si>
    <t>http://pbs.twimg.com/profile_images/709221158349099008/jGKDGnTl_normal.jpg</t>
  </si>
  <si>
    <t>http://pbs.twimg.com/profile_images/687365095035432960/g_NiUgIF_normal.jpg</t>
  </si>
  <si>
    <t>http://pbs.twimg.com/profile_images/707127241407205377/LY9t-vVQ_normal.jpg</t>
  </si>
  <si>
    <t>Open Twitter Page for This Person</t>
  </si>
  <si>
    <t>https://twitter.com/josephbalducci3</t>
  </si>
  <si>
    <t>https://twitter.com/lisa_stauber</t>
  </si>
  <si>
    <t>https://twitter.com/tereziafarkas</t>
  </si>
  <si>
    <t>https://twitter.com/sayyaychats</t>
  </si>
  <si>
    <t>https://twitter.com/gosayyay</t>
  </si>
  <si>
    <t>https://twitter.com/blogelevated</t>
  </si>
  <si>
    <t>https://twitter.com/alishavalerie</t>
  </si>
  <si>
    <t>https://twitter.com/sandrasaysmedia</t>
  </si>
  <si>
    <t>https://twitter.com/hazloe3</t>
  </si>
  <si>
    <t>josephbalducci3
#BlogElevated focuses on how to
use blogs and drive promotion,
traffic, and followers through
blogs</t>
  </si>
  <si>
    <t>lisa_stauber
I just tried to buy a domain name
I already own. How's your day going?
#seo #searchhou #entrepreneurlife
#bloggerproblems #blogelevated
https://t.co/4zctOG3gaz</t>
  </si>
  <si>
    <t>tereziafarkas
Let's remember that We All Need
To Be Loved https://t.co/TwpfmHFrbL
#MentalHealthAwarenessWeek #HealthyLife
#BlogElevated</t>
  </si>
  <si>
    <t>sayyaychats
8 hours, 17 minutes, &amp;amp; 15 seconds
until #BlogElevated with @BlogElevated
https://t.co/al48aozl9j via @gosayyay
https://t.co/d0PqFQOsqq</t>
  </si>
  <si>
    <t xml:space="preserve">gosayyay
</t>
  </si>
  <si>
    <t xml:space="preserve">blogelevated
</t>
  </si>
  <si>
    <t>alishavalerie
Hello #BlogElevated! Fancy a catch
up with my blog? https://t.co/Pt8MlBMLIw
| All comments returned. x</t>
  </si>
  <si>
    <t>sandrasaysmedia
Awesome Social Media Content Calendar
for 2019 Holidays [Infographic]
- https://t.co/vVrJSFynSd #blogging
#blogelevated</t>
  </si>
  <si>
    <t>hazloe3
RT @SandraSaysMedia: Awesome Social
Media Content Calendar for 2019
Holidays [Infographic] - https://t.co/vVrJSFynSd
#blogging #blogelevated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</si>
  <si>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</si>
  <si>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</si>
  <si>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</si>
  <si>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</si>
  <si>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</si>
  <si>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</si>
  <si>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</si>
  <si>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</si>
  <si>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</si>
  <si>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</si>
  <si>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</si>
  <si>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</si>
  <si>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</si>
  <si>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</si>
  <si>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</si>
  <si>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</si>
  <si>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</si>
  <si>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</si>
  <si>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</si>
  <si>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</si>
  <si>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</si>
  <si>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</si>
  <si>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</si>
  <si>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</si>
  <si>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</si>
  <si>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</si>
  <si>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</si>
  <si>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</si>
  <si>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</si>
  <si>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</si>
  <si>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</si>
  <si>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</si>
  <si>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</si>
  <si>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</si>
  <si>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</si>
  <si>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</si>
  <si>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</si>
  <si>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</si>
  <si>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</si>
  <si>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</si>
  <si>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</si>
  <si>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</si>
  <si>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</si>
  <si>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</si>
  <si>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</si>
  <si>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</si>
  <si>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</si>
  <si>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</si>
  <si>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Group 1</t>
  </si>
  <si>
    <t>Group 2</t>
  </si>
  <si>
    <t>Edges</t>
  </si>
  <si>
    <t>Graph Type</t>
  </si>
  <si>
    <t>Number of Edge Types</t>
  </si>
  <si>
    <t>Modularity</t>
  </si>
  <si>
    <t>NodeXL Version</t>
  </si>
  <si>
    <t>1.0.1.413</t>
  </si>
  <si>
    <t>Top URLs in Tweet in Entire Graph</t>
  </si>
  <si>
    <t>http://sayyay.us/sayyaychats/!BlogElevated</t>
  </si>
  <si>
    <t>with</t>
  </si>
  <si>
    <t>@BlogElevated</t>
  </si>
  <si>
    <t>Entire Graph Count</t>
  </si>
  <si>
    <t>Top URLs in Tweet in G1</t>
  </si>
  <si>
    <t>Top URLs in Tweet in G2</t>
  </si>
  <si>
    <t>G1 Count</t>
  </si>
  <si>
    <t>Top URLs in Tweet in G3</t>
  </si>
  <si>
    <t>G2 Count</t>
  </si>
  <si>
    <t>G3 Count</t>
  </si>
  <si>
    <t>Top URLs in Tweet</t>
  </si>
  <si>
    <t>http://www.alishavalerie.com https://www.beliefnet.com/columnists/depressionhelp/2019/05/we-all-need-to-be-loved.html</t>
  </si>
  <si>
    <t>Top Domains in Tweet in Entire Graph</t>
  </si>
  <si>
    <t>Top Domains in Tweet in G1</t>
  </si>
  <si>
    <t>Top Domains in Tweet in G2</t>
  </si>
  <si>
    <t>Top Domains in Tweet in G3</t>
  </si>
  <si>
    <t>Top Domains in Tweet</t>
  </si>
  <si>
    <t>alishavalerie.com beliefnet.com</t>
  </si>
  <si>
    <t>Top Hashtags in Tweet in Entire Graph</t>
  </si>
  <si>
    <t>blogging</t>
  </si>
  <si>
    <t>mentalhealthawarenessweek</t>
  </si>
  <si>
    <t>healthylife</t>
  </si>
  <si>
    <t>seo</t>
  </si>
  <si>
    <t>searchhou</t>
  </si>
  <si>
    <t>entrepreneurlife</t>
  </si>
  <si>
    <t>bloggerproblems</t>
  </si>
  <si>
    <t>Top Hashtags in Tweet in G1</t>
  </si>
  <si>
    <t>Top Hashtags in Tweet in G2</t>
  </si>
  <si>
    <t>Top Hashtags in Tweet in G3</t>
  </si>
  <si>
    <t>Top Hashtags in Tweet</t>
  </si>
  <si>
    <t>blogelevated seo searchhou entrepreneurlife bloggerproblems mentalhealthawarenessweek healthylife</t>
  </si>
  <si>
    <t>Top Words in Tweet in Entire Graph</t>
  </si>
  <si>
    <t>Words in Sentiment List#1: Positive</t>
  </si>
  <si>
    <t>Words in Sentiment List#2: Negative</t>
  </si>
  <si>
    <t>Words in Sentiment List#3: Angry/Violent</t>
  </si>
  <si>
    <t>Non-categorized Words</t>
  </si>
  <si>
    <t>Total Words</t>
  </si>
  <si>
    <t>#blogelevated</t>
  </si>
  <si>
    <t>until</t>
  </si>
  <si>
    <t>days</t>
  </si>
  <si>
    <t>Top Words in Tweet in G1</t>
  </si>
  <si>
    <t>fancy</t>
  </si>
  <si>
    <t>catch</t>
  </si>
  <si>
    <t>up</t>
  </si>
  <si>
    <t>blog</t>
  </si>
  <si>
    <t>comments</t>
  </si>
  <si>
    <t>returned</t>
  </si>
  <si>
    <t>x</t>
  </si>
  <si>
    <t>day</t>
  </si>
  <si>
    <t>blogs</t>
  </si>
  <si>
    <t>Top Words in Tweet in G2</t>
  </si>
  <si>
    <t>hrs</t>
  </si>
  <si>
    <t>min</t>
  </si>
  <si>
    <t>sec</t>
  </si>
  <si>
    <t>7</t>
  </si>
  <si>
    <t>8</t>
  </si>
  <si>
    <t>Top Words in Tweet in G3</t>
  </si>
  <si>
    <t>awesome</t>
  </si>
  <si>
    <t>social</t>
  </si>
  <si>
    <t>media</t>
  </si>
  <si>
    <t>content</t>
  </si>
  <si>
    <t>calendar</t>
  </si>
  <si>
    <t>2019</t>
  </si>
  <si>
    <t>holidays</t>
  </si>
  <si>
    <t>infographic</t>
  </si>
  <si>
    <t>#blogging</t>
  </si>
  <si>
    <t>Top Words in Tweet</t>
  </si>
  <si>
    <t>#blogelevated fancy catch up blog comments returned x day blogs</t>
  </si>
  <si>
    <t>until #blogelevated blogelevated gosayyay days hrs min sec 7 8</t>
  </si>
  <si>
    <t>awesome social media content calendar 2019 holidays infographic #blogging #blogelevated</t>
  </si>
  <si>
    <t>Top Word Pairs in Tweet in Entire Graph</t>
  </si>
  <si>
    <t>until,#blogelevated</t>
  </si>
  <si>
    <t>#blogelevated,blogelevated</t>
  </si>
  <si>
    <t>blogelevated,gosayyay</t>
  </si>
  <si>
    <t>sec,until</t>
  </si>
  <si>
    <t>days,8</t>
  </si>
  <si>
    <t>8,hrs</t>
  </si>
  <si>
    <t>days,7</t>
  </si>
  <si>
    <t>7,hrs</t>
  </si>
  <si>
    <t>#blogelevated,fancy</t>
  </si>
  <si>
    <t>fancy,catch</t>
  </si>
  <si>
    <t>Top Word Pairs in Tweet in G1</t>
  </si>
  <si>
    <t>catch,up</t>
  </si>
  <si>
    <t>up,blog</t>
  </si>
  <si>
    <t>blog,comments</t>
  </si>
  <si>
    <t>comments,returned</t>
  </si>
  <si>
    <t>returned,x</t>
  </si>
  <si>
    <t>hello,#blogelevated</t>
  </si>
  <si>
    <t>Top Word Pairs in Tweet in G2</t>
  </si>
  <si>
    <t>1,days</t>
  </si>
  <si>
    <t>5,days</t>
  </si>
  <si>
    <t>Top Word Pairs in Tweet in G3</t>
  </si>
  <si>
    <t>awesome,social</t>
  </si>
  <si>
    <t>social,media</t>
  </si>
  <si>
    <t>media,content</t>
  </si>
  <si>
    <t>content,calendar</t>
  </si>
  <si>
    <t>calendar,2019</t>
  </si>
  <si>
    <t>2019,holidays</t>
  </si>
  <si>
    <t>holidays,infographic</t>
  </si>
  <si>
    <t>infographic,#blogging</t>
  </si>
  <si>
    <t>#blogging,#blogelevated</t>
  </si>
  <si>
    <t>Top Word Pairs in Tweet</t>
  </si>
  <si>
    <t>#blogelevated,fancy  fancy,catch  catch,up  up,blog  blog,comments  comments,returned  returned,x  hello,#blogelevated</t>
  </si>
  <si>
    <t>until,#blogelevated  #blogelevated,blogelevated  blogelevated,gosayyay  sec,until  days,8  8,hrs  days,7  7,hrs  1,days  5,days</t>
  </si>
  <si>
    <t>awesome,social  social,media  media,content  content,calendar  calendar,2019  2019,holidays  holidays,infographic  infographic,#blogging  #blogging,#blogelevated</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</si>
  <si>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</si>
  <si>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</si>
  <si>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</si>
  <si>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</si>
  <si>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</si>
  <si>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</si>
  <si>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</si>
  <si>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</si>
  <si>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</si>
  <si>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</si>
  <si>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blogelevated gosayyay</t>
  </si>
  <si>
    <t>Top Tweeters in Entire Graph</t>
  </si>
  <si>
    <t>Top Tweeters in G1</t>
  </si>
  <si>
    <t>Top Tweeters in G2</t>
  </si>
  <si>
    <t>Top Tweeters in G3</t>
  </si>
  <si>
    <t>Top Tweeters</t>
  </si>
  <si>
    <t>alishavalerie lisa_stauber tereziafarkas josephbalducci3</t>
  </si>
  <si>
    <t>sayyaychats blogelevated gosayyay</t>
  </si>
  <si>
    <t>hazloe3 sandrasaysmedia</t>
  </si>
  <si>
    <t>Top URLs in Tweet by Count</t>
  </si>
  <si>
    <t>Top URLs in Tweet by Salience</t>
  </si>
  <si>
    <t>Top Domains in Tweet by Count</t>
  </si>
  <si>
    <t>Top Domains in Tweet by Salience</t>
  </si>
  <si>
    <t>Top Hashtags in Tweet by Count</t>
  </si>
  <si>
    <t>blogelevated seo searchhou entrepreneurlife bloggerproblems</t>
  </si>
  <si>
    <t>Top Hashtags in Tweet by Salience</t>
  </si>
  <si>
    <t>Top Words in Tweet by Count</t>
  </si>
  <si>
    <t>blogs focuses use drive promotion traffic followers through</t>
  </si>
  <si>
    <t>day going social bloggers tried buy domain name already #seo</t>
  </si>
  <si>
    <t>let's remember need loved #mentalhealthawarenessweek #healthylife</t>
  </si>
  <si>
    <t>until blogelevated via gosayyay days hrs min sec 7 8</t>
  </si>
  <si>
    <t>fancy catch up blog comments returned x hello hi</t>
  </si>
  <si>
    <t>awesome social media content calendar 2019 holidays infographic #blogging</t>
  </si>
  <si>
    <t>sandrasaysmedia awesome social media content calendar 2019 holidays infographic #blogging</t>
  </si>
  <si>
    <t>Top Words in Tweet by Salience</t>
  </si>
  <si>
    <t>social bloggers tried buy domain name already #seo #searchhou #entrepreneurlife</t>
  </si>
  <si>
    <t>3 1 5 8 40 7 hours minutes seconds 2</t>
  </si>
  <si>
    <t>hello hi fancy catch up blog comments returned x</t>
  </si>
  <si>
    <t>Top Word Pairs in Tweet by Count</t>
  </si>
  <si>
    <t>#blogelevated,focuses  focuses,use  use,blogs  blogs,drive  drive,promotion  promotion,traffic  traffic,followers  followers,through  through,blogs</t>
  </si>
  <si>
    <t>tried,buy  buy,domain  domain,name  name,already  already,day  day,going  going,#seo  #seo,#searchhou  #searchhou,#entrepreneurlife  #entrepreneurlife,#bloggerproblems</t>
  </si>
  <si>
    <t>let's,remember  remember,need  need,loved  loved,#mentalhealthawarenessweek  #mentalhealthawarenessweek,#healthylife  #healthylife,#blogelevated</t>
  </si>
  <si>
    <t>until,#blogelevated  #blogelevated,blogelevated  blogelevated,via  via,gosayyay  sec,until  days,8  8,hrs  days,7  7,hrs  5,days</t>
  </si>
  <si>
    <t>#blogelevated,fancy  fancy,catch  catch,up  up,blog  blog,comments  comments,returned  returned,x  hello,#blogelevated  hi,#blogelevated</t>
  </si>
  <si>
    <t>sandrasaysmedia,awesome  awesome,social  social,media  media,content  content,calendar  calendar,2019  2019,holidays  holidays,infographic  infographic,#blogging  #blogging,#blogelevated</t>
  </si>
  <si>
    <t>Top Word Pairs in Tweet by Salience</t>
  </si>
  <si>
    <t>days,7  7,hrs  days,8  8,hrs  5,days  1,days  seconds,until  3,days  8,hours  min,33</t>
  </si>
  <si>
    <t>hello,#blogelevated  hi,#blogelevated  #blogelevated,fancy  fancy,catch  catch,up  up,blog  blog,comments  comments,returned  returned,x</t>
  </si>
  <si>
    <t>Word</t>
  </si>
  <si>
    <t>3</t>
  </si>
  <si>
    <t>1</t>
  </si>
  <si>
    <t>5</t>
  </si>
  <si>
    <t>hours</t>
  </si>
  <si>
    <t>minutes</t>
  </si>
  <si>
    <t>seconds</t>
  </si>
  <si>
    <t>40</t>
  </si>
  <si>
    <t>hello</t>
  </si>
  <si>
    <t>17</t>
  </si>
  <si>
    <t>15</t>
  </si>
  <si>
    <t>33</t>
  </si>
  <si>
    <t>4</t>
  </si>
  <si>
    <t>11</t>
  </si>
  <si>
    <t>41</t>
  </si>
  <si>
    <t>2</t>
  </si>
  <si>
    <t>53</t>
  </si>
  <si>
    <t>6</t>
  </si>
  <si>
    <t>57</t>
  </si>
  <si>
    <t>29</t>
  </si>
  <si>
    <t>going</t>
  </si>
  <si>
    <t>bloggers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</si>
  <si>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</si>
  <si>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</si>
  <si>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</si>
  <si>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</si>
  <si>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</si>
  <si>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</si>
  <si>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</si>
  <si>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</si>
  <si>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</si>
  <si>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</si>
  <si>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</si>
  <si>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</si>
  <si>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</si>
  <si>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</si>
  <si>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</si>
  <si>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</si>
  <si>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</si>
  <si>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</si>
  <si>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</si>
  <si>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</si>
  <si>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</si>
  <si>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</si>
  <si>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</si>
  <si>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</si>
  <si>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</si>
  <si>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</si>
  <si>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</si>
  <si>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</si>
  <si>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</si>
  <si>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</si>
  <si>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</si>
  <si>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Jan</t>
  </si>
  <si>
    <t>2-Jan</t>
  </si>
  <si>
    <t>3 PM</t>
  </si>
  <si>
    <t>Apr</t>
  </si>
  <si>
    <t>5-Apr</t>
  </si>
  <si>
    <t>6 PM</t>
  </si>
  <si>
    <t>7-Apr</t>
  </si>
  <si>
    <t>8-Apr</t>
  </si>
  <si>
    <t>5 PM</t>
  </si>
  <si>
    <t>10-Apr</t>
  </si>
  <si>
    <t>14-Apr</t>
  </si>
  <si>
    <t>17-Apr</t>
  </si>
  <si>
    <t>19-Apr</t>
  </si>
  <si>
    <t>21-Apr</t>
  </si>
  <si>
    <t>22-Apr</t>
  </si>
  <si>
    <t>24-Apr</t>
  </si>
  <si>
    <t>May</t>
  </si>
  <si>
    <t>1-May</t>
  </si>
  <si>
    <t>2 AM</t>
  </si>
  <si>
    <t>5-May</t>
  </si>
  <si>
    <t>6-May</t>
  </si>
  <si>
    <t>7-May</t>
  </si>
  <si>
    <t>8-May</t>
  </si>
  <si>
    <t>9 PM</t>
  </si>
  <si>
    <t>9-May</t>
  </si>
  <si>
    <t>11-May</t>
  </si>
  <si>
    <t>12-May</t>
  </si>
  <si>
    <t>13-May</t>
  </si>
  <si>
    <t>15-May</t>
  </si>
  <si>
    <t>16-May</t>
  </si>
  <si>
    <t>17-May</t>
  </si>
  <si>
    <t>20-May</t>
  </si>
  <si>
    <t>22-May</t>
  </si>
  <si>
    <t>29-May</t>
  </si>
  <si>
    <t>30-May</t>
  </si>
  <si>
    <t>1 AM</t>
  </si>
  <si>
    <t>128, 128, 128</t>
  </si>
  <si>
    <t>G1: #blogelevated fancy catch up blog comments returned x day blogs</t>
  </si>
  <si>
    <t>G2: until #blogelevated blogelevated gosayyay days hrs min sec 7 8</t>
  </si>
  <si>
    <t>G3: awesome social media content calendar 2019 holidays infographic #blogging #blogelevated</t>
  </si>
  <si>
    <t>Autofill Workbook Results</t>
  </si>
  <si>
    <t>Edge Weight▓21▓21▓0▓True▓Gray▓Red▓▓Edge Weight▓21▓21▓0▓3▓10▓False▓Edge Weight▓21▓21▓0▓35▓12▓False▓▓0▓0▓0▓True▓Black▓Black▓▓Followers▓118▓4983▓0▓162▓1000▓False▓▓0▓0▓0▓0▓0▓False▓▓0▓0▓0▓0▓0▓False▓▓0▓0▓0▓0▓0▓False</t>
  </si>
  <si>
    <t>GraphSource░GraphServerTwitterSearch▓GraphTerm░#BlogElevated▓ImportDescription░The graph represents a network of 9 Twitter users whose tweets in the requested range contained "#BlogElevated", or who were replied to or mentioned in those tweets.  The network was obtained from the NodeXL Graph Server on Tuesday, 18 June 2019 at 08:54 UTC.
The requested start date was Tuesday, 18 June 2019 at 00:01 UTC and the maximum number of tweets (going backward in time) was 5,000.
The tweets in the network were tweeted over the 54-day, 6-hour, 47-minute period from Friday, 05 April 2019 at 18:23 UTC to Thursday, 30 May 2019 at 01:11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</si>
</sst>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3"/>
      <tableStyleElement type="headerRow" dxfId="382"/>
    </tableStyle>
    <tableStyle name="NodeXL Table" pivot="0" count="1">
      <tableStyleElement type="headerRow" dxfId="3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2086479"/>
        <c:axId val="66125128"/>
      </c:barChart>
      <c:catAx>
        <c:axId val="520864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125128"/>
        <c:crosses val="autoZero"/>
        <c:auto val="1"/>
        <c:lblOffset val="100"/>
        <c:noMultiLvlLbl val="0"/>
      </c:catAx>
      <c:valAx>
        <c:axId val="66125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86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#BlogElevated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Series'!$A$26:$A$87</c:f>
              <c:strCache>
                <c:ptCount val="30"/>
                <c:pt idx="0">
                  <c:v>3 PM
2-Jan
Jan
2019</c:v>
                </c:pt>
                <c:pt idx="1">
                  <c:v>6 PM
5-Apr
Apr</c:v>
                </c:pt>
                <c:pt idx="2">
                  <c:v>6 PM
7-Apr</c:v>
                </c:pt>
                <c:pt idx="3">
                  <c:v>5 PM
8-Apr</c:v>
                </c:pt>
                <c:pt idx="4">
                  <c:v>5 PM
10-Apr</c:v>
                </c:pt>
                <c:pt idx="5">
                  <c:v>5 PM
14-Apr</c:v>
                </c:pt>
                <c:pt idx="6">
                  <c:v>5 PM
17-Apr</c:v>
                </c:pt>
                <c:pt idx="7">
                  <c:v>5 PM
19-Apr</c:v>
                </c:pt>
                <c:pt idx="8">
                  <c:v>6 PM
21-Apr</c:v>
                </c:pt>
                <c:pt idx="9">
                  <c:v>6 PM
22-Apr</c:v>
                </c:pt>
                <c:pt idx="10">
                  <c:v>6 PM
24-Apr</c:v>
                </c:pt>
                <c:pt idx="11">
                  <c:v>2 AM
1-May
May</c:v>
                </c:pt>
                <c:pt idx="12">
                  <c:v>5 PM
5-May</c:v>
                </c:pt>
                <c:pt idx="13">
                  <c:v>6 PM
6-May</c:v>
                </c:pt>
                <c:pt idx="14">
                  <c:v>6 PM
7-May</c:v>
                </c:pt>
                <c:pt idx="15">
                  <c:v>2 AM
8-May</c:v>
                </c:pt>
                <c:pt idx="16">
                  <c:v>6 PM</c:v>
                </c:pt>
                <c:pt idx="17">
                  <c:v>9 PM</c:v>
                </c:pt>
                <c:pt idx="18">
                  <c:v>5 PM
9-May</c:v>
                </c:pt>
                <c:pt idx="19">
                  <c:v>5 PM
11-May</c:v>
                </c:pt>
                <c:pt idx="20">
                  <c:v>5 PM
12-May</c:v>
                </c:pt>
                <c:pt idx="21">
                  <c:v>5 PM
13-May</c:v>
                </c:pt>
                <c:pt idx="22">
                  <c:v>2 AM
15-May</c:v>
                </c:pt>
                <c:pt idx="23">
                  <c:v>6 PM</c:v>
                </c:pt>
                <c:pt idx="24">
                  <c:v>5 PM
16-May</c:v>
                </c:pt>
                <c:pt idx="25">
                  <c:v>6 PM
17-May</c:v>
                </c:pt>
                <c:pt idx="26">
                  <c:v>5 PM
20-May</c:v>
                </c:pt>
                <c:pt idx="27">
                  <c:v>2 AM
22-May</c:v>
                </c:pt>
                <c:pt idx="28">
                  <c:v>2 AM
29-May</c:v>
                </c:pt>
                <c:pt idx="29">
                  <c:v>1 AM
30-May</c:v>
                </c:pt>
              </c:strCache>
            </c:strRef>
          </c:cat>
          <c:val>
            <c:numRef>
              <c:f>'Time Series'!$B$26:$B$87</c:f>
              <c:numCache>
                <c:formatCode>General</c:formatCode>
                <c:ptCount val="30"/>
                <c:pt idx="0">
                  <c:v>1</c:v>
                </c:pt>
                <c:pt idx="1">
                  <c:v>1</c:v>
                </c:pt>
                <c:pt idx="2">
                  <c:v>1</c:v>
                </c:pt>
                <c:pt idx="3">
                  <c:v>2</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2</c:v>
                </c:pt>
                <c:pt idx="26">
                  <c:v>1</c:v>
                </c:pt>
                <c:pt idx="27">
                  <c:v>1</c:v>
                </c:pt>
                <c:pt idx="28">
                  <c:v>1</c:v>
                </c:pt>
                <c:pt idx="29">
                  <c:v>1</c:v>
                </c:pt>
              </c:numCache>
            </c:numRef>
          </c:val>
        </c:ser>
        <c:axId val="5349849"/>
        <c:axId val="48148642"/>
      </c:barChart>
      <c:catAx>
        <c:axId val="5349849"/>
        <c:scaling>
          <c:orientation val="minMax"/>
        </c:scaling>
        <c:axPos val="b"/>
        <c:delete val="0"/>
        <c:numFmt formatCode="General" sourceLinked="1"/>
        <c:majorTickMark val="out"/>
        <c:minorTickMark val="none"/>
        <c:tickLblPos val="nextTo"/>
        <c:crossAx val="48148642"/>
        <c:crosses val="autoZero"/>
        <c:auto val="1"/>
        <c:lblOffset val="100"/>
        <c:noMultiLvlLbl val="0"/>
      </c:catAx>
      <c:valAx>
        <c:axId val="48148642"/>
        <c:scaling>
          <c:orientation val="minMax"/>
        </c:scaling>
        <c:axPos val="l"/>
        <c:majorGridlines/>
        <c:delete val="0"/>
        <c:numFmt formatCode="General" sourceLinked="1"/>
        <c:majorTickMark val="out"/>
        <c:minorTickMark val="none"/>
        <c:tickLblPos val="nextTo"/>
        <c:crossAx val="53498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8255241"/>
        <c:axId val="54535122"/>
      </c:barChart>
      <c:catAx>
        <c:axId val="582552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535122"/>
        <c:crosses val="autoZero"/>
        <c:auto val="1"/>
        <c:lblOffset val="100"/>
        <c:noMultiLvlLbl val="0"/>
      </c:catAx>
      <c:valAx>
        <c:axId val="54535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55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1054051"/>
        <c:axId val="55268732"/>
      </c:barChart>
      <c:catAx>
        <c:axId val="210540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268732"/>
        <c:crosses val="autoZero"/>
        <c:auto val="1"/>
        <c:lblOffset val="100"/>
        <c:noMultiLvlLbl val="0"/>
      </c:catAx>
      <c:valAx>
        <c:axId val="55268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54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7656541"/>
        <c:axId val="47582278"/>
      </c:barChart>
      <c:catAx>
        <c:axId val="276565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582278"/>
        <c:crosses val="autoZero"/>
        <c:auto val="1"/>
        <c:lblOffset val="100"/>
        <c:noMultiLvlLbl val="0"/>
      </c:catAx>
      <c:valAx>
        <c:axId val="47582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565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5587319"/>
        <c:axId val="28959280"/>
      </c:barChart>
      <c:catAx>
        <c:axId val="255873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959280"/>
        <c:crosses val="autoZero"/>
        <c:auto val="1"/>
        <c:lblOffset val="100"/>
        <c:noMultiLvlLbl val="0"/>
      </c:catAx>
      <c:valAx>
        <c:axId val="289592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873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9306929"/>
        <c:axId val="64000314"/>
      </c:barChart>
      <c:catAx>
        <c:axId val="593069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000314"/>
        <c:crosses val="autoZero"/>
        <c:auto val="1"/>
        <c:lblOffset val="100"/>
        <c:noMultiLvlLbl val="0"/>
      </c:catAx>
      <c:valAx>
        <c:axId val="64000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06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9131915"/>
        <c:axId val="16642916"/>
      </c:barChart>
      <c:catAx>
        <c:axId val="391319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642916"/>
        <c:crosses val="autoZero"/>
        <c:auto val="1"/>
        <c:lblOffset val="100"/>
        <c:noMultiLvlLbl val="0"/>
      </c:catAx>
      <c:valAx>
        <c:axId val="16642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319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5568517"/>
        <c:axId val="5898926"/>
      </c:barChart>
      <c:catAx>
        <c:axId val="155685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98926"/>
        <c:crosses val="autoZero"/>
        <c:auto val="1"/>
        <c:lblOffset val="100"/>
        <c:noMultiLvlLbl val="0"/>
      </c:catAx>
      <c:valAx>
        <c:axId val="5898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68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3090335"/>
        <c:axId val="8050968"/>
      </c:barChart>
      <c:catAx>
        <c:axId val="53090335"/>
        <c:scaling>
          <c:orientation val="minMax"/>
        </c:scaling>
        <c:axPos val="b"/>
        <c:delete val="1"/>
        <c:majorTickMark val="out"/>
        <c:minorTickMark val="none"/>
        <c:tickLblPos val="none"/>
        <c:crossAx val="8050968"/>
        <c:crosses val="autoZero"/>
        <c:auto val="1"/>
        <c:lblOffset val="100"/>
        <c:noMultiLvlLbl val="0"/>
      </c:catAx>
      <c:valAx>
        <c:axId val="8050968"/>
        <c:scaling>
          <c:orientation val="minMax"/>
        </c:scaling>
        <c:axPos val="l"/>
        <c:delete val="1"/>
        <c:majorTickMark val="out"/>
        <c:minorTickMark val="none"/>
        <c:tickLblPos val="none"/>
        <c:crossAx val="530903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Marc Smith" refreshedVersion="5">
  <cacheSource type="worksheet">
    <worksheetSource ref="A2:BL3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blogelevated"/>
        <s v="seo searchhou entrepreneurlife bloggerproblems blogelevated"/>
        <s v="mentalhealthawarenessweek healthylife blogelevated"/>
        <s v="blogging blogelevate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
        <d v="2019-04-08T17:28:33.000"/>
        <d v="2019-04-08T17:27:06.000"/>
        <d v="2019-05-08T21:01:14.000"/>
        <d v="2019-05-17T18:54:22.000"/>
        <d v="2019-04-05T18:23:54.000"/>
        <d v="2019-04-07T18:10:07.000"/>
        <d v="2019-04-10T17:47:31.000"/>
        <d v="2019-04-14T17:44:42.000"/>
        <d v="2019-04-17T17:42:31.000"/>
        <d v="2019-04-19T17:35:03.000"/>
        <d v="2019-04-21T18:30:41.000"/>
        <d v="2019-04-22T18:19:24.000"/>
        <d v="2019-04-24T18:08:26.000"/>
        <d v="2019-05-05T17:47:04.000"/>
        <d v="2019-05-06T18:06:09.000"/>
        <d v="2019-05-07T18:02:59.000"/>
        <d v="2019-05-08T18:06:30.000"/>
        <d v="2019-05-09T17:56:59.000"/>
        <d v="2019-05-11T17:57:25.000"/>
        <d v="2019-05-12T17:52:24.000"/>
        <d v="2019-05-13T17:56:22.000"/>
        <d v="2019-05-15T18:18:25.000"/>
        <d v="2019-05-16T17:48:28.000"/>
        <d v="2019-05-17T18:04:32.000"/>
        <d v="2019-05-20T17:42:51.000"/>
        <d v="2019-05-01T02:00:16.000"/>
        <d v="2019-05-08T02:05:02.000"/>
        <d v="2019-05-15T02:05:02.000"/>
        <d v="2019-05-22T02:05:03.000"/>
        <d v="2019-05-29T02:05:03.000"/>
        <d v="2019-01-02T15:15:07.000"/>
        <d v="2019-05-30T01:11:48.000"/>
      </sharedItems>
      <fieldGroup par="66" base="22">
        <rangePr groupBy="hours" autoEnd="1" autoStart="1" startDate="2019-01-02T15:15:07.000" endDate="2019-05-30T01:11:48.000"/>
        <groupItems count="26">
          <s v="&lt;1/2/2019"/>
          <s v="12 AM"/>
          <s v="1 AM"/>
          <s v="2 AM"/>
          <s v="3 AM"/>
          <s v="4 AM"/>
          <s v="5 AM"/>
          <s v="6 AM"/>
          <s v="7 AM"/>
          <s v="8 AM"/>
          <s v="9 AM"/>
          <s v="10 AM"/>
          <s v="11 AM"/>
          <s v="12 PM"/>
          <s v="1 PM"/>
          <s v="2 PM"/>
          <s v="3 PM"/>
          <s v="4 PM"/>
          <s v="5 PM"/>
          <s v="6 PM"/>
          <s v="7 PM"/>
          <s v="8 PM"/>
          <s v="9 PM"/>
          <s v="10 PM"/>
          <s v="11 PM"/>
          <s v="&gt;5/30/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1-02T15:15:07.000" endDate="2019-05-30T01:11:48.000"/>
        <groupItems count="368">
          <s v="&lt;1/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30/2019"/>
        </groupItems>
      </fieldGroup>
    </cacheField>
    <cacheField name="Months" databaseField="0">
      <sharedItems containsMixedTypes="0" count="0"/>
      <fieldGroup base="22">
        <rangePr groupBy="months" autoEnd="1" autoStart="1" startDate="2019-01-02T15:15:07.000" endDate="2019-05-30T01:11:48.000"/>
        <groupItems count="14">
          <s v="&lt;1/2/2019"/>
          <s v="Jan"/>
          <s v="Feb"/>
          <s v="Mar"/>
          <s v="Apr"/>
          <s v="May"/>
          <s v="Jun"/>
          <s v="Jul"/>
          <s v="Aug"/>
          <s v="Sep"/>
          <s v="Oct"/>
          <s v="Nov"/>
          <s v="Dec"/>
          <s v="&gt;5/30/2019"/>
        </groupItems>
      </fieldGroup>
    </cacheField>
    <cacheField name="Years" databaseField="0">
      <sharedItems containsMixedTypes="0" count="0"/>
      <fieldGroup base="22">
        <rangePr groupBy="years" autoEnd="1" autoStart="1" startDate="2019-01-02T15:15:07.000" endDate="2019-05-30T01:11:48.000"/>
        <groupItems count="3">
          <s v="&lt;1/2/2019"/>
          <s v="2019"/>
          <s v="&gt;5/3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2">
  <r>
    <s v="josephbalducci3"/>
    <s v="josephbalducci3"/>
    <m/>
    <m/>
    <m/>
    <m/>
    <m/>
    <m/>
    <m/>
    <m/>
    <s v="No"/>
    <n v="3"/>
    <m/>
    <m/>
    <x v="0"/>
    <d v="2019-04-08T17:28:33.000"/>
    <s v="#BlogElevated focuses on how to use blogs and drive promotion, traffic, and followers through blogs"/>
    <m/>
    <m/>
    <x v="0"/>
    <m/>
    <s v="http://abs.twimg.com/sticky/default_profile_images/default_profile_normal.png"/>
    <x v="0"/>
    <s v="https://twitter.com/#!/josephbalducci3/status/1115305443570724864"/>
    <m/>
    <m/>
    <s v="1115305443570724864"/>
    <m/>
    <b v="0"/>
    <n v="0"/>
    <s v=""/>
    <b v="0"/>
    <s v="en"/>
    <m/>
    <s v=""/>
    <b v="0"/>
    <n v="0"/>
    <s v=""/>
    <s v="Twitter for iPad"/>
    <b v="0"/>
    <s v="1115305443570724864"/>
    <s v="Tweet"/>
    <n v="0"/>
    <n v="0"/>
    <m/>
    <m/>
    <m/>
    <m/>
    <m/>
    <m/>
    <m/>
    <m/>
    <n v="1"/>
    <s v="1"/>
    <s v="1"/>
    <n v="0"/>
    <n v="0"/>
    <n v="0"/>
    <n v="0"/>
    <n v="0"/>
    <n v="0"/>
    <n v="15"/>
    <n v="100"/>
    <n v="15"/>
  </r>
  <r>
    <s v="lisa_stauber"/>
    <s v="lisa_stauber"/>
    <m/>
    <m/>
    <m/>
    <m/>
    <m/>
    <m/>
    <m/>
    <m/>
    <s v="No"/>
    <n v="4"/>
    <m/>
    <m/>
    <x v="0"/>
    <d v="2019-04-08T17:27:06.000"/>
    <s v="So excited to finalize the venue for our BE Social for bloggers celebrating Houston Social Media Day on June 29! It's going to be an amazing day of learning with influencers, bloggers, and vloggers. Can't wait to reveal and open tickets 🙌 jump into #BlogElevated Facebook grou https://t.co/7Efe423Nof"/>
    <m/>
    <m/>
    <x v="0"/>
    <s v="https://pbs.twimg.com/media/D3pcDp6XkAIt1xw.jpg"/>
    <s v="https://pbs.twimg.com/media/D3pcDp6XkAIt1xw.jpg"/>
    <x v="1"/>
    <s v="https://twitter.com/#!/lisa_stauber/status/1115305076602691584"/>
    <m/>
    <m/>
    <s v="1115305076602691584"/>
    <m/>
    <b v="0"/>
    <n v="0"/>
    <s v=""/>
    <b v="0"/>
    <s v="en"/>
    <m/>
    <s v=""/>
    <b v="0"/>
    <n v="0"/>
    <s v=""/>
    <s v="Zapier.com"/>
    <b v="0"/>
    <s v="1115305076602691584"/>
    <s v="Tweet"/>
    <n v="0"/>
    <n v="0"/>
    <m/>
    <m/>
    <m/>
    <m/>
    <m/>
    <m/>
    <m/>
    <m/>
    <n v="2"/>
    <s v="1"/>
    <s v="1"/>
    <n v="2"/>
    <n v="4.3478260869565215"/>
    <n v="0"/>
    <n v="0"/>
    <n v="0"/>
    <n v="0"/>
    <n v="44"/>
    <n v="95.65217391304348"/>
    <n v="46"/>
  </r>
  <r>
    <s v="lisa_stauber"/>
    <s v="lisa_stauber"/>
    <m/>
    <m/>
    <m/>
    <m/>
    <m/>
    <m/>
    <m/>
    <m/>
    <s v="No"/>
    <n v="5"/>
    <m/>
    <m/>
    <x v="0"/>
    <d v="2019-05-08T21:01:14.000"/>
    <s v="I just tried to buy a domain name I already own.  How's your day going? _x000a_#seo #searchhou #entrepreneurlife #bloggerproblems #blogelevated https://t.co/4zctOG3gaz"/>
    <m/>
    <m/>
    <x v="1"/>
    <s v="https://pbs.twimg.com/tweet_video_thumb/D6Em-iKWkAAaZsO.jpg"/>
    <s v="https://pbs.twimg.com/tweet_video_thumb/D6Em-iKWkAAaZsO.jpg"/>
    <x v="2"/>
    <s v="https://twitter.com/#!/lisa_stauber/status/1126230601412091904"/>
    <m/>
    <m/>
    <s v="1126230601412091904"/>
    <m/>
    <b v="0"/>
    <n v="1"/>
    <s v=""/>
    <b v="0"/>
    <s v="en"/>
    <m/>
    <s v=""/>
    <b v="0"/>
    <n v="0"/>
    <s v=""/>
    <s v="Twitter Web Client"/>
    <b v="0"/>
    <s v="1126230601412091904"/>
    <s v="Tweet"/>
    <n v="0"/>
    <n v="0"/>
    <m/>
    <m/>
    <m/>
    <m/>
    <m/>
    <m/>
    <m/>
    <m/>
    <n v="2"/>
    <s v="1"/>
    <s v="1"/>
    <n v="0"/>
    <n v="0"/>
    <n v="0"/>
    <n v="0"/>
    <n v="0"/>
    <n v="0"/>
    <n v="20"/>
    <n v="100"/>
    <n v="20"/>
  </r>
  <r>
    <s v="tereziafarkas"/>
    <s v="tereziafarkas"/>
    <m/>
    <m/>
    <m/>
    <m/>
    <m/>
    <m/>
    <m/>
    <m/>
    <s v="No"/>
    <n v="6"/>
    <m/>
    <m/>
    <x v="0"/>
    <d v="2019-05-17T18:54:22.000"/>
    <s v="Let's remember that We All Need To Be Loved https://t.co/TwpfmHFrbL #MentalHealthAwarenessWeek #HealthyLife #BlogElevated"/>
    <s v="https://www.beliefnet.com/columnists/depressionhelp/2019/05/we-all-need-to-be-loved.html"/>
    <s v="beliefnet.com"/>
    <x v="2"/>
    <m/>
    <s v="http://pbs.twimg.com/profile_images/630821964253302784/LZhtiZUS_normal.png"/>
    <x v="3"/>
    <s v="https://twitter.com/#!/tereziafarkas/status/1129460163654504448"/>
    <m/>
    <m/>
    <s v="1129460163654504448"/>
    <m/>
    <b v="0"/>
    <n v="0"/>
    <s v=""/>
    <b v="0"/>
    <s v="en"/>
    <m/>
    <s v=""/>
    <b v="0"/>
    <n v="0"/>
    <s v=""/>
    <s v="Twitter Web Client"/>
    <b v="0"/>
    <s v="1129460163654504448"/>
    <s v="Tweet"/>
    <n v="0"/>
    <n v="0"/>
    <m/>
    <m/>
    <m/>
    <m/>
    <m/>
    <m/>
    <m/>
    <m/>
    <n v="1"/>
    <s v="1"/>
    <s v="1"/>
    <n v="1"/>
    <n v="8.333333333333334"/>
    <n v="0"/>
    <n v="0"/>
    <n v="0"/>
    <n v="0"/>
    <n v="11"/>
    <n v="91.66666666666667"/>
    <n v="12"/>
  </r>
  <r>
    <s v="sayyaychats"/>
    <s v="gosayyay"/>
    <m/>
    <m/>
    <m/>
    <m/>
    <m/>
    <m/>
    <m/>
    <m/>
    <s v="No"/>
    <n v="7"/>
    <m/>
    <m/>
    <x v="1"/>
    <d v="2019-04-05T18:23:54.000"/>
    <s v="3 days, 7 hrs, 36 min, &amp;amp; 11 sec until #BlogElevated with @BlogElevated https://t.co/al48aozl9j via @gosayyay https://t.co/cZEnB43lGG"/>
    <s v="http://sayyay.us/sayyaychats/!BlogElevated with @BlogElevated"/>
    <s v="sayyay.us"/>
    <x v="0"/>
    <s v="https://pbs.twimg.com/media/D3aMSYAXsAA4OII.jpg"/>
    <s v="https://pbs.twimg.com/media/D3aMSYAXsAA4OII.jpg"/>
    <x v="4"/>
    <s v="https://twitter.com/#!/sayyaychats/status/1114232206443126788"/>
    <m/>
    <m/>
    <s v="1114232206443126788"/>
    <m/>
    <b v="0"/>
    <n v="0"/>
    <s v=""/>
    <b v="0"/>
    <s v="en"/>
    <m/>
    <s v=""/>
    <b v="0"/>
    <n v="0"/>
    <s v=""/>
    <s v="SayYay Social Countdown Pages"/>
    <b v="0"/>
    <s v="1114232206443126788"/>
    <s v="Tweet"/>
    <n v="0"/>
    <n v="0"/>
    <m/>
    <m/>
    <m/>
    <m/>
    <m/>
    <m/>
    <m/>
    <m/>
    <n v="21"/>
    <s v="2"/>
    <s v="2"/>
    <m/>
    <m/>
    <m/>
    <m/>
    <m/>
    <m/>
    <m/>
    <m/>
    <m/>
  </r>
  <r>
    <s v="sayyaychats"/>
    <s v="gosayyay"/>
    <m/>
    <m/>
    <m/>
    <m/>
    <m/>
    <m/>
    <m/>
    <m/>
    <s v="No"/>
    <n v="8"/>
    <m/>
    <m/>
    <x v="1"/>
    <d v="2019-04-07T18:10:07.000"/>
    <s v="1 days, 7 hrs, 49 min, &amp;amp; 58 sec until #BlogElevated with @BlogElevated https://t.co/al48aozl9j via @gosayyay https://t.co/qB9hAYZchD"/>
    <s v="http://sayyay.us/sayyaychats/!BlogElevated with @BlogElevated"/>
    <s v="sayyay.us"/>
    <x v="0"/>
    <s v="https://pbs.twimg.com/media/D3kcUCaX4AAMd3t.jpg"/>
    <s v="https://pbs.twimg.com/media/D3kcUCaX4AAMd3t.jpg"/>
    <x v="5"/>
    <s v="https://twitter.com/#!/sayyaychats/status/1114953514663518209"/>
    <m/>
    <m/>
    <s v="1114953514663518209"/>
    <m/>
    <b v="0"/>
    <n v="0"/>
    <s v=""/>
    <b v="0"/>
    <s v="en"/>
    <m/>
    <s v=""/>
    <b v="0"/>
    <n v="0"/>
    <s v=""/>
    <s v="SayYay Social Countdown Pages"/>
    <b v="0"/>
    <s v="1114953514663518209"/>
    <s v="Tweet"/>
    <n v="0"/>
    <n v="0"/>
    <m/>
    <m/>
    <m/>
    <m/>
    <m/>
    <m/>
    <m/>
    <m/>
    <n v="21"/>
    <s v="2"/>
    <s v="2"/>
    <m/>
    <m/>
    <m/>
    <m/>
    <m/>
    <m/>
    <m/>
    <m/>
    <m/>
  </r>
  <r>
    <s v="sayyaychats"/>
    <s v="gosayyay"/>
    <m/>
    <m/>
    <m/>
    <m/>
    <m/>
    <m/>
    <m/>
    <m/>
    <s v="No"/>
    <n v="9"/>
    <m/>
    <m/>
    <x v="1"/>
    <d v="2019-04-10T17:47:31.000"/>
    <s v="5 days, 8 hrs, 12 min, &amp;amp; 34 sec until #BlogElevated with @BlogElevated https://t.co/al48aozl9j via @gosayyay https://t.co/59Ok8SVp7v"/>
    <s v="http://sayyay.us/sayyaychats/!BlogElevated with @BlogElevated"/>
    <s v="sayyay.us"/>
    <x v="0"/>
    <s v="https://pbs.twimg.com/media/D3zz6LOXkAAxMNa.jpg"/>
    <s v="https://pbs.twimg.com/media/D3zz6LOXkAAxMNa.jpg"/>
    <x v="6"/>
    <s v="https://twitter.com/#!/sayyaychats/status/1116034989840322560"/>
    <m/>
    <m/>
    <s v="1116034989840322560"/>
    <m/>
    <b v="0"/>
    <n v="0"/>
    <s v=""/>
    <b v="0"/>
    <s v="en"/>
    <m/>
    <s v=""/>
    <b v="0"/>
    <n v="0"/>
    <s v=""/>
    <s v="SayYay Social Countdown Pages"/>
    <b v="0"/>
    <s v="1116034989840322560"/>
    <s v="Tweet"/>
    <n v="0"/>
    <n v="0"/>
    <m/>
    <m/>
    <m/>
    <m/>
    <m/>
    <m/>
    <m/>
    <m/>
    <n v="21"/>
    <s v="2"/>
    <s v="2"/>
    <m/>
    <m/>
    <m/>
    <m/>
    <m/>
    <m/>
    <m/>
    <m/>
    <m/>
  </r>
  <r>
    <s v="sayyaychats"/>
    <s v="gosayyay"/>
    <m/>
    <m/>
    <m/>
    <m/>
    <m/>
    <m/>
    <m/>
    <m/>
    <s v="No"/>
    <n v="10"/>
    <m/>
    <m/>
    <x v="1"/>
    <d v="2019-04-14T17:44:42.000"/>
    <s v="1 days, 8 hrs, 15 min, &amp;amp; 23 sec until #BlogElevated with @BlogElevated https://t.co/al48aozl9j via @gosayyay https://t.co/lIVw1t9CMI"/>
    <s v="http://sayyay.us/sayyaychats/!BlogElevated with @BlogElevated"/>
    <s v="sayyay.us"/>
    <x v="0"/>
    <s v="https://pbs.twimg.com/media/D4IZoGyWwAATLwr.jpg"/>
    <s v="https://pbs.twimg.com/media/D4IZoGyWwAATLwr.jpg"/>
    <x v="7"/>
    <s v="https://twitter.com/#!/sayyaychats/status/1117483835871125508"/>
    <m/>
    <m/>
    <s v="1117483835871125508"/>
    <m/>
    <b v="0"/>
    <n v="0"/>
    <s v=""/>
    <b v="0"/>
    <s v="en"/>
    <m/>
    <s v=""/>
    <b v="0"/>
    <n v="0"/>
    <s v=""/>
    <s v="SayYay Social Countdown Pages"/>
    <b v="0"/>
    <s v="1117483835871125508"/>
    <s v="Tweet"/>
    <n v="0"/>
    <n v="0"/>
    <m/>
    <m/>
    <m/>
    <m/>
    <m/>
    <m/>
    <m/>
    <m/>
    <n v="21"/>
    <s v="2"/>
    <s v="2"/>
    <m/>
    <m/>
    <m/>
    <m/>
    <m/>
    <m/>
    <m/>
    <m/>
    <m/>
  </r>
  <r>
    <s v="sayyaychats"/>
    <s v="gosayyay"/>
    <m/>
    <m/>
    <m/>
    <m/>
    <m/>
    <m/>
    <m/>
    <m/>
    <s v="No"/>
    <n v="11"/>
    <m/>
    <m/>
    <x v="1"/>
    <d v="2019-04-17T17:42:31.000"/>
    <s v="5 days, 8 hrs, 17 min, &amp;amp; 33 sec until #BlogElevated with @BlogElevated https://t.co/al48aozl9j via @gosayyay https://t.co/NOM9cgVLyr"/>
    <s v="http://sayyay.us/sayyaychats/!BlogElevated with @BlogElevated"/>
    <s v="sayyay.us"/>
    <x v="0"/>
    <s v="https://pbs.twimg.com/media/D4X15Q1WsAAvHB1.jpg"/>
    <s v="https://pbs.twimg.com/media/D4X15Q1WsAAvHB1.jpg"/>
    <x v="8"/>
    <s v="https://twitter.com/#!/sayyaychats/status/1118570448319668227"/>
    <m/>
    <m/>
    <s v="1118570448319668227"/>
    <m/>
    <b v="0"/>
    <n v="0"/>
    <s v=""/>
    <b v="0"/>
    <s v="en"/>
    <m/>
    <s v=""/>
    <b v="0"/>
    <n v="0"/>
    <s v=""/>
    <s v="SayYay Social Countdown Pages"/>
    <b v="0"/>
    <s v="1118570448319668227"/>
    <s v="Tweet"/>
    <n v="0"/>
    <n v="0"/>
    <m/>
    <m/>
    <m/>
    <m/>
    <m/>
    <m/>
    <m/>
    <m/>
    <n v="21"/>
    <s v="2"/>
    <s v="2"/>
    <m/>
    <m/>
    <m/>
    <m/>
    <m/>
    <m/>
    <m/>
    <m/>
    <m/>
  </r>
  <r>
    <s v="sayyaychats"/>
    <s v="gosayyay"/>
    <m/>
    <m/>
    <m/>
    <m/>
    <m/>
    <m/>
    <m/>
    <m/>
    <s v="No"/>
    <n v="12"/>
    <m/>
    <m/>
    <x v="1"/>
    <d v="2019-04-19T17:35:03.000"/>
    <s v="3 days, 8 hrs, 25 min, &amp;amp; 3 sec until #BlogElevated with @BlogElevated https://t.co/al48aozl9j via @gosayyay https://t.co/tjsLKgzluj"/>
    <s v="http://sayyay.us/sayyaychats/!BlogElevated with @BlogElevated"/>
    <s v="sayyay.us"/>
    <x v="0"/>
    <s v="https://pbs.twimg.com/media/D4iHXQrWsAAZ8dV.jpg"/>
    <s v="https://pbs.twimg.com/media/D4iHXQrWsAAZ8dV.jpg"/>
    <x v="9"/>
    <s v="https://twitter.com/#!/sayyaychats/status/1119293342620246017"/>
    <m/>
    <m/>
    <s v="1119293342620246017"/>
    <m/>
    <b v="0"/>
    <n v="0"/>
    <s v=""/>
    <b v="0"/>
    <s v="en"/>
    <m/>
    <s v=""/>
    <b v="0"/>
    <n v="0"/>
    <s v=""/>
    <s v="SayYay Social Countdown Pages"/>
    <b v="0"/>
    <s v="1119293342620246017"/>
    <s v="Tweet"/>
    <n v="0"/>
    <n v="0"/>
    <m/>
    <m/>
    <m/>
    <m/>
    <m/>
    <m/>
    <m/>
    <m/>
    <n v="21"/>
    <s v="2"/>
    <s v="2"/>
    <m/>
    <m/>
    <m/>
    <m/>
    <m/>
    <m/>
    <m/>
    <m/>
    <m/>
  </r>
  <r>
    <s v="sayyaychats"/>
    <s v="gosayyay"/>
    <m/>
    <m/>
    <m/>
    <m/>
    <m/>
    <m/>
    <m/>
    <m/>
    <s v="No"/>
    <n v="13"/>
    <m/>
    <m/>
    <x v="1"/>
    <d v="2019-04-21T18:30:41.000"/>
    <s v="1 days, 7 hrs, 29 min, &amp;amp; 24 sec until #BlogElevated with @BlogElevated https://t.co/al48aozl9j via @gosayyay https://t.co/wypq5ts8Fb"/>
    <s v="http://sayyay.us/sayyaychats/!BlogElevated with @BlogElevated"/>
    <s v="sayyay.us"/>
    <x v="0"/>
    <s v="https://pbs.twimg.com/media/D4snR7UWAAATaNT.jpg"/>
    <s v="https://pbs.twimg.com/media/D4snR7UWAAATaNT.jpg"/>
    <x v="10"/>
    <s v="https://twitter.com/#!/sayyaychats/status/1120032122893479936"/>
    <m/>
    <m/>
    <s v="1120032122893479936"/>
    <m/>
    <b v="0"/>
    <n v="0"/>
    <s v=""/>
    <b v="0"/>
    <s v="en"/>
    <m/>
    <s v=""/>
    <b v="0"/>
    <n v="0"/>
    <s v=""/>
    <s v="SayYay Social Countdown Pages"/>
    <b v="0"/>
    <s v="1120032122893479936"/>
    <s v="Tweet"/>
    <n v="0"/>
    <n v="0"/>
    <m/>
    <m/>
    <m/>
    <m/>
    <m/>
    <m/>
    <m/>
    <m/>
    <n v="21"/>
    <s v="2"/>
    <s v="2"/>
    <m/>
    <m/>
    <m/>
    <m/>
    <m/>
    <m/>
    <m/>
    <m/>
    <m/>
  </r>
  <r>
    <s v="sayyaychats"/>
    <s v="gosayyay"/>
    <m/>
    <m/>
    <m/>
    <m/>
    <m/>
    <m/>
    <m/>
    <m/>
    <s v="No"/>
    <n v="14"/>
    <m/>
    <m/>
    <x v="1"/>
    <d v="2019-04-22T18:19:24.000"/>
    <s v="7 hours, 40 minutes, &amp;amp; 40 seconds until #BlogElevated with @BlogElevated https://t.co/al48aozl9j via @gosayyay https://t.co/lDAIP9s8RG"/>
    <s v="http://sayyay.us/sayyaychats/!BlogElevated with @BlogElevated"/>
    <s v="sayyay.us"/>
    <x v="0"/>
    <s v="https://pbs.twimg.com/media/D4xuSX5XkAILVDE.jpg"/>
    <s v="https://pbs.twimg.com/media/D4xuSX5XkAILVDE.jpg"/>
    <x v="11"/>
    <s v="https://twitter.com/#!/sayyaychats/status/1120391670640664576"/>
    <m/>
    <m/>
    <s v="1120391670640664576"/>
    <m/>
    <b v="0"/>
    <n v="0"/>
    <s v=""/>
    <b v="0"/>
    <s v="en"/>
    <m/>
    <s v=""/>
    <b v="0"/>
    <n v="0"/>
    <s v=""/>
    <s v="SayYay Social Countdown Pages"/>
    <b v="0"/>
    <s v="1120391670640664576"/>
    <s v="Tweet"/>
    <n v="0"/>
    <n v="0"/>
    <m/>
    <m/>
    <m/>
    <m/>
    <m/>
    <m/>
    <m/>
    <m/>
    <n v="21"/>
    <s v="2"/>
    <s v="2"/>
    <m/>
    <m/>
    <m/>
    <m/>
    <m/>
    <m/>
    <m/>
    <m/>
    <m/>
  </r>
  <r>
    <s v="sayyaychats"/>
    <s v="gosayyay"/>
    <m/>
    <m/>
    <m/>
    <m/>
    <m/>
    <m/>
    <m/>
    <m/>
    <s v="No"/>
    <n v="15"/>
    <m/>
    <m/>
    <x v="1"/>
    <d v="2019-04-24T18:08:26.000"/>
    <s v="5 days, 7 hrs, 51 min, &amp;amp; 39 sec until #BlogElevated with @BlogElevated https://t.co/al48aozl9j via @gosayyay https://t.co/lUByj18EC6"/>
    <s v="http://sayyay.us/sayyaychats/!BlogElevated with @BlogElevated"/>
    <s v="sayyay.us"/>
    <x v="0"/>
    <s v="https://pbs.twimg.com/media/D47-9I_XoAIxV5V.jpg"/>
    <s v="https://pbs.twimg.com/media/D47-9I_XoAIxV5V.jpg"/>
    <x v="12"/>
    <s v="https://twitter.com/#!/sayyaychats/status/1121113685035028481"/>
    <m/>
    <m/>
    <s v="1121113685035028481"/>
    <m/>
    <b v="0"/>
    <n v="0"/>
    <s v=""/>
    <b v="0"/>
    <s v="en"/>
    <m/>
    <s v=""/>
    <b v="0"/>
    <n v="0"/>
    <s v=""/>
    <s v="SayYay Social Countdown Pages"/>
    <b v="0"/>
    <s v="1121113685035028481"/>
    <s v="Tweet"/>
    <n v="0"/>
    <n v="0"/>
    <m/>
    <m/>
    <m/>
    <m/>
    <m/>
    <m/>
    <m/>
    <m/>
    <n v="21"/>
    <s v="2"/>
    <s v="2"/>
    <m/>
    <m/>
    <m/>
    <m/>
    <m/>
    <m/>
    <m/>
    <m/>
    <m/>
  </r>
  <r>
    <s v="sayyaychats"/>
    <s v="gosayyay"/>
    <m/>
    <m/>
    <m/>
    <m/>
    <m/>
    <m/>
    <m/>
    <m/>
    <s v="No"/>
    <n v="16"/>
    <m/>
    <m/>
    <x v="1"/>
    <d v="2019-05-05T17:47:04.000"/>
    <s v="1 days, 8 hrs, 13 min, &amp;amp; 1 sec until #BlogElevated with @BlogElevated https://t.co/al48aozl9j via @gosayyay https://t.co/3DMD3uqDs2"/>
    <s v="http://sayyay.us/sayyaychats/!BlogElevated with @BlogElevated"/>
    <s v="sayyay.us"/>
    <x v="0"/>
    <s v="https://pbs.twimg.com/media/D50jjafXsAA-qnr.jpg"/>
    <s v="https://pbs.twimg.com/media/D50jjafXsAA-qnr.jpg"/>
    <x v="13"/>
    <s v="https://twitter.com/#!/sayyaychats/status/1125094574781808642"/>
    <m/>
    <m/>
    <s v="1125094574781808642"/>
    <m/>
    <b v="0"/>
    <n v="0"/>
    <s v=""/>
    <b v="0"/>
    <s v="en"/>
    <m/>
    <s v=""/>
    <b v="0"/>
    <n v="0"/>
    <s v=""/>
    <s v="SayYay Social Countdown Pages"/>
    <b v="0"/>
    <s v="1125094574781808642"/>
    <s v="Tweet"/>
    <n v="0"/>
    <n v="0"/>
    <m/>
    <m/>
    <m/>
    <m/>
    <m/>
    <m/>
    <m/>
    <m/>
    <n v="21"/>
    <s v="2"/>
    <s v="2"/>
    <m/>
    <m/>
    <m/>
    <m/>
    <m/>
    <m/>
    <m/>
    <m/>
    <m/>
  </r>
  <r>
    <s v="sayyaychats"/>
    <s v="gosayyay"/>
    <m/>
    <m/>
    <m/>
    <m/>
    <m/>
    <m/>
    <m/>
    <m/>
    <s v="No"/>
    <n v="17"/>
    <m/>
    <m/>
    <x v="1"/>
    <d v="2019-05-06T18:06:09.000"/>
    <s v="7 hours, 53 minutes, &amp;amp; 57 seconds until #BlogElevated with @BlogElevated https://t.co/al48aozl9j via @gosayyay https://t.co/zwMKlLoMW4"/>
    <s v="http://sayyay.us/sayyaychats/!BlogElevated with @BlogElevated"/>
    <s v="sayyay.us"/>
    <x v="0"/>
    <s v="https://pbs.twimg.com/media/D55xgxlXkAIUACg.jpg"/>
    <s v="https://pbs.twimg.com/media/D55xgxlXkAIUACg.jpg"/>
    <x v="14"/>
    <s v="https://twitter.com/#!/sayyaychats/status/1125461766035714053"/>
    <m/>
    <m/>
    <s v="1125461766035714053"/>
    <m/>
    <b v="0"/>
    <n v="0"/>
    <s v=""/>
    <b v="0"/>
    <s v="en"/>
    <m/>
    <s v=""/>
    <b v="0"/>
    <n v="0"/>
    <s v=""/>
    <s v="SayYay Social Countdown Pages"/>
    <b v="0"/>
    <s v="1125461766035714053"/>
    <s v="Tweet"/>
    <n v="0"/>
    <n v="0"/>
    <m/>
    <m/>
    <m/>
    <m/>
    <m/>
    <m/>
    <m/>
    <m/>
    <n v="21"/>
    <s v="2"/>
    <s v="2"/>
    <m/>
    <m/>
    <m/>
    <m/>
    <m/>
    <m/>
    <m/>
    <m/>
    <m/>
  </r>
  <r>
    <s v="sayyaychats"/>
    <s v="gosayyay"/>
    <m/>
    <m/>
    <m/>
    <m/>
    <m/>
    <m/>
    <m/>
    <m/>
    <s v="No"/>
    <n v="18"/>
    <m/>
    <m/>
    <x v="1"/>
    <d v="2019-05-07T18:02:59.000"/>
    <s v="6 days, 7 hrs, 57 min, &amp;amp; 6 sec until #BlogElevated with @BlogElevated https://t.co/al48aozl9j via @gosayyay https://t.co/JCzsZ7vMfg"/>
    <s v="http://sayyay.us/sayyaychats/!BlogElevated with @BlogElevated"/>
    <s v="sayyay.us"/>
    <x v="0"/>
    <s v="https://pbs.twimg.com/media/D5-6YHBWkAEgw_t.jpg"/>
    <s v="https://pbs.twimg.com/media/D5-6YHBWkAEgw_t.jpg"/>
    <x v="15"/>
    <s v="https://twitter.com/#!/sayyaychats/status/1125823356664799233"/>
    <m/>
    <m/>
    <s v="1125823356664799233"/>
    <m/>
    <b v="0"/>
    <n v="0"/>
    <s v=""/>
    <b v="0"/>
    <s v="en"/>
    <m/>
    <s v=""/>
    <b v="0"/>
    <n v="0"/>
    <s v=""/>
    <s v="SayYay Social Countdown Pages"/>
    <b v="0"/>
    <s v="1125823356664799233"/>
    <s v="Tweet"/>
    <n v="0"/>
    <n v="0"/>
    <m/>
    <m/>
    <m/>
    <m/>
    <m/>
    <m/>
    <m/>
    <m/>
    <n v="21"/>
    <s v="2"/>
    <s v="2"/>
    <m/>
    <m/>
    <m/>
    <m/>
    <m/>
    <m/>
    <m/>
    <m/>
    <m/>
  </r>
  <r>
    <s v="sayyaychats"/>
    <s v="gosayyay"/>
    <m/>
    <m/>
    <m/>
    <m/>
    <m/>
    <m/>
    <m/>
    <m/>
    <s v="No"/>
    <n v="19"/>
    <m/>
    <m/>
    <x v="1"/>
    <d v="2019-05-08T18:06:30.000"/>
    <s v="5 days, 7 hrs, 53 min, &amp;amp; 35 sec until #BlogElevated with @BlogElevated https://t.co/al48aozl9j via @gosayyay https://t.co/bjTphJ7NRa"/>
    <s v="http://sayyay.us/sayyaychats/!BlogElevated with @BlogElevated"/>
    <s v="sayyay.us"/>
    <x v="0"/>
    <s v="https://pbs.twimg.com/media/D6EExTjW4AInTjS.jpg"/>
    <s v="https://pbs.twimg.com/media/D6EExTjW4AInTjS.jpg"/>
    <x v="16"/>
    <s v="https://twitter.com/#!/sayyaychats/status/1126186628458872835"/>
    <m/>
    <m/>
    <s v="1126186628458872835"/>
    <m/>
    <b v="0"/>
    <n v="0"/>
    <s v=""/>
    <b v="0"/>
    <s v="en"/>
    <m/>
    <s v=""/>
    <b v="0"/>
    <n v="0"/>
    <s v=""/>
    <s v="SayYay Social Countdown Pages"/>
    <b v="0"/>
    <s v="1126186628458872835"/>
    <s v="Tweet"/>
    <n v="0"/>
    <n v="0"/>
    <m/>
    <m/>
    <m/>
    <m/>
    <m/>
    <m/>
    <m/>
    <m/>
    <n v="21"/>
    <s v="2"/>
    <s v="2"/>
    <m/>
    <m/>
    <m/>
    <m/>
    <m/>
    <m/>
    <m/>
    <m/>
    <m/>
  </r>
  <r>
    <s v="sayyaychats"/>
    <s v="gosayyay"/>
    <m/>
    <m/>
    <m/>
    <m/>
    <m/>
    <m/>
    <m/>
    <m/>
    <s v="No"/>
    <n v="20"/>
    <m/>
    <m/>
    <x v="1"/>
    <d v="2019-05-09T17:56:59.000"/>
    <s v="4 days, 8 hrs, 3 min, &amp;amp; 7 sec until #BlogElevated with @BlogElevated https://t.co/al48aozl9j via @gosayyay https://t.co/9NW46Hp3Jk"/>
    <s v="http://sayyay.us/sayyaychats/!BlogElevated with @BlogElevated"/>
    <s v="sayyay.us"/>
    <x v="0"/>
    <s v="https://pbs.twimg.com/media/D6JMLqcW4AAD0es.jpg"/>
    <s v="https://pbs.twimg.com/media/D6JMLqcW4AAD0es.jpg"/>
    <x v="17"/>
    <s v="https://twitter.com/#!/sayyaychats/status/1126546622261997569"/>
    <m/>
    <m/>
    <s v="1126546622261997569"/>
    <m/>
    <b v="0"/>
    <n v="0"/>
    <s v=""/>
    <b v="0"/>
    <s v="en"/>
    <m/>
    <s v=""/>
    <b v="0"/>
    <n v="0"/>
    <s v=""/>
    <s v="SayYay Social Countdown Pages"/>
    <b v="0"/>
    <s v="1126546622261997569"/>
    <s v="Tweet"/>
    <n v="0"/>
    <n v="0"/>
    <m/>
    <m/>
    <m/>
    <m/>
    <m/>
    <m/>
    <m/>
    <m/>
    <n v="21"/>
    <s v="2"/>
    <s v="2"/>
    <m/>
    <m/>
    <m/>
    <m/>
    <m/>
    <m/>
    <m/>
    <m/>
    <m/>
  </r>
  <r>
    <s v="sayyaychats"/>
    <s v="gosayyay"/>
    <m/>
    <m/>
    <m/>
    <m/>
    <m/>
    <m/>
    <m/>
    <m/>
    <s v="No"/>
    <n v="21"/>
    <m/>
    <m/>
    <x v="1"/>
    <d v="2019-05-11T17:57:25.000"/>
    <s v="2 days, 8 hrs, 2 min, &amp;amp; 41 sec until #BlogElevated with @BlogElevated https://t.co/al48aozl9j via @gosayyay https://t.co/YWK8yBavMC"/>
    <s v="http://sayyay.us/sayyaychats/!BlogElevated with @BlogElevated"/>
    <s v="sayyay.us"/>
    <x v="0"/>
    <s v="https://pbs.twimg.com/media/D6TfdaxXsAEOxBD.jpg"/>
    <s v="https://pbs.twimg.com/media/D6TfdaxXsAEOxBD.jpg"/>
    <x v="18"/>
    <s v="https://twitter.com/#!/sayyaychats/status/1127271504914329600"/>
    <m/>
    <m/>
    <s v="1127271504914329600"/>
    <m/>
    <b v="0"/>
    <n v="0"/>
    <s v=""/>
    <b v="0"/>
    <s v="en"/>
    <m/>
    <s v=""/>
    <b v="0"/>
    <n v="0"/>
    <s v=""/>
    <s v="SayYay Social Countdown Pages"/>
    <b v="0"/>
    <s v="1127271504914329600"/>
    <s v="Tweet"/>
    <n v="0"/>
    <n v="0"/>
    <m/>
    <m/>
    <m/>
    <m/>
    <m/>
    <m/>
    <m/>
    <m/>
    <n v="21"/>
    <s v="2"/>
    <s v="2"/>
    <m/>
    <m/>
    <m/>
    <m/>
    <m/>
    <m/>
    <m/>
    <m/>
    <m/>
  </r>
  <r>
    <s v="sayyaychats"/>
    <s v="gosayyay"/>
    <m/>
    <m/>
    <m/>
    <m/>
    <m/>
    <m/>
    <m/>
    <m/>
    <s v="No"/>
    <n v="22"/>
    <m/>
    <m/>
    <x v="1"/>
    <d v="2019-05-12T17:52:24.000"/>
    <s v="1 days, 8 hrs, 7 min, &amp;amp; 43 sec until #BlogElevated with @BlogElevated https://t.co/al48aozl9j via @gosayyay https://t.co/Q45Joi06Af"/>
    <s v="http://sayyay.us/sayyaychats/!BlogElevated with @BlogElevated"/>
    <s v="sayyay.us"/>
    <x v="0"/>
    <s v="https://pbs.twimg.com/media/D6Yn5p2XsAESYE_.jpg"/>
    <s v="https://pbs.twimg.com/media/D6Yn5p2XsAESYE_.jpg"/>
    <x v="19"/>
    <s v="https://twitter.com/#!/sayyaychats/status/1127632630013407233"/>
    <m/>
    <m/>
    <s v="1127632630013407233"/>
    <m/>
    <b v="0"/>
    <n v="0"/>
    <s v=""/>
    <b v="0"/>
    <s v="en"/>
    <m/>
    <s v=""/>
    <b v="0"/>
    <n v="0"/>
    <s v=""/>
    <s v="SayYay Social Countdown Pages"/>
    <b v="0"/>
    <s v="1127632630013407233"/>
    <s v="Tweet"/>
    <n v="0"/>
    <n v="0"/>
    <m/>
    <m/>
    <m/>
    <m/>
    <m/>
    <m/>
    <m/>
    <m/>
    <n v="21"/>
    <s v="2"/>
    <s v="2"/>
    <m/>
    <m/>
    <m/>
    <m/>
    <m/>
    <m/>
    <m/>
    <m/>
    <m/>
  </r>
  <r>
    <s v="sayyaychats"/>
    <s v="gosayyay"/>
    <m/>
    <m/>
    <m/>
    <m/>
    <m/>
    <m/>
    <m/>
    <m/>
    <s v="No"/>
    <n v="23"/>
    <m/>
    <m/>
    <x v="1"/>
    <d v="2019-05-13T17:56:22.000"/>
    <s v="8 hours, 3 minutes, &amp;amp; 44 seconds until #BlogElevated with @BlogElevated https://t.co/al48aozl9j via @gosayyay https://t.co/cD0o2Xqy7Q"/>
    <s v="http://sayyay.us/sayyaychats/!BlogElevated with @BlogElevated"/>
    <s v="sayyay.us"/>
    <x v="0"/>
    <s v="https://pbs.twimg.com/media/D6dyZh4WkAA3hyW.jpg"/>
    <s v="https://pbs.twimg.com/media/D6dyZh4WkAA3hyW.jpg"/>
    <x v="20"/>
    <s v="https://twitter.com/#!/sayyaychats/status/1127996016215625728"/>
    <m/>
    <m/>
    <s v="1127996016215625728"/>
    <m/>
    <b v="0"/>
    <n v="0"/>
    <s v=""/>
    <b v="0"/>
    <s v="en"/>
    <m/>
    <s v=""/>
    <b v="0"/>
    <n v="0"/>
    <s v=""/>
    <s v="SayYay Social Countdown Pages"/>
    <b v="0"/>
    <s v="1127996016215625728"/>
    <s v="Tweet"/>
    <n v="0"/>
    <n v="0"/>
    <m/>
    <m/>
    <m/>
    <m/>
    <m/>
    <m/>
    <m/>
    <m/>
    <n v="21"/>
    <s v="2"/>
    <s v="2"/>
    <m/>
    <m/>
    <m/>
    <m/>
    <m/>
    <m/>
    <m/>
    <m/>
    <m/>
  </r>
  <r>
    <s v="sayyaychats"/>
    <s v="gosayyay"/>
    <m/>
    <m/>
    <m/>
    <m/>
    <m/>
    <m/>
    <m/>
    <m/>
    <s v="No"/>
    <n v="24"/>
    <m/>
    <m/>
    <x v="1"/>
    <d v="2019-05-15T18:18:25.000"/>
    <s v="5 days, 7 hrs, 41 min, &amp;amp; 40 sec until #BlogElevated with @BlogElevated https://t.co/al48aozl9j via @gosayyay https://t.co/xcBWkPIhR5"/>
    <s v="http://sayyay.us/sayyaychats/!BlogElevated with @BlogElevated"/>
    <s v="sayyay.us"/>
    <x v="0"/>
    <s v="https://pbs.twimg.com/media/D6oKoOhWAAAcQMz.jpg"/>
    <s v="https://pbs.twimg.com/media/D6oKoOhWAAAcQMz.jpg"/>
    <x v="21"/>
    <s v="https://twitter.com/#!/sayyaychats/status/1128726344483921920"/>
    <m/>
    <m/>
    <s v="1128726344483921920"/>
    <m/>
    <b v="0"/>
    <n v="0"/>
    <s v=""/>
    <b v="0"/>
    <s v="en"/>
    <m/>
    <s v=""/>
    <b v="0"/>
    <n v="0"/>
    <s v=""/>
    <s v="SayYay Social Countdown Pages"/>
    <b v="0"/>
    <s v="1128726344483921920"/>
    <s v="Tweet"/>
    <n v="0"/>
    <n v="0"/>
    <m/>
    <m/>
    <m/>
    <m/>
    <m/>
    <m/>
    <m/>
    <m/>
    <n v="21"/>
    <s v="2"/>
    <s v="2"/>
    <m/>
    <m/>
    <m/>
    <m/>
    <m/>
    <m/>
    <m/>
    <m/>
    <m/>
  </r>
  <r>
    <s v="sayyaychats"/>
    <s v="gosayyay"/>
    <m/>
    <m/>
    <m/>
    <m/>
    <m/>
    <m/>
    <m/>
    <m/>
    <s v="No"/>
    <n v="25"/>
    <m/>
    <m/>
    <x v="1"/>
    <d v="2019-05-16T17:48:28.000"/>
    <s v="4 days, 8 hrs, 11 min, &amp;amp; 37 sec until #BlogElevated with @BlogElevated https://t.co/al48aozl9j via @gosayyay https://t.co/oyOGCWjrNt"/>
    <s v="http://sayyay.us/sayyaychats/!BlogElevated with @BlogElevated"/>
    <s v="sayyay.us"/>
    <x v="0"/>
    <s v="https://pbs.twimg.com/media/D6tNXN0WsAMSJP6.jpg"/>
    <s v="https://pbs.twimg.com/media/D6tNXN0WsAMSJP6.jpg"/>
    <x v="22"/>
    <s v="https://twitter.com/#!/sayyaychats/status/1129081194312798213"/>
    <m/>
    <m/>
    <s v="1129081194312798213"/>
    <m/>
    <b v="0"/>
    <n v="0"/>
    <s v=""/>
    <b v="0"/>
    <s v="en"/>
    <m/>
    <s v=""/>
    <b v="0"/>
    <n v="0"/>
    <s v=""/>
    <s v="SayYay Social Countdown Pages"/>
    <b v="0"/>
    <s v="1129081194312798213"/>
    <s v="Tweet"/>
    <n v="0"/>
    <n v="0"/>
    <m/>
    <m/>
    <m/>
    <m/>
    <m/>
    <m/>
    <m/>
    <m/>
    <n v="21"/>
    <s v="2"/>
    <s v="2"/>
    <m/>
    <m/>
    <m/>
    <m/>
    <m/>
    <m/>
    <m/>
    <m/>
    <m/>
  </r>
  <r>
    <s v="sayyaychats"/>
    <s v="gosayyay"/>
    <m/>
    <m/>
    <m/>
    <m/>
    <m/>
    <m/>
    <m/>
    <m/>
    <s v="No"/>
    <n v="26"/>
    <m/>
    <m/>
    <x v="1"/>
    <d v="2019-05-17T18:04:32.000"/>
    <s v="3 days, 7 hrs, 55 min, &amp;amp; 33 sec until #BlogElevated with @BlogElevated https://t.co/al48aozl9j via @gosayyay https://t.co/ZUYdKI0NNG"/>
    <s v="http://sayyay.us/sayyaychats/!BlogElevated with @BlogElevated"/>
    <s v="sayyay.us"/>
    <x v="0"/>
    <s v="https://pbs.twimg.com/media/D6yaoOmXsAMnKe7.jpg"/>
    <s v="https://pbs.twimg.com/media/D6yaoOmXsAMnKe7.jpg"/>
    <x v="23"/>
    <s v="https://twitter.com/#!/sayyaychats/status/1129447624120180736"/>
    <m/>
    <m/>
    <s v="1129447624120180736"/>
    <m/>
    <b v="0"/>
    <n v="0"/>
    <s v=""/>
    <b v="0"/>
    <s v="en"/>
    <m/>
    <s v=""/>
    <b v="0"/>
    <n v="0"/>
    <s v=""/>
    <s v="SayYay Social Countdown Pages"/>
    <b v="0"/>
    <s v="1129447624120180736"/>
    <s v="Tweet"/>
    <n v="0"/>
    <n v="0"/>
    <m/>
    <m/>
    <m/>
    <m/>
    <m/>
    <m/>
    <m/>
    <m/>
    <n v="21"/>
    <s v="2"/>
    <s v="2"/>
    <m/>
    <m/>
    <m/>
    <m/>
    <m/>
    <m/>
    <m/>
    <m/>
    <m/>
  </r>
  <r>
    <s v="sayyaychats"/>
    <s v="gosayyay"/>
    <m/>
    <m/>
    <m/>
    <m/>
    <m/>
    <m/>
    <m/>
    <m/>
    <s v="No"/>
    <n v="27"/>
    <m/>
    <m/>
    <x v="1"/>
    <d v="2019-05-20T17:42:51.000"/>
    <s v="8 hours, 17 minutes, &amp;amp; 15 seconds until #BlogElevated with @BlogElevated https://t.co/al48aozl9j via @gosayyay https://t.co/d0PqFQOsqq"/>
    <s v="http://sayyay.us/sayyaychats/!BlogElevated with @BlogElevated"/>
    <s v="sayyay.us"/>
    <x v="0"/>
    <s v="https://pbs.twimg.com/media/D7Byb3vX4AEEfhM.jpg"/>
    <s v="https://pbs.twimg.com/media/D7Byb3vX4AEEfhM.jpg"/>
    <x v="24"/>
    <s v="https://twitter.com/#!/sayyaychats/status/1130529331141369857"/>
    <m/>
    <m/>
    <s v="1130529331141369857"/>
    <m/>
    <b v="0"/>
    <n v="0"/>
    <s v=""/>
    <b v="0"/>
    <s v="en"/>
    <m/>
    <s v=""/>
    <b v="0"/>
    <n v="0"/>
    <s v=""/>
    <s v="SayYay Social Countdown Pages"/>
    <b v="0"/>
    <s v="1130529331141369857"/>
    <s v="Tweet"/>
    <n v="0"/>
    <n v="0"/>
    <m/>
    <m/>
    <m/>
    <m/>
    <m/>
    <m/>
    <m/>
    <m/>
    <n v="21"/>
    <s v="2"/>
    <s v="2"/>
    <m/>
    <m/>
    <m/>
    <m/>
    <m/>
    <m/>
    <m/>
    <m/>
    <m/>
  </r>
  <r>
    <s v="alishavalerie"/>
    <s v="alishavalerie"/>
    <m/>
    <m/>
    <m/>
    <m/>
    <m/>
    <m/>
    <m/>
    <m/>
    <s v="No"/>
    <n v="49"/>
    <m/>
    <m/>
    <x v="0"/>
    <d v="2019-05-01T02:00:16.000"/>
    <s v="#BlogElevated - Fancy a catch up with my blog? https://t.co/Pt8MlBMLIw | All comments returned. x"/>
    <s v="http://www.alishavalerie.com"/>
    <s v="alishavalerie.com"/>
    <x v="0"/>
    <m/>
    <s v="http://pbs.twimg.com/profile_images/1127498103580499968/CzJXvyMh_normal.jpg"/>
    <x v="25"/>
    <s v="https://twitter.com/#!/alishavalerie/status/1123406752110776321"/>
    <m/>
    <m/>
    <s v="1123406752110776321"/>
    <m/>
    <b v="0"/>
    <n v="0"/>
    <s v=""/>
    <b v="0"/>
    <s v="en"/>
    <m/>
    <s v=""/>
    <b v="0"/>
    <n v="0"/>
    <s v=""/>
    <s v="Hootsuite Inc."/>
    <b v="0"/>
    <s v="1123406752110776321"/>
    <s v="Tweet"/>
    <n v="0"/>
    <n v="0"/>
    <m/>
    <m/>
    <m/>
    <m/>
    <m/>
    <m/>
    <m/>
    <m/>
    <n v="5"/>
    <s v="1"/>
    <s v="1"/>
    <n v="1"/>
    <n v="8.333333333333334"/>
    <n v="0"/>
    <n v="0"/>
    <n v="0"/>
    <n v="0"/>
    <n v="11"/>
    <n v="91.66666666666667"/>
    <n v="12"/>
  </r>
  <r>
    <s v="alishavalerie"/>
    <s v="alishavalerie"/>
    <m/>
    <m/>
    <m/>
    <m/>
    <m/>
    <m/>
    <m/>
    <m/>
    <s v="No"/>
    <n v="50"/>
    <m/>
    <m/>
    <x v="0"/>
    <d v="2019-05-08T02:05:02.000"/>
    <s v="Hello there #BlogElevated! Fancy a catch up with my blog? https://t.co/Pt8MlBMLIw | All comments returned. x"/>
    <s v="http://www.alishavalerie.com"/>
    <s v="alishavalerie.com"/>
    <x v="0"/>
    <m/>
    <s v="http://pbs.twimg.com/profile_images/1127498103580499968/CzJXvyMh_normal.jpg"/>
    <x v="26"/>
    <s v="https://twitter.com/#!/alishavalerie/status/1125944669794385920"/>
    <m/>
    <m/>
    <s v="1125944669794385920"/>
    <m/>
    <b v="0"/>
    <n v="0"/>
    <s v=""/>
    <b v="0"/>
    <s v="en"/>
    <m/>
    <s v=""/>
    <b v="0"/>
    <n v="0"/>
    <s v=""/>
    <s v="Hootsuite Inc."/>
    <b v="0"/>
    <s v="1125944669794385920"/>
    <s v="Tweet"/>
    <n v="0"/>
    <n v="0"/>
    <m/>
    <m/>
    <m/>
    <m/>
    <m/>
    <m/>
    <m/>
    <m/>
    <n v="5"/>
    <s v="1"/>
    <s v="1"/>
    <n v="1"/>
    <n v="7.142857142857143"/>
    <n v="0"/>
    <n v="0"/>
    <n v="0"/>
    <n v="0"/>
    <n v="13"/>
    <n v="92.85714285714286"/>
    <n v="14"/>
  </r>
  <r>
    <s v="alishavalerie"/>
    <s v="alishavalerie"/>
    <m/>
    <m/>
    <m/>
    <m/>
    <m/>
    <m/>
    <m/>
    <m/>
    <s v="No"/>
    <n v="51"/>
    <m/>
    <m/>
    <x v="0"/>
    <d v="2019-05-15T02:05:02.000"/>
    <s v="#BlogElevated - Fancy a catch up with my blog? https://t.co/Pt8MlBMLIw | All comments returned. x"/>
    <s v="http://www.alishavalerie.com"/>
    <s v="alishavalerie.com"/>
    <x v="0"/>
    <m/>
    <s v="http://pbs.twimg.com/profile_images/1127498103580499968/CzJXvyMh_normal.jpg"/>
    <x v="27"/>
    <s v="https://twitter.com/#!/alishavalerie/status/1128481383956066304"/>
    <m/>
    <m/>
    <s v="1128481383956066304"/>
    <m/>
    <b v="0"/>
    <n v="0"/>
    <s v=""/>
    <b v="0"/>
    <s v="en"/>
    <m/>
    <s v=""/>
    <b v="0"/>
    <n v="0"/>
    <s v=""/>
    <s v="Hootsuite Inc."/>
    <b v="0"/>
    <s v="1128481383956066304"/>
    <s v="Tweet"/>
    <n v="0"/>
    <n v="0"/>
    <m/>
    <m/>
    <m/>
    <m/>
    <m/>
    <m/>
    <m/>
    <m/>
    <n v="5"/>
    <s v="1"/>
    <s v="1"/>
    <n v="1"/>
    <n v="8.333333333333334"/>
    <n v="0"/>
    <n v="0"/>
    <n v="0"/>
    <n v="0"/>
    <n v="11"/>
    <n v="91.66666666666667"/>
    <n v="12"/>
  </r>
  <r>
    <s v="alishavalerie"/>
    <s v="alishavalerie"/>
    <m/>
    <m/>
    <m/>
    <m/>
    <m/>
    <m/>
    <m/>
    <m/>
    <s v="No"/>
    <n v="52"/>
    <m/>
    <m/>
    <x v="0"/>
    <d v="2019-05-22T02:05:03.000"/>
    <s v="Hi! #BlogElevated! Fancy a catch up with my blog? https://t.co/Pt8MlBMLIw | All comments returned. x"/>
    <s v="http://www.alishavalerie.com"/>
    <s v="alishavalerie.com"/>
    <x v="0"/>
    <m/>
    <s v="http://pbs.twimg.com/profile_images/1127498103580499968/CzJXvyMh_normal.jpg"/>
    <x v="28"/>
    <s v="https://twitter.com/#!/alishavalerie/status/1131018101213093895"/>
    <m/>
    <m/>
    <s v="1131018101213093895"/>
    <m/>
    <b v="0"/>
    <n v="0"/>
    <s v=""/>
    <b v="0"/>
    <s v="en"/>
    <m/>
    <s v=""/>
    <b v="0"/>
    <n v="0"/>
    <s v=""/>
    <s v="Hootsuite Inc."/>
    <b v="0"/>
    <s v="1131018101213093895"/>
    <s v="Tweet"/>
    <n v="0"/>
    <n v="0"/>
    <m/>
    <m/>
    <m/>
    <m/>
    <m/>
    <m/>
    <m/>
    <m/>
    <n v="5"/>
    <s v="1"/>
    <s v="1"/>
    <n v="1"/>
    <n v="7.6923076923076925"/>
    <n v="0"/>
    <n v="0"/>
    <n v="0"/>
    <n v="0"/>
    <n v="12"/>
    <n v="92.3076923076923"/>
    <n v="13"/>
  </r>
  <r>
    <s v="alishavalerie"/>
    <s v="alishavalerie"/>
    <m/>
    <m/>
    <m/>
    <m/>
    <m/>
    <m/>
    <m/>
    <m/>
    <s v="No"/>
    <n v="53"/>
    <m/>
    <m/>
    <x v="0"/>
    <d v="2019-05-29T02:05:03.000"/>
    <s v="Hello #BlogElevated! Fancy a catch up with my blog? https://t.co/Pt8MlBMLIw | All comments returned. x"/>
    <s v="http://www.alishavalerie.com"/>
    <s v="alishavalerie.com"/>
    <x v="0"/>
    <m/>
    <s v="http://pbs.twimg.com/profile_images/1127498103580499968/CzJXvyMh_normal.jpg"/>
    <x v="29"/>
    <s v="https://twitter.com/#!/alishavalerie/status/1133554816393842690"/>
    <m/>
    <m/>
    <s v="1133554816393842690"/>
    <m/>
    <b v="0"/>
    <n v="0"/>
    <s v=""/>
    <b v="0"/>
    <s v="en"/>
    <m/>
    <s v=""/>
    <b v="0"/>
    <n v="0"/>
    <s v=""/>
    <s v="Hootsuite Inc."/>
    <b v="0"/>
    <s v="1133554816393842690"/>
    <s v="Tweet"/>
    <n v="0"/>
    <n v="0"/>
    <m/>
    <m/>
    <m/>
    <m/>
    <m/>
    <m/>
    <m/>
    <m/>
    <n v="5"/>
    <s v="1"/>
    <s v="1"/>
    <n v="1"/>
    <n v="7.6923076923076925"/>
    <n v="0"/>
    <n v="0"/>
    <n v="0"/>
    <n v="0"/>
    <n v="12"/>
    <n v="92.3076923076923"/>
    <n v="13"/>
  </r>
  <r>
    <s v="sandrasaysmedia"/>
    <s v="sandrasaysmedia"/>
    <m/>
    <m/>
    <m/>
    <m/>
    <m/>
    <m/>
    <m/>
    <m/>
    <s v="No"/>
    <n v="54"/>
    <m/>
    <m/>
    <x v="0"/>
    <d v="2019-01-02T15:15:07.000"/>
    <s v="Awesome Social Media Content Calendar for 2019 Holidays [Infographic] - https://t.co/vVrJSFynSd #blogging #blogelevated"/>
    <s v="https://sociallysorted.com.au/social-media-content-calendar/"/>
    <s v="com.au"/>
    <x v="3"/>
    <m/>
    <s v="http://pbs.twimg.com/profile_images/702296539650101249/1Iv4atDS_normal.jpg"/>
    <x v="30"/>
    <s v="https://twitter.com/#!/sandrasaysmedia/status/1080482627780526081"/>
    <m/>
    <m/>
    <s v="1080482627780526081"/>
    <m/>
    <b v="0"/>
    <n v="3"/>
    <s v=""/>
    <b v="0"/>
    <s v="en"/>
    <m/>
    <s v=""/>
    <b v="0"/>
    <n v="2"/>
    <s v=""/>
    <s v="Hootsuite Inc."/>
    <b v="0"/>
    <s v="1080482627780526081"/>
    <s v="Retweet"/>
    <n v="0"/>
    <n v="0"/>
    <m/>
    <m/>
    <m/>
    <m/>
    <m/>
    <m/>
    <m/>
    <m/>
    <n v="1"/>
    <s v="3"/>
    <s v="3"/>
    <n v="1"/>
    <n v="9.090909090909092"/>
    <n v="0"/>
    <n v="0"/>
    <n v="0"/>
    <n v="0"/>
    <n v="10"/>
    <n v="90.9090909090909"/>
    <n v="11"/>
  </r>
  <r>
    <s v="hazloe3"/>
    <s v="sandrasaysmedia"/>
    <m/>
    <m/>
    <m/>
    <m/>
    <m/>
    <m/>
    <m/>
    <m/>
    <s v="No"/>
    <n v="55"/>
    <m/>
    <m/>
    <x v="1"/>
    <d v="2019-05-30T01:11:48.000"/>
    <s v="RT @SandraSaysMedia: Awesome Social Media Content Calendar for 2019 Holidays [Infographic] - https://t.co/vVrJSFynSd #blogging #blogelevated"/>
    <s v="https://sociallysorted.com.au/social-media-content-calendar/"/>
    <s v="com.au"/>
    <x v="3"/>
    <m/>
    <s v="http://pbs.twimg.com/profile_images/1016569511208628225/lPL7Teac_normal.jpg"/>
    <x v="31"/>
    <s v="https://twitter.com/#!/hazloe3/status/1133903802166317058"/>
    <m/>
    <m/>
    <s v="1133903802166317058"/>
    <m/>
    <b v="0"/>
    <n v="0"/>
    <s v=""/>
    <b v="0"/>
    <s v="en"/>
    <m/>
    <s v=""/>
    <b v="0"/>
    <n v="2"/>
    <s v="1080482627780526081"/>
    <s v="Twitter Web App"/>
    <b v="0"/>
    <s v="1080482627780526081"/>
    <s v="Tweet"/>
    <n v="0"/>
    <n v="0"/>
    <m/>
    <m/>
    <m/>
    <m/>
    <m/>
    <m/>
    <m/>
    <m/>
    <n v="1"/>
    <s v="3"/>
    <s v="3"/>
    <n v="1"/>
    <n v="7.6923076923076925"/>
    <n v="0"/>
    <n v="0"/>
    <n v="0"/>
    <n v="0"/>
    <n v="12"/>
    <n v="92.3076923076923"/>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62">
    <i>
      <x v="1"/>
    </i>
    <i r="1">
      <x v="1"/>
    </i>
    <i r="2">
      <x v="2"/>
    </i>
    <i r="3">
      <x v="16"/>
    </i>
    <i r="1">
      <x v="4"/>
    </i>
    <i r="2">
      <x v="96"/>
    </i>
    <i r="3">
      <x v="19"/>
    </i>
    <i r="2">
      <x v="98"/>
    </i>
    <i r="3">
      <x v="19"/>
    </i>
    <i r="2">
      <x v="99"/>
    </i>
    <i r="3">
      <x v="18"/>
    </i>
    <i r="2">
      <x v="101"/>
    </i>
    <i r="3">
      <x v="18"/>
    </i>
    <i r="2">
      <x v="105"/>
    </i>
    <i r="3">
      <x v="18"/>
    </i>
    <i r="2">
      <x v="108"/>
    </i>
    <i r="3">
      <x v="18"/>
    </i>
    <i r="2">
      <x v="110"/>
    </i>
    <i r="3">
      <x v="18"/>
    </i>
    <i r="2">
      <x v="112"/>
    </i>
    <i r="3">
      <x v="19"/>
    </i>
    <i r="2">
      <x v="113"/>
    </i>
    <i r="3">
      <x v="19"/>
    </i>
    <i r="2">
      <x v="115"/>
    </i>
    <i r="3">
      <x v="19"/>
    </i>
    <i r="1">
      <x v="5"/>
    </i>
    <i r="2">
      <x v="122"/>
    </i>
    <i r="3">
      <x v="3"/>
    </i>
    <i r="2">
      <x v="126"/>
    </i>
    <i r="3">
      <x v="18"/>
    </i>
    <i r="2">
      <x v="127"/>
    </i>
    <i r="3">
      <x v="19"/>
    </i>
    <i r="2">
      <x v="128"/>
    </i>
    <i r="3">
      <x v="19"/>
    </i>
    <i r="2">
      <x v="129"/>
    </i>
    <i r="3">
      <x v="3"/>
    </i>
    <i r="3">
      <x v="19"/>
    </i>
    <i r="3">
      <x v="22"/>
    </i>
    <i r="2">
      <x v="130"/>
    </i>
    <i r="3">
      <x v="18"/>
    </i>
    <i r="2">
      <x v="132"/>
    </i>
    <i r="3">
      <x v="18"/>
    </i>
    <i r="2">
      <x v="133"/>
    </i>
    <i r="3">
      <x v="18"/>
    </i>
    <i r="2">
      <x v="134"/>
    </i>
    <i r="3">
      <x v="18"/>
    </i>
    <i r="2">
      <x v="136"/>
    </i>
    <i r="3">
      <x v="3"/>
    </i>
    <i r="3">
      <x v="19"/>
    </i>
    <i r="2">
      <x v="137"/>
    </i>
    <i r="3">
      <x v="18"/>
    </i>
    <i r="2">
      <x v="138"/>
    </i>
    <i r="3">
      <x v="19"/>
    </i>
    <i r="2">
      <x v="141"/>
    </i>
    <i r="3">
      <x v="18"/>
    </i>
    <i r="2">
      <x v="143"/>
    </i>
    <i r="3">
      <x v="3"/>
    </i>
    <i r="2">
      <x v="150"/>
    </i>
    <i r="3">
      <x v="3"/>
    </i>
    <i r="2">
      <x v="151"/>
    </i>
    <i r="3">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4">
        <i x="0" s="1"/>
        <i x="3"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5" totalsRowShown="0" headerRowDxfId="380" dataDxfId="379">
  <autoFilter ref="A2:BL55"/>
  <tableColumns count="64">
    <tableColumn id="1" name="Vertex 1" dataDxfId="378"/>
    <tableColumn id="2" name="Vertex 2" dataDxfId="377"/>
    <tableColumn id="3" name="Color" dataDxfId="376"/>
    <tableColumn id="4" name="Width" dataDxfId="375"/>
    <tableColumn id="11" name="Style" dataDxfId="374"/>
    <tableColumn id="5" name="Opacity" dataDxfId="373"/>
    <tableColumn id="6" name="Visibility" dataDxfId="372"/>
    <tableColumn id="10" name="Label" dataDxfId="371"/>
    <tableColumn id="12" name="Label Text Color" dataDxfId="370"/>
    <tableColumn id="13" name="Label Font Size" dataDxfId="369"/>
    <tableColumn id="14" name="Reciprocated?" dataDxfId="94"/>
    <tableColumn id="7" name="ID" dataDxfId="368"/>
    <tableColumn id="9" name="Dynamic Filter" dataDxfId="367"/>
    <tableColumn id="8" name="Add Your Own Columns Here" dataDxfId="366"/>
    <tableColumn id="15" name="Relationship" dataDxfId="365"/>
    <tableColumn id="16" name="Relationship Date (UTC)" dataDxfId="364"/>
    <tableColumn id="17" name="Tweet" dataDxfId="363"/>
    <tableColumn id="18" name="URLs in Tweet" dataDxfId="362"/>
    <tableColumn id="19" name="Domains in Tweet" dataDxfId="361"/>
    <tableColumn id="20" name="Hashtags in Tweet" dataDxfId="360"/>
    <tableColumn id="21" name="Media in Tweet" dataDxfId="359"/>
    <tableColumn id="22" name="Tweet Image File" dataDxfId="358"/>
    <tableColumn id="23" name="Tweet Date (UTC)" dataDxfId="357"/>
    <tableColumn id="24" name="Twitter Page for Tweet" dataDxfId="356"/>
    <tableColumn id="25" name="Latitude" dataDxfId="355"/>
    <tableColumn id="26" name="Longitude" dataDxfId="354"/>
    <tableColumn id="27" name="Imported ID" dataDxfId="353"/>
    <tableColumn id="28" name="In-Reply-To Tweet ID" dataDxfId="352"/>
    <tableColumn id="29" name="Favorited" dataDxfId="351"/>
    <tableColumn id="30" name="Favorite Count" dataDxfId="350"/>
    <tableColumn id="31" name="In-Reply-To User ID" dataDxfId="349"/>
    <tableColumn id="32" name="Is Quote Status" dataDxfId="348"/>
    <tableColumn id="33" name="Language" dataDxfId="347"/>
    <tableColumn id="34" name="Possibly Sensitive" dataDxfId="346"/>
    <tableColumn id="35" name="Quoted Status ID" dataDxfId="345"/>
    <tableColumn id="36" name="Retweeted" dataDxfId="344"/>
    <tableColumn id="37" name="Retweet Count" dataDxfId="343"/>
    <tableColumn id="38" name="Retweet ID" dataDxfId="342"/>
    <tableColumn id="39" name="Source" dataDxfId="341"/>
    <tableColumn id="40" name="Truncated" dataDxfId="340"/>
    <tableColumn id="41" name="Unified Twitter ID" dataDxfId="339"/>
    <tableColumn id="42" name="Imported Tweet Type" dataDxfId="338"/>
    <tableColumn id="43" name="Added By Extended Analysis" dataDxfId="337"/>
    <tableColumn id="44" name="Corrected By Extended Analysis" dataDxfId="336"/>
    <tableColumn id="45" name="Place Bounding Box" dataDxfId="335"/>
    <tableColumn id="46" name="Place Country" dataDxfId="334"/>
    <tableColumn id="47" name="Place Country Code" dataDxfId="333"/>
    <tableColumn id="48" name="Place Full Name" dataDxfId="332"/>
    <tableColumn id="49" name="Place ID" dataDxfId="331"/>
    <tableColumn id="50" name="Place Name" dataDxfId="330"/>
    <tableColumn id="51" name="Place Type" dataDxfId="329"/>
    <tableColumn id="52" name="Place URL" dataDxfId="328"/>
    <tableColumn id="53" name="Edge Weight"/>
    <tableColumn id="54" name="Vertex 1 Group" dataDxfId="251">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5" totalsRowShown="0" headerRowDxfId="250" dataDxfId="249">
  <autoFilter ref="A2:C5"/>
  <tableColumns count="3">
    <tableColumn id="1" name="Group 1" dataDxfId="248"/>
    <tableColumn id="2" name="Group 2" dataDxfId="247"/>
    <tableColumn id="3" name="Edges" dataDxfId="246"/>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H7" totalsRowShown="0" headerRowDxfId="243" dataDxfId="242">
  <autoFilter ref="A1:H7"/>
  <tableColumns count="8">
    <tableColumn id="1" name="Top URLs in Tweet in Entire Graph" dataDxfId="241"/>
    <tableColumn id="2" name="Entire Graph Count" dataDxfId="240"/>
    <tableColumn id="3" name="Top URLs in Tweet in G1" dataDxfId="239"/>
    <tableColumn id="4" name="G1 Count" dataDxfId="238"/>
    <tableColumn id="5" name="Top URLs in Tweet in G2" dataDxfId="237"/>
    <tableColumn id="6" name="G2 Count" dataDxfId="236"/>
    <tableColumn id="7" name="Top URLs in Tweet in G3" dataDxfId="235"/>
    <tableColumn id="8" name="G3 Count" dataDxfId="234"/>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0:H14" totalsRowShown="0" headerRowDxfId="233" dataDxfId="232">
  <autoFilter ref="A10:H14"/>
  <tableColumns count="8">
    <tableColumn id="1" name="Top Domains in Tweet in Entire Graph" dataDxfId="231"/>
    <tableColumn id="2" name="Entire Graph Count" dataDxfId="230"/>
    <tableColumn id="3" name="Top Domains in Tweet in G1" dataDxfId="229"/>
    <tableColumn id="4" name="G1 Count" dataDxfId="228"/>
    <tableColumn id="5" name="Top Domains in Tweet in G2" dataDxfId="227"/>
    <tableColumn id="6" name="G2 Count" dataDxfId="226"/>
    <tableColumn id="7" name="Top Domains in Tweet in G3" dataDxfId="225"/>
    <tableColumn id="8" name="G3 Count" dataDxfId="224"/>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7:H25" totalsRowShown="0" headerRowDxfId="223" dataDxfId="222">
  <autoFilter ref="A17:H25"/>
  <tableColumns count="8">
    <tableColumn id="1" name="Top Hashtags in Tweet in Entire Graph" dataDxfId="221"/>
    <tableColumn id="2" name="Entire Graph Count" dataDxfId="220"/>
    <tableColumn id="3" name="Top Hashtags in Tweet in G1" dataDxfId="219"/>
    <tableColumn id="4" name="G1 Count" dataDxfId="218"/>
    <tableColumn id="5" name="Top Hashtags in Tweet in G2" dataDxfId="217"/>
    <tableColumn id="6" name="G2 Count" dataDxfId="216"/>
    <tableColumn id="7" name="Top Hashtags in Tweet in G3" dataDxfId="215"/>
    <tableColumn id="8" name="G3 Count" dataDxfId="21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8:H38" totalsRowShown="0" headerRowDxfId="212" dataDxfId="211">
  <autoFilter ref="A28:H38"/>
  <tableColumns count="8">
    <tableColumn id="1" name="Top Words in Tweet in Entire Graph" dataDxfId="210"/>
    <tableColumn id="2" name="Entire Graph Count" dataDxfId="209"/>
    <tableColumn id="3" name="Top Words in Tweet in G1" dataDxfId="208"/>
    <tableColumn id="4" name="G1 Count" dataDxfId="207"/>
    <tableColumn id="5" name="Top Words in Tweet in G2" dataDxfId="206"/>
    <tableColumn id="6" name="G2 Count" dataDxfId="205"/>
    <tableColumn id="7" name="Top Words in Tweet in G3" dataDxfId="204"/>
    <tableColumn id="8" name="G3 Count" dataDxfId="203"/>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1:H51" totalsRowShown="0" headerRowDxfId="201" dataDxfId="200">
  <autoFilter ref="A41:H51"/>
  <tableColumns count="8">
    <tableColumn id="1" name="Top Word Pairs in Tweet in Entire Graph" dataDxfId="199"/>
    <tableColumn id="2" name="Entire Graph Count" dataDxfId="198"/>
    <tableColumn id="3" name="Top Word Pairs in Tweet in G1" dataDxfId="197"/>
    <tableColumn id="4" name="G1 Count" dataDxfId="196"/>
    <tableColumn id="5" name="Top Word Pairs in Tweet in G2" dataDxfId="195"/>
    <tableColumn id="6" name="G2 Count" dataDxfId="194"/>
    <tableColumn id="7" name="Top Word Pairs in Tweet in G3" dataDxfId="193"/>
    <tableColumn id="8" name="G3 Count" dataDxfId="192"/>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4:H55" totalsRowShown="0" headerRowDxfId="190" dataDxfId="189">
  <autoFilter ref="A54:H55"/>
  <tableColumns count="8">
    <tableColumn id="1" name="Top Replied-To in Entire Graph" dataDxfId="188"/>
    <tableColumn id="2" name="Entire Graph Count" dataDxfId="184"/>
    <tableColumn id="3" name="Top Replied-To in G1" dataDxfId="183"/>
    <tableColumn id="4" name="G1 Count" dataDxfId="180"/>
    <tableColumn id="5" name="Top Replied-To in G2" dataDxfId="179"/>
    <tableColumn id="6" name="G2 Count" dataDxfId="176"/>
    <tableColumn id="7" name="Top Replied-To in G3" dataDxfId="175"/>
    <tableColumn id="8" name="G3 Count" dataDxfId="174"/>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57:H60" totalsRowShown="0" headerRowDxfId="187" dataDxfId="186">
  <autoFilter ref="A57:H60"/>
  <tableColumns count="8">
    <tableColumn id="1" name="Top Mentioned in Entire Graph" dataDxfId="185"/>
    <tableColumn id="2" name="Entire Graph Count" dataDxfId="182"/>
    <tableColumn id="3" name="Top Mentioned in G1" dataDxfId="181"/>
    <tableColumn id="4" name="G1 Count" dataDxfId="178"/>
    <tableColumn id="5" name="Top Mentioned in G2" dataDxfId="177"/>
    <tableColumn id="6" name="G2 Count" dataDxfId="173"/>
    <tableColumn id="7" name="Top Mentioned in G3" dataDxfId="172"/>
    <tableColumn id="8" name="G3 Count" dataDxfId="171"/>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63:H72" totalsRowShown="0" headerRowDxfId="168" dataDxfId="167">
  <autoFilter ref="A63:H72"/>
  <tableColumns count="8">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 totalsRowShown="0" headerRowDxfId="327" dataDxfId="326">
  <autoFilter ref="A2:BS11"/>
  <tableColumns count="71">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08"/>
    <tableColumn id="28" name="Dynamic Filter" dataDxfId="307"/>
    <tableColumn id="17" name="Add Your Own Columns Here" dataDxfId="306"/>
    <tableColumn id="30" name="Name" dataDxfId="305"/>
    <tableColumn id="31" name="Followed" dataDxfId="304"/>
    <tableColumn id="32" name="Followers" dataDxfId="303"/>
    <tableColumn id="33" name="Tweets" dataDxfId="302"/>
    <tableColumn id="34" name="Favorites" dataDxfId="301"/>
    <tableColumn id="35" name="Time Zone UTC Offset (Seconds)" dataDxfId="300"/>
    <tableColumn id="36" name="Description" dataDxfId="299"/>
    <tableColumn id="37" name="Location" dataDxfId="298"/>
    <tableColumn id="38" name="Web" dataDxfId="297"/>
    <tableColumn id="39" name="Time Zone" dataDxfId="296"/>
    <tableColumn id="40" name="Joined Twitter Date (UTC)" dataDxfId="295"/>
    <tableColumn id="41" name="Profile Banner Url" dataDxfId="294"/>
    <tableColumn id="42" name="Default Profile" dataDxfId="293"/>
    <tableColumn id="43" name="Default Profile Image" dataDxfId="292"/>
    <tableColumn id="44" name="Geo Enabled" dataDxfId="291"/>
    <tableColumn id="45" name="Language" dataDxfId="290"/>
    <tableColumn id="46" name="Listed Count" dataDxfId="289"/>
    <tableColumn id="47" name="Profile Background Image Url" dataDxfId="288"/>
    <tableColumn id="48" name="Verified" dataDxfId="287"/>
    <tableColumn id="49" name="Custom Menu Item Text" dataDxfId="286"/>
    <tableColumn id="50" name="Custom Menu Item Action" dataDxfId="285"/>
    <tableColumn id="51" name="Tweeted Search Term?" dataDxfId="252"/>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06" totalsRowShown="0" headerRowDxfId="147" dataDxfId="146">
  <autoFilter ref="A1:G106"/>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69" totalsRowShown="0" headerRowDxfId="138" dataDxfId="137">
  <autoFilter ref="A1:L69"/>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4" totalsRowShown="0" headerRowDxfId="64" dataDxfId="63">
  <autoFilter ref="A2:BL3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0" totalsRowShown="0" headerRowDxfId="68" dataDxfId="67">
  <autoFilter ref="A1:B10"/>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84">
  <autoFilter ref="A2:AO5"/>
  <tableColumns count="41">
    <tableColumn id="1" name="Group" dataDxfId="259"/>
    <tableColumn id="2" name="Vertex Color" dataDxfId="258"/>
    <tableColumn id="3" name="Vertex Shape" dataDxfId="256"/>
    <tableColumn id="22" name="Visibility" dataDxfId="257"/>
    <tableColumn id="4" name="Collapsed?"/>
    <tableColumn id="18" name="Label" dataDxfId="283"/>
    <tableColumn id="20" name="Collapsed X"/>
    <tableColumn id="21" name="Collapsed Y"/>
    <tableColumn id="6" name="ID" dataDxfId="282"/>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13"/>
    <tableColumn id="27" name="Top Hashtags in Tweet" dataDxfId="202"/>
    <tableColumn id="28" name="Top Words in Tweet" dataDxfId="191"/>
    <tableColumn id="29" name="Top Word Pairs in Tweet" dataDxfId="170"/>
    <tableColumn id="30" name="Top Replied-To in Tweet" dataDxfId="169"/>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281" dataDxfId="280">
  <autoFilter ref="A1:C10"/>
  <tableColumns count="3">
    <tableColumn id="1" name="Group" dataDxfId="255"/>
    <tableColumn id="2" name="Vertex" dataDxfId="254"/>
    <tableColumn id="3" name="Vertex ID" dataDxfId="2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245"/>
    <tableColumn id="2" name="Value" dataDxfId="24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79"/>
    <tableColumn id="2" name="Degree Frequency" dataDxfId="278">
      <calculatedColumnFormula>COUNTIF(Vertices[Degree], "&gt;= " &amp; D2) - COUNTIF(Vertices[Degree], "&gt;=" &amp; D3)</calculatedColumnFormula>
    </tableColumn>
    <tableColumn id="3" name="In-Degree Bin" dataDxfId="277"/>
    <tableColumn id="4" name="In-Degree Frequency" dataDxfId="276">
      <calculatedColumnFormula>COUNTIF(Vertices[In-Degree], "&gt;= " &amp; F2) - COUNTIF(Vertices[In-Degree], "&gt;=" &amp; F3)</calculatedColumnFormula>
    </tableColumn>
    <tableColumn id="5" name="Out-Degree Bin" dataDxfId="275"/>
    <tableColumn id="6" name="Out-Degree Frequency" dataDxfId="274">
      <calculatedColumnFormula>COUNTIF(Vertices[Out-Degree], "&gt;= " &amp; H2) - COUNTIF(Vertices[Out-Degree], "&gt;=" &amp; H3)</calculatedColumnFormula>
    </tableColumn>
    <tableColumn id="7" name="Betweenness Centrality Bin" dataDxfId="273"/>
    <tableColumn id="8" name="Betweenness Centrality Frequency" dataDxfId="272">
      <calculatedColumnFormula>COUNTIF(Vertices[Betweenness Centrality], "&gt;= " &amp; J2) - COUNTIF(Vertices[Betweenness Centrality], "&gt;=" &amp; J3)</calculatedColumnFormula>
    </tableColumn>
    <tableColumn id="9" name="Closeness Centrality Bin" dataDxfId="271"/>
    <tableColumn id="10" name="Closeness Centrality Frequency" dataDxfId="270">
      <calculatedColumnFormula>COUNTIF(Vertices[Closeness Centrality], "&gt;= " &amp; L2) - COUNTIF(Vertices[Closeness Centrality], "&gt;=" &amp; L3)</calculatedColumnFormula>
    </tableColumn>
    <tableColumn id="11" name="Eigenvector Centrality Bin" dataDxfId="269"/>
    <tableColumn id="12" name="Eigenvector Centrality Frequency" dataDxfId="268">
      <calculatedColumnFormula>COUNTIF(Vertices[Eigenvector Centrality], "&gt;= " &amp; N2) - COUNTIF(Vertices[Eigenvector Centrality], "&gt;=" &amp; N3)</calculatedColumnFormula>
    </tableColumn>
    <tableColumn id="18" name="PageRank Bin" dataDxfId="267"/>
    <tableColumn id="17" name="PageRank Frequency" dataDxfId="266">
      <calculatedColumnFormula>COUNTIF(Vertices[Eigenvector Centrality], "&gt;= " &amp; P2) - COUNTIF(Vertices[Eigenvector Centrality], "&gt;=" &amp; P3)</calculatedColumnFormula>
    </tableColumn>
    <tableColumn id="13" name="Clustering Coefficient Bin" dataDxfId="265"/>
    <tableColumn id="14" name="Clustering Coefficient Frequency" dataDxfId="264">
      <calculatedColumnFormula>COUNTIF(Vertices[Clustering Coefficient], "&gt;= " &amp; R2) - COUNTIF(Vertices[Clustering Coefficient], "&gt;=" &amp; R3)</calculatedColumnFormula>
    </tableColumn>
    <tableColumn id="15" name="Dynamic Filter Bin" dataDxfId="263"/>
    <tableColumn id="16" name="Dynamic Filter Frequency" dataDxfId="2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eliefnet.com/columnists/depressionhelp/2019/05/we-all-need-to-be-loved.html" TargetMode="External" /><Relationship Id="rId2" Type="http://schemas.openxmlformats.org/officeDocument/2006/relationships/hyperlink" Target="http://www.alishavalerie.com/" TargetMode="External" /><Relationship Id="rId3" Type="http://schemas.openxmlformats.org/officeDocument/2006/relationships/hyperlink" Target="http://www.alishavalerie.com/" TargetMode="External" /><Relationship Id="rId4" Type="http://schemas.openxmlformats.org/officeDocument/2006/relationships/hyperlink" Target="http://www.alishavalerie.com/" TargetMode="External" /><Relationship Id="rId5" Type="http://schemas.openxmlformats.org/officeDocument/2006/relationships/hyperlink" Target="http://www.alishavalerie.com/" TargetMode="External" /><Relationship Id="rId6" Type="http://schemas.openxmlformats.org/officeDocument/2006/relationships/hyperlink" Target="http://www.alishavalerie.com/" TargetMode="External" /><Relationship Id="rId7" Type="http://schemas.openxmlformats.org/officeDocument/2006/relationships/hyperlink" Target="https://sociallysorted.com.au/social-media-content-calendar/" TargetMode="External" /><Relationship Id="rId8" Type="http://schemas.openxmlformats.org/officeDocument/2006/relationships/hyperlink" Target="https://sociallysorted.com.au/social-media-content-calendar/" TargetMode="External" /><Relationship Id="rId9" Type="http://schemas.openxmlformats.org/officeDocument/2006/relationships/hyperlink" Target="https://pbs.twimg.com/media/D3pcDp6XkAIt1xw.jpg" TargetMode="External" /><Relationship Id="rId10" Type="http://schemas.openxmlformats.org/officeDocument/2006/relationships/hyperlink" Target="https://pbs.twimg.com/tweet_video_thumb/D6Em-iKWkAAaZsO.jpg" TargetMode="External" /><Relationship Id="rId11" Type="http://schemas.openxmlformats.org/officeDocument/2006/relationships/hyperlink" Target="https://pbs.twimg.com/media/D3aMSYAXsAA4OII.jpg" TargetMode="External" /><Relationship Id="rId12" Type="http://schemas.openxmlformats.org/officeDocument/2006/relationships/hyperlink" Target="https://pbs.twimg.com/media/D3kcUCaX4AAMd3t.jpg" TargetMode="External" /><Relationship Id="rId13" Type="http://schemas.openxmlformats.org/officeDocument/2006/relationships/hyperlink" Target="https://pbs.twimg.com/media/D3zz6LOXkAAxMNa.jpg" TargetMode="External" /><Relationship Id="rId14" Type="http://schemas.openxmlformats.org/officeDocument/2006/relationships/hyperlink" Target="https://pbs.twimg.com/media/D4IZoGyWwAATLwr.jpg" TargetMode="External" /><Relationship Id="rId15" Type="http://schemas.openxmlformats.org/officeDocument/2006/relationships/hyperlink" Target="https://pbs.twimg.com/media/D4X15Q1WsAAvHB1.jpg" TargetMode="External" /><Relationship Id="rId16" Type="http://schemas.openxmlformats.org/officeDocument/2006/relationships/hyperlink" Target="https://pbs.twimg.com/media/D4iHXQrWsAAZ8dV.jpg" TargetMode="External" /><Relationship Id="rId17" Type="http://schemas.openxmlformats.org/officeDocument/2006/relationships/hyperlink" Target="https://pbs.twimg.com/media/D4snR7UWAAATaNT.jpg" TargetMode="External" /><Relationship Id="rId18" Type="http://schemas.openxmlformats.org/officeDocument/2006/relationships/hyperlink" Target="https://pbs.twimg.com/media/D4xuSX5XkAILVDE.jpg" TargetMode="External" /><Relationship Id="rId19" Type="http://schemas.openxmlformats.org/officeDocument/2006/relationships/hyperlink" Target="https://pbs.twimg.com/media/D47-9I_XoAIxV5V.jpg" TargetMode="External" /><Relationship Id="rId20" Type="http://schemas.openxmlformats.org/officeDocument/2006/relationships/hyperlink" Target="https://pbs.twimg.com/media/D50jjafXsAA-qnr.jpg" TargetMode="External" /><Relationship Id="rId21" Type="http://schemas.openxmlformats.org/officeDocument/2006/relationships/hyperlink" Target="https://pbs.twimg.com/media/D55xgxlXkAIUACg.jpg" TargetMode="External" /><Relationship Id="rId22" Type="http://schemas.openxmlformats.org/officeDocument/2006/relationships/hyperlink" Target="https://pbs.twimg.com/media/D5-6YHBWkAEgw_t.jpg" TargetMode="External" /><Relationship Id="rId23" Type="http://schemas.openxmlformats.org/officeDocument/2006/relationships/hyperlink" Target="https://pbs.twimg.com/media/D6EExTjW4AInTjS.jpg" TargetMode="External" /><Relationship Id="rId24" Type="http://schemas.openxmlformats.org/officeDocument/2006/relationships/hyperlink" Target="https://pbs.twimg.com/media/D6JMLqcW4AAD0es.jpg" TargetMode="External" /><Relationship Id="rId25" Type="http://schemas.openxmlformats.org/officeDocument/2006/relationships/hyperlink" Target="https://pbs.twimg.com/media/D6TfdaxXsAEOxBD.jpg" TargetMode="External" /><Relationship Id="rId26" Type="http://schemas.openxmlformats.org/officeDocument/2006/relationships/hyperlink" Target="https://pbs.twimg.com/media/D6Yn5p2XsAESYE_.jpg" TargetMode="External" /><Relationship Id="rId27" Type="http://schemas.openxmlformats.org/officeDocument/2006/relationships/hyperlink" Target="https://pbs.twimg.com/media/D6dyZh4WkAA3hyW.jpg" TargetMode="External" /><Relationship Id="rId28" Type="http://schemas.openxmlformats.org/officeDocument/2006/relationships/hyperlink" Target="https://pbs.twimg.com/media/D6oKoOhWAAAcQMz.jpg" TargetMode="External" /><Relationship Id="rId29" Type="http://schemas.openxmlformats.org/officeDocument/2006/relationships/hyperlink" Target="https://pbs.twimg.com/media/D6tNXN0WsAMSJP6.jpg" TargetMode="External" /><Relationship Id="rId30" Type="http://schemas.openxmlformats.org/officeDocument/2006/relationships/hyperlink" Target="https://pbs.twimg.com/media/D6yaoOmXsAMnKe7.jpg" TargetMode="External" /><Relationship Id="rId31" Type="http://schemas.openxmlformats.org/officeDocument/2006/relationships/hyperlink" Target="https://pbs.twimg.com/media/D7Byb3vX4AEEfhM.jpg" TargetMode="External" /><Relationship Id="rId32" Type="http://schemas.openxmlformats.org/officeDocument/2006/relationships/hyperlink" Target="https://pbs.twimg.com/media/D3aMSYAXsAA4OII.jpg" TargetMode="External" /><Relationship Id="rId33" Type="http://schemas.openxmlformats.org/officeDocument/2006/relationships/hyperlink" Target="https://pbs.twimg.com/media/D3kcUCaX4AAMd3t.jpg" TargetMode="External" /><Relationship Id="rId34" Type="http://schemas.openxmlformats.org/officeDocument/2006/relationships/hyperlink" Target="https://pbs.twimg.com/media/D3zz6LOXkAAxMNa.jpg" TargetMode="External" /><Relationship Id="rId35" Type="http://schemas.openxmlformats.org/officeDocument/2006/relationships/hyperlink" Target="https://pbs.twimg.com/media/D4IZoGyWwAATLwr.jpg" TargetMode="External" /><Relationship Id="rId36" Type="http://schemas.openxmlformats.org/officeDocument/2006/relationships/hyperlink" Target="https://pbs.twimg.com/media/D4X15Q1WsAAvHB1.jpg" TargetMode="External" /><Relationship Id="rId37" Type="http://schemas.openxmlformats.org/officeDocument/2006/relationships/hyperlink" Target="https://pbs.twimg.com/media/D4iHXQrWsAAZ8dV.jpg" TargetMode="External" /><Relationship Id="rId38" Type="http://schemas.openxmlformats.org/officeDocument/2006/relationships/hyperlink" Target="https://pbs.twimg.com/media/D4snR7UWAAATaNT.jpg" TargetMode="External" /><Relationship Id="rId39" Type="http://schemas.openxmlformats.org/officeDocument/2006/relationships/hyperlink" Target="https://pbs.twimg.com/media/D4xuSX5XkAILVDE.jpg" TargetMode="External" /><Relationship Id="rId40" Type="http://schemas.openxmlformats.org/officeDocument/2006/relationships/hyperlink" Target="https://pbs.twimg.com/media/D47-9I_XoAIxV5V.jpg" TargetMode="External" /><Relationship Id="rId41" Type="http://schemas.openxmlformats.org/officeDocument/2006/relationships/hyperlink" Target="https://pbs.twimg.com/media/D50jjafXsAA-qnr.jpg" TargetMode="External" /><Relationship Id="rId42" Type="http://schemas.openxmlformats.org/officeDocument/2006/relationships/hyperlink" Target="https://pbs.twimg.com/media/D55xgxlXkAIUACg.jpg" TargetMode="External" /><Relationship Id="rId43" Type="http://schemas.openxmlformats.org/officeDocument/2006/relationships/hyperlink" Target="https://pbs.twimg.com/media/D5-6YHBWkAEgw_t.jpg" TargetMode="External" /><Relationship Id="rId44" Type="http://schemas.openxmlformats.org/officeDocument/2006/relationships/hyperlink" Target="https://pbs.twimg.com/media/D6EExTjW4AInTjS.jpg" TargetMode="External" /><Relationship Id="rId45" Type="http://schemas.openxmlformats.org/officeDocument/2006/relationships/hyperlink" Target="https://pbs.twimg.com/media/D6JMLqcW4AAD0es.jpg" TargetMode="External" /><Relationship Id="rId46" Type="http://schemas.openxmlformats.org/officeDocument/2006/relationships/hyperlink" Target="https://pbs.twimg.com/media/D6TfdaxXsAEOxBD.jpg" TargetMode="External" /><Relationship Id="rId47" Type="http://schemas.openxmlformats.org/officeDocument/2006/relationships/hyperlink" Target="https://pbs.twimg.com/media/D6Yn5p2XsAESYE_.jpg" TargetMode="External" /><Relationship Id="rId48" Type="http://schemas.openxmlformats.org/officeDocument/2006/relationships/hyperlink" Target="https://pbs.twimg.com/media/D6dyZh4WkAA3hyW.jpg" TargetMode="External" /><Relationship Id="rId49" Type="http://schemas.openxmlformats.org/officeDocument/2006/relationships/hyperlink" Target="https://pbs.twimg.com/media/D6oKoOhWAAAcQMz.jpg" TargetMode="External" /><Relationship Id="rId50" Type="http://schemas.openxmlformats.org/officeDocument/2006/relationships/hyperlink" Target="https://pbs.twimg.com/media/D6tNXN0WsAMSJP6.jpg" TargetMode="External" /><Relationship Id="rId51" Type="http://schemas.openxmlformats.org/officeDocument/2006/relationships/hyperlink" Target="https://pbs.twimg.com/media/D6yaoOmXsAMnKe7.jpg" TargetMode="External" /><Relationship Id="rId52" Type="http://schemas.openxmlformats.org/officeDocument/2006/relationships/hyperlink" Target="https://pbs.twimg.com/media/D7Byb3vX4AEEfhM.jpg" TargetMode="External" /><Relationship Id="rId53" Type="http://schemas.openxmlformats.org/officeDocument/2006/relationships/hyperlink" Target="http://abs.twimg.com/sticky/default_profile_images/default_profile_normal.png" TargetMode="External" /><Relationship Id="rId54" Type="http://schemas.openxmlformats.org/officeDocument/2006/relationships/hyperlink" Target="https://pbs.twimg.com/media/D3pcDp6XkAIt1xw.jpg" TargetMode="External" /><Relationship Id="rId55" Type="http://schemas.openxmlformats.org/officeDocument/2006/relationships/hyperlink" Target="https://pbs.twimg.com/tweet_video_thumb/D6Em-iKWkAAaZsO.jpg" TargetMode="External" /><Relationship Id="rId56" Type="http://schemas.openxmlformats.org/officeDocument/2006/relationships/hyperlink" Target="http://pbs.twimg.com/profile_images/630821964253302784/LZhtiZUS_normal.png" TargetMode="External" /><Relationship Id="rId57" Type="http://schemas.openxmlformats.org/officeDocument/2006/relationships/hyperlink" Target="https://pbs.twimg.com/media/D3aMSYAXsAA4OII.jpg" TargetMode="External" /><Relationship Id="rId58" Type="http://schemas.openxmlformats.org/officeDocument/2006/relationships/hyperlink" Target="https://pbs.twimg.com/media/D3kcUCaX4AAMd3t.jpg" TargetMode="External" /><Relationship Id="rId59" Type="http://schemas.openxmlformats.org/officeDocument/2006/relationships/hyperlink" Target="https://pbs.twimg.com/media/D3zz6LOXkAAxMNa.jpg" TargetMode="External" /><Relationship Id="rId60" Type="http://schemas.openxmlformats.org/officeDocument/2006/relationships/hyperlink" Target="https://pbs.twimg.com/media/D4IZoGyWwAATLwr.jpg" TargetMode="External" /><Relationship Id="rId61" Type="http://schemas.openxmlformats.org/officeDocument/2006/relationships/hyperlink" Target="https://pbs.twimg.com/media/D4X15Q1WsAAvHB1.jpg" TargetMode="External" /><Relationship Id="rId62" Type="http://schemas.openxmlformats.org/officeDocument/2006/relationships/hyperlink" Target="https://pbs.twimg.com/media/D4iHXQrWsAAZ8dV.jpg" TargetMode="External" /><Relationship Id="rId63" Type="http://schemas.openxmlformats.org/officeDocument/2006/relationships/hyperlink" Target="https://pbs.twimg.com/media/D4snR7UWAAATaNT.jpg" TargetMode="External" /><Relationship Id="rId64" Type="http://schemas.openxmlformats.org/officeDocument/2006/relationships/hyperlink" Target="https://pbs.twimg.com/media/D4xuSX5XkAILVDE.jpg" TargetMode="External" /><Relationship Id="rId65" Type="http://schemas.openxmlformats.org/officeDocument/2006/relationships/hyperlink" Target="https://pbs.twimg.com/media/D47-9I_XoAIxV5V.jpg" TargetMode="External" /><Relationship Id="rId66" Type="http://schemas.openxmlformats.org/officeDocument/2006/relationships/hyperlink" Target="https://pbs.twimg.com/media/D50jjafXsAA-qnr.jpg" TargetMode="External" /><Relationship Id="rId67" Type="http://schemas.openxmlformats.org/officeDocument/2006/relationships/hyperlink" Target="https://pbs.twimg.com/media/D55xgxlXkAIUACg.jpg" TargetMode="External" /><Relationship Id="rId68" Type="http://schemas.openxmlformats.org/officeDocument/2006/relationships/hyperlink" Target="https://pbs.twimg.com/media/D5-6YHBWkAEgw_t.jpg" TargetMode="External" /><Relationship Id="rId69" Type="http://schemas.openxmlformats.org/officeDocument/2006/relationships/hyperlink" Target="https://pbs.twimg.com/media/D6EExTjW4AInTjS.jpg" TargetMode="External" /><Relationship Id="rId70" Type="http://schemas.openxmlformats.org/officeDocument/2006/relationships/hyperlink" Target="https://pbs.twimg.com/media/D6JMLqcW4AAD0es.jpg" TargetMode="External" /><Relationship Id="rId71" Type="http://schemas.openxmlformats.org/officeDocument/2006/relationships/hyperlink" Target="https://pbs.twimg.com/media/D6TfdaxXsAEOxBD.jpg" TargetMode="External" /><Relationship Id="rId72" Type="http://schemas.openxmlformats.org/officeDocument/2006/relationships/hyperlink" Target="https://pbs.twimg.com/media/D6Yn5p2XsAESYE_.jpg" TargetMode="External" /><Relationship Id="rId73" Type="http://schemas.openxmlformats.org/officeDocument/2006/relationships/hyperlink" Target="https://pbs.twimg.com/media/D6dyZh4WkAA3hyW.jpg" TargetMode="External" /><Relationship Id="rId74" Type="http://schemas.openxmlformats.org/officeDocument/2006/relationships/hyperlink" Target="https://pbs.twimg.com/media/D6oKoOhWAAAcQMz.jpg" TargetMode="External" /><Relationship Id="rId75" Type="http://schemas.openxmlformats.org/officeDocument/2006/relationships/hyperlink" Target="https://pbs.twimg.com/media/D6tNXN0WsAMSJP6.jpg" TargetMode="External" /><Relationship Id="rId76" Type="http://schemas.openxmlformats.org/officeDocument/2006/relationships/hyperlink" Target="https://pbs.twimg.com/media/D6yaoOmXsAMnKe7.jpg" TargetMode="External" /><Relationship Id="rId77" Type="http://schemas.openxmlformats.org/officeDocument/2006/relationships/hyperlink" Target="https://pbs.twimg.com/media/D7Byb3vX4AEEfhM.jpg" TargetMode="External" /><Relationship Id="rId78" Type="http://schemas.openxmlformats.org/officeDocument/2006/relationships/hyperlink" Target="https://pbs.twimg.com/media/D3aMSYAXsAA4OII.jpg" TargetMode="External" /><Relationship Id="rId79" Type="http://schemas.openxmlformats.org/officeDocument/2006/relationships/hyperlink" Target="https://pbs.twimg.com/media/D3kcUCaX4AAMd3t.jpg" TargetMode="External" /><Relationship Id="rId80" Type="http://schemas.openxmlformats.org/officeDocument/2006/relationships/hyperlink" Target="https://pbs.twimg.com/media/D3zz6LOXkAAxMNa.jpg" TargetMode="External" /><Relationship Id="rId81" Type="http://schemas.openxmlformats.org/officeDocument/2006/relationships/hyperlink" Target="https://pbs.twimg.com/media/D4IZoGyWwAATLwr.jpg" TargetMode="External" /><Relationship Id="rId82" Type="http://schemas.openxmlformats.org/officeDocument/2006/relationships/hyperlink" Target="https://pbs.twimg.com/media/D4X15Q1WsAAvHB1.jpg" TargetMode="External" /><Relationship Id="rId83" Type="http://schemas.openxmlformats.org/officeDocument/2006/relationships/hyperlink" Target="https://pbs.twimg.com/media/D4iHXQrWsAAZ8dV.jpg" TargetMode="External" /><Relationship Id="rId84" Type="http://schemas.openxmlformats.org/officeDocument/2006/relationships/hyperlink" Target="https://pbs.twimg.com/media/D4snR7UWAAATaNT.jpg" TargetMode="External" /><Relationship Id="rId85" Type="http://schemas.openxmlformats.org/officeDocument/2006/relationships/hyperlink" Target="https://pbs.twimg.com/media/D4xuSX5XkAILVDE.jpg" TargetMode="External" /><Relationship Id="rId86" Type="http://schemas.openxmlformats.org/officeDocument/2006/relationships/hyperlink" Target="https://pbs.twimg.com/media/D47-9I_XoAIxV5V.jpg" TargetMode="External" /><Relationship Id="rId87" Type="http://schemas.openxmlformats.org/officeDocument/2006/relationships/hyperlink" Target="https://pbs.twimg.com/media/D50jjafXsAA-qnr.jpg" TargetMode="External" /><Relationship Id="rId88" Type="http://schemas.openxmlformats.org/officeDocument/2006/relationships/hyperlink" Target="https://pbs.twimg.com/media/D55xgxlXkAIUACg.jpg" TargetMode="External" /><Relationship Id="rId89" Type="http://schemas.openxmlformats.org/officeDocument/2006/relationships/hyperlink" Target="https://pbs.twimg.com/media/D5-6YHBWkAEgw_t.jpg" TargetMode="External" /><Relationship Id="rId90" Type="http://schemas.openxmlformats.org/officeDocument/2006/relationships/hyperlink" Target="https://pbs.twimg.com/media/D6EExTjW4AInTjS.jpg" TargetMode="External" /><Relationship Id="rId91" Type="http://schemas.openxmlformats.org/officeDocument/2006/relationships/hyperlink" Target="https://pbs.twimg.com/media/D6JMLqcW4AAD0es.jpg" TargetMode="External" /><Relationship Id="rId92" Type="http://schemas.openxmlformats.org/officeDocument/2006/relationships/hyperlink" Target="https://pbs.twimg.com/media/D6TfdaxXsAEOxBD.jpg" TargetMode="External" /><Relationship Id="rId93" Type="http://schemas.openxmlformats.org/officeDocument/2006/relationships/hyperlink" Target="https://pbs.twimg.com/media/D6Yn5p2XsAESYE_.jpg" TargetMode="External" /><Relationship Id="rId94" Type="http://schemas.openxmlformats.org/officeDocument/2006/relationships/hyperlink" Target="https://pbs.twimg.com/media/D6dyZh4WkAA3hyW.jpg" TargetMode="External" /><Relationship Id="rId95" Type="http://schemas.openxmlformats.org/officeDocument/2006/relationships/hyperlink" Target="https://pbs.twimg.com/media/D6oKoOhWAAAcQMz.jpg" TargetMode="External" /><Relationship Id="rId96" Type="http://schemas.openxmlformats.org/officeDocument/2006/relationships/hyperlink" Target="https://pbs.twimg.com/media/D6tNXN0WsAMSJP6.jpg" TargetMode="External" /><Relationship Id="rId97" Type="http://schemas.openxmlformats.org/officeDocument/2006/relationships/hyperlink" Target="https://pbs.twimg.com/media/D6yaoOmXsAMnKe7.jpg" TargetMode="External" /><Relationship Id="rId98" Type="http://schemas.openxmlformats.org/officeDocument/2006/relationships/hyperlink" Target="https://pbs.twimg.com/media/D7Byb3vX4AEEfhM.jpg" TargetMode="External" /><Relationship Id="rId99" Type="http://schemas.openxmlformats.org/officeDocument/2006/relationships/hyperlink" Target="http://pbs.twimg.com/profile_images/1127498103580499968/CzJXvyMh_normal.jpg" TargetMode="External" /><Relationship Id="rId100" Type="http://schemas.openxmlformats.org/officeDocument/2006/relationships/hyperlink" Target="http://pbs.twimg.com/profile_images/1127498103580499968/CzJXvyMh_normal.jpg" TargetMode="External" /><Relationship Id="rId101" Type="http://schemas.openxmlformats.org/officeDocument/2006/relationships/hyperlink" Target="http://pbs.twimg.com/profile_images/1127498103580499968/CzJXvyMh_normal.jpg" TargetMode="External" /><Relationship Id="rId102" Type="http://schemas.openxmlformats.org/officeDocument/2006/relationships/hyperlink" Target="http://pbs.twimg.com/profile_images/1127498103580499968/CzJXvyMh_normal.jpg" TargetMode="External" /><Relationship Id="rId103" Type="http://schemas.openxmlformats.org/officeDocument/2006/relationships/hyperlink" Target="http://pbs.twimg.com/profile_images/1127498103580499968/CzJXvyMh_normal.jpg" TargetMode="External" /><Relationship Id="rId104" Type="http://schemas.openxmlformats.org/officeDocument/2006/relationships/hyperlink" Target="http://pbs.twimg.com/profile_images/702296539650101249/1Iv4atDS_normal.jpg" TargetMode="External" /><Relationship Id="rId105" Type="http://schemas.openxmlformats.org/officeDocument/2006/relationships/hyperlink" Target="http://pbs.twimg.com/profile_images/1016569511208628225/lPL7Teac_normal.jpg" TargetMode="External" /><Relationship Id="rId106" Type="http://schemas.openxmlformats.org/officeDocument/2006/relationships/hyperlink" Target="https://twitter.com/#!/josephbalducci3/status/1115305443570724864" TargetMode="External" /><Relationship Id="rId107" Type="http://schemas.openxmlformats.org/officeDocument/2006/relationships/hyperlink" Target="https://twitter.com/#!/lisa_stauber/status/1115305076602691584" TargetMode="External" /><Relationship Id="rId108" Type="http://schemas.openxmlformats.org/officeDocument/2006/relationships/hyperlink" Target="https://twitter.com/#!/lisa_stauber/status/1126230601412091904" TargetMode="External" /><Relationship Id="rId109" Type="http://schemas.openxmlformats.org/officeDocument/2006/relationships/hyperlink" Target="https://twitter.com/#!/tereziafarkas/status/1129460163654504448" TargetMode="External" /><Relationship Id="rId110" Type="http://schemas.openxmlformats.org/officeDocument/2006/relationships/hyperlink" Target="https://twitter.com/#!/sayyaychats/status/1114232206443126788" TargetMode="External" /><Relationship Id="rId111" Type="http://schemas.openxmlformats.org/officeDocument/2006/relationships/hyperlink" Target="https://twitter.com/#!/sayyaychats/status/1114953514663518209" TargetMode="External" /><Relationship Id="rId112" Type="http://schemas.openxmlformats.org/officeDocument/2006/relationships/hyperlink" Target="https://twitter.com/#!/sayyaychats/status/1116034989840322560" TargetMode="External" /><Relationship Id="rId113" Type="http://schemas.openxmlformats.org/officeDocument/2006/relationships/hyperlink" Target="https://twitter.com/#!/sayyaychats/status/1117483835871125508" TargetMode="External" /><Relationship Id="rId114" Type="http://schemas.openxmlformats.org/officeDocument/2006/relationships/hyperlink" Target="https://twitter.com/#!/sayyaychats/status/1118570448319668227" TargetMode="External" /><Relationship Id="rId115" Type="http://schemas.openxmlformats.org/officeDocument/2006/relationships/hyperlink" Target="https://twitter.com/#!/sayyaychats/status/1119293342620246017" TargetMode="External" /><Relationship Id="rId116" Type="http://schemas.openxmlformats.org/officeDocument/2006/relationships/hyperlink" Target="https://twitter.com/#!/sayyaychats/status/1120032122893479936" TargetMode="External" /><Relationship Id="rId117" Type="http://schemas.openxmlformats.org/officeDocument/2006/relationships/hyperlink" Target="https://twitter.com/#!/sayyaychats/status/1120391670640664576" TargetMode="External" /><Relationship Id="rId118" Type="http://schemas.openxmlformats.org/officeDocument/2006/relationships/hyperlink" Target="https://twitter.com/#!/sayyaychats/status/1121113685035028481" TargetMode="External" /><Relationship Id="rId119" Type="http://schemas.openxmlformats.org/officeDocument/2006/relationships/hyperlink" Target="https://twitter.com/#!/sayyaychats/status/1125094574781808642" TargetMode="External" /><Relationship Id="rId120" Type="http://schemas.openxmlformats.org/officeDocument/2006/relationships/hyperlink" Target="https://twitter.com/#!/sayyaychats/status/1125461766035714053" TargetMode="External" /><Relationship Id="rId121" Type="http://schemas.openxmlformats.org/officeDocument/2006/relationships/hyperlink" Target="https://twitter.com/#!/sayyaychats/status/1125823356664799233" TargetMode="External" /><Relationship Id="rId122" Type="http://schemas.openxmlformats.org/officeDocument/2006/relationships/hyperlink" Target="https://twitter.com/#!/sayyaychats/status/1126186628458872835" TargetMode="External" /><Relationship Id="rId123" Type="http://schemas.openxmlformats.org/officeDocument/2006/relationships/hyperlink" Target="https://twitter.com/#!/sayyaychats/status/1126546622261997569" TargetMode="External" /><Relationship Id="rId124" Type="http://schemas.openxmlformats.org/officeDocument/2006/relationships/hyperlink" Target="https://twitter.com/#!/sayyaychats/status/1127271504914329600" TargetMode="External" /><Relationship Id="rId125" Type="http://schemas.openxmlformats.org/officeDocument/2006/relationships/hyperlink" Target="https://twitter.com/#!/sayyaychats/status/1127632630013407233" TargetMode="External" /><Relationship Id="rId126" Type="http://schemas.openxmlformats.org/officeDocument/2006/relationships/hyperlink" Target="https://twitter.com/#!/sayyaychats/status/1127996016215625728" TargetMode="External" /><Relationship Id="rId127" Type="http://schemas.openxmlformats.org/officeDocument/2006/relationships/hyperlink" Target="https://twitter.com/#!/sayyaychats/status/1128726344483921920" TargetMode="External" /><Relationship Id="rId128" Type="http://schemas.openxmlformats.org/officeDocument/2006/relationships/hyperlink" Target="https://twitter.com/#!/sayyaychats/status/1129081194312798213" TargetMode="External" /><Relationship Id="rId129" Type="http://schemas.openxmlformats.org/officeDocument/2006/relationships/hyperlink" Target="https://twitter.com/#!/sayyaychats/status/1129447624120180736" TargetMode="External" /><Relationship Id="rId130" Type="http://schemas.openxmlformats.org/officeDocument/2006/relationships/hyperlink" Target="https://twitter.com/#!/sayyaychats/status/1130529331141369857" TargetMode="External" /><Relationship Id="rId131" Type="http://schemas.openxmlformats.org/officeDocument/2006/relationships/hyperlink" Target="https://twitter.com/#!/sayyaychats/status/1114232206443126788" TargetMode="External" /><Relationship Id="rId132" Type="http://schemas.openxmlformats.org/officeDocument/2006/relationships/hyperlink" Target="https://twitter.com/#!/sayyaychats/status/1114953514663518209" TargetMode="External" /><Relationship Id="rId133" Type="http://schemas.openxmlformats.org/officeDocument/2006/relationships/hyperlink" Target="https://twitter.com/#!/sayyaychats/status/1116034989840322560" TargetMode="External" /><Relationship Id="rId134" Type="http://schemas.openxmlformats.org/officeDocument/2006/relationships/hyperlink" Target="https://twitter.com/#!/sayyaychats/status/1117483835871125508" TargetMode="External" /><Relationship Id="rId135" Type="http://schemas.openxmlformats.org/officeDocument/2006/relationships/hyperlink" Target="https://twitter.com/#!/sayyaychats/status/1118570448319668227" TargetMode="External" /><Relationship Id="rId136" Type="http://schemas.openxmlformats.org/officeDocument/2006/relationships/hyperlink" Target="https://twitter.com/#!/sayyaychats/status/1119293342620246017" TargetMode="External" /><Relationship Id="rId137" Type="http://schemas.openxmlformats.org/officeDocument/2006/relationships/hyperlink" Target="https://twitter.com/#!/sayyaychats/status/1120032122893479936" TargetMode="External" /><Relationship Id="rId138" Type="http://schemas.openxmlformats.org/officeDocument/2006/relationships/hyperlink" Target="https://twitter.com/#!/sayyaychats/status/1120391670640664576" TargetMode="External" /><Relationship Id="rId139" Type="http://schemas.openxmlformats.org/officeDocument/2006/relationships/hyperlink" Target="https://twitter.com/#!/sayyaychats/status/1121113685035028481" TargetMode="External" /><Relationship Id="rId140" Type="http://schemas.openxmlformats.org/officeDocument/2006/relationships/hyperlink" Target="https://twitter.com/#!/sayyaychats/status/1125094574781808642" TargetMode="External" /><Relationship Id="rId141" Type="http://schemas.openxmlformats.org/officeDocument/2006/relationships/hyperlink" Target="https://twitter.com/#!/sayyaychats/status/1125461766035714053" TargetMode="External" /><Relationship Id="rId142" Type="http://schemas.openxmlformats.org/officeDocument/2006/relationships/hyperlink" Target="https://twitter.com/#!/sayyaychats/status/1125823356664799233" TargetMode="External" /><Relationship Id="rId143" Type="http://schemas.openxmlformats.org/officeDocument/2006/relationships/hyperlink" Target="https://twitter.com/#!/sayyaychats/status/1126186628458872835" TargetMode="External" /><Relationship Id="rId144" Type="http://schemas.openxmlformats.org/officeDocument/2006/relationships/hyperlink" Target="https://twitter.com/#!/sayyaychats/status/1126546622261997569" TargetMode="External" /><Relationship Id="rId145" Type="http://schemas.openxmlformats.org/officeDocument/2006/relationships/hyperlink" Target="https://twitter.com/#!/sayyaychats/status/1127271504914329600" TargetMode="External" /><Relationship Id="rId146" Type="http://schemas.openxmlformats.org/officeDocument/2006/relationships/hyperlink" Target="https://twitter.com/#!/sayyaychats/status/1127632630013407233" TargetMode="External" /><Relationship Id="rId147" Type="http://schemas.openxmlformats.org/officeDocument/2006/relationships/hyperlink" Target="https://twitter.com/#!/sayyaychats/status/1127996016215625728" TargetMode="External" /><Relationship Id="rId148" Type="http://schemas.openxmlformats.org/officeDocument/2006/relationships/hyperlink" Target="https://twitter.com/#!/sayyaychats/status/1128726344483921920" TargetMode="External" /><Relationship Id="rId149" Type="http://schemas.openxmlformats.org/officeDocument/2006/relationships/hyperlink" Target="https://twitter.com/#!/sayyaychats/status/1129081194312798213" TargetMode="External" /><Relationship Id="rId150" Type="http://schemas.openxmlformats.org/officeDocument/2006/relationships/hyperlink" Target="https://twitter.com/#!/sayyaychats/status/1129447624120180736" TargetMode="External" /><Relationship Id="rId151" Type="http://schemas.openxmlformats.org/officeDocument/2006/relationships/hyperlink" Target="https://twitter.com/#!/sayyaychats/status/1130529331141369857" TargetMode="External" /><Relationship Id="rId152" Type="http://schemas.openxmlformats.org/officeDocument/2006/relationships/hyperlink" Target="https://twitter.com/#!/alishavalerie/status/1123406752110776321" TargetMode="External" /><Relationship Id="rId153" Type="http://schemas.openxmlformats.org/officeDocument/2006/relationships/hyperlink" Target="https://twitter.com/#!/alishavalerie/status/1125944669794385920" TargetMode="External" /><Relationship Id="rId154" Type="http://schemas.openxmlformats.org/officeDocument/2006/relationships/hyperlink" Target="https://twitter.com/#!/alishavalerie/status/1128481383956066304" TargetMode="External" /><Relationship Id="rId155" Type="http://schemas.openxmlformats.org/officeDocument/2006/relationships/hyperlink" Target="https://twitter.com/#!/alishavalerie/status/1131018101213093895" TargetMode="External" /><Relationship Id="rId156" Type="http://schemas.openxmlformats.org/officeDocument/2006/relationships/hyperlink" Target="https://twitter.com/#!/alishavalerie/status/1133554816393842690" TargetMode="External" /><Relationship Id="rId157" Type="http://schemas.openxmlformats.org/officeDocument/2006/relationships/hyperlink" Target="https://twitter.com/#!/sandrasaysmedia/status/1080482627780526081" TargetMode="External" /><Relationship Id="rId158" Type="http://schemas.openxmlformats.org/officeDocument/2006/relationships/hyperlink" Target="https://twitter.com/#!/hazloe3/status/1133903802166317058" TargetMode="External" /><Relationship Id="rId159" Type="http://schemas.openxmlformats.org/officeDocument/2006/relationships/comments" Target="../comments1.xml" /><Relationship Id="rId160" Type="http://schemas.openxmlformats.org/officeDocument/2006/relationships/vmlDrawing" Target="../drawings/vmlDrawing1.vml" /><Relationship Id="rId161" Type="http://schemas.openxmlformats.org/officeDocument/2006/relationships/table" Target="../tables/table1.xml" /><Relationship Id="rId16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beliefnet.com/columnists/depressionhelp/2019/05/we-all-need-to-be-loved.html" TargetMode="External" /><Relationship Id="rId2" Type="http://schemas.openxmlformats.org/officeDocument/2006/relationships/hyperlink" Target="http://www.alishavalerie.com/" TargetMode="External" /><Relationship Id="rId3" Type="http://schemas.openxmlformats.org/officeDocument/2006/relationships/hyperlink" Target="http://www.alishavalerie.com/" TargetMode="External" /><Relationship Id="rId4" Type="http://schemas.openxmlformats.org/officeDocument/2006/relationships/hyperlink" Target="http://www.alishavalerie.com/" TargetMode="External" /><Relationship Id="rId5" Type="http://schemas.openxmlformats.org/officeDocument/2006/relationships/hyperlink" Target="http://www.alishavalerie.com/" TargetMode="External" /><Relationship Id="rId6" Type="http://schemas.openxmlformats.org/officeDocument/2006/relationships/hyperlink" Target="http://www.alishavalerie.com/" TargetMode="External" /><Relationship Id="rId7" Type="http://schemas.openxmlformats.org/officeDocument/2006/relationships/hyperlink" Target="https://sociallysorted.com.au/social-media-content-calendar/" TargetMode="External" /><Relationship Id="rId8" Type="http://schemas.openxmlformats.org/officeDocument/2006/relationships/hyperlink" Target="https://sociallysorted.com.au/social-media-content-calendar/" TargetMode="External" /><Relationship Id="rId9" Type="http://schemas.openxmlformats.org/officeDocument/2006/relationships/hyperlink" Target="https://pbs.twimg.com/media/D3pcDp6XkAIt1xw.jpg" TargetMode="External" /><Relationship Id="rId10" Type="http://schemas.openxmlformats.org/officeDocument/2006/relationships/hyperlink" Target="https://pbs.twimg.com/tweet_video_thumb/D6Em-iKWkAAaZsO.jpg" TargetMode="External" /><Relationship Id="rId11" Type="http://schemas.openxmlformats.org/officeDocument/2006/relationships/hyperlink" Target="https://pbs.twimg.com/media/D3aMSYAXsAA4OII.jpg" TargetMode="External" /><Relationship Id="rId12" Type="http://schemas.openxmlformats.org/officeDocument/2006/relationships/hyperlink" Target="https://pbs.twimg.com/media/D3kcUCaX4AAMd3t.jpg" TargetMode="External" /><Relationship Id="rId13" Type="http://schemas.openxmlformats.org/officeDocument/2006/relationships/hyperlink" Target="https://pbs.twimg.com/media/D3zz6LOXkAAxMNa.jpg" TargetMode="External" /><Relationship Id="rId14" Type="http://schemas.openxmlformats.org/officeDocument/2006/relationships/hyperlink" Target="https://pbs.twimg.com/media/D4IZoGyWwAATLwr.jpg" TargetMode="External" /><Relationship Id="rId15" Type="http://schemas.openxmlformats.org/officeDocument/2006/relationships/hyperlink" Target="https://pbs.twimg.com/media/D4X15Q1WsAAvHB1.jpg" TargetMode="External" /><Relationship Id="rId16" Type="http://schemas.openxmlformats.org/officeDocument/2006/relationships/hyperlink" Target="https://pbs.twimg.com/media/D4iHXQrWsAAZ8dV.jpg" TargetMode="External" /><Relationship Id="rId17" Type="http://schemas.openxmlformats.org/officeDocument/2006/relationships/hyperlink" Target="https://pbs.twimg.com/media/D4snR7UWAAATaNT.jpg" TargetMode="External" /><Relationship Id="rId18" Type="http://schemas.openxmlformats.org/officeDocument/2006/relationships/hyperlink" Target="https://pbs.twimg.com/media/D4xuSX5XkAILVDE.jpg" TargetMode="External" /><Relationship Id="rId19" Type="http://schemas.openxmlformats.org/officeDocument/2006/relationships/hyperlink" Target="https://pbs.twimg.com/media/D47-9I_XoAIxV5V.jpg" TargetMode="External" /><Relationship Id="rId20" Type="http://schemas.openxmlformats.org/officeDocument/2006/relationships/hyperlink" Target="https://pbs.twimg.com/media/D50jjafXsAA-qnr.jpg" TargetMode="External" /><Relationship Id="rId21" Type="http://schemas.openxmlformats.org/officeDocument/2006/relationships/hyperlink" Target="https://pbs.twimg.com/media/D55xgxlXkAIUACg.jpg" TargetMode="External" /><Relationship Id="rId22" Type="http://schemas.openxmlformats.org/officeDocument/2006/relationships/hyperlink" Target="https://pbs.twimg.com/media/D5-6YHBWkAEgw_t.jpg" TargetMode="External" /><Relationship Id="rId23" Type="http://schemas.openxmlformats.org/officeDocument/2006/relationships/hyperlink" Target="https://pbs.twimg.com/media/D6EExTjW4AInTjS.jpg" TargetMode="External" /><Relationship Id="rId24" Type="http://schemas.openxmlformats.org/officeDocument/2006/relationships/hyperlink" Target="https://pbs.twimg.com/media/D6JMLqcW4AAD0es.jpg" TargetMode="External" /><Relationship Id="rId25" Type="http://schemas.openxmlformats.org/officeDocument/2006/relationships/hyperlink" Target="https://pbs.twimg.com/media/D6TfdaxXsAEOxBD.jpg" TargetMode="External" /><Relationship Id="rId26" Type="http://schemas.openxmlformats.org/officeDocument/2006/relationships/hyperlink" Target="https://pbs.twimg.com/media/D6Yn5p2XsAESYE_.jpg" TargetMode="External" /><Relationship Id="rId27" Type="http://schemas.openxmlformats.org/officeDocument/2006/relationships/hyperlink" Target="https://pbs.twimg.com/media/D6dyZh4WkAA3hyW.jpg" TargetMode="External" /><Relationship Id="rId28" Type="http://schemas.openxmlformats.org/officeDocument/2006/relationships/hyperlink" Target="https://pbs.twimg.com/media/D6oKoOhWAAAcQMz.jpg" TargetMode="External" /><Relationship Id="rId29" Type="http://schemas.openxmlformats.org/officeDocument/2006/relationships/hyperlink" Target="https://pbs.twimg.com/media/D6tNXN0WsAMSJP6.jpg" TargetMode="External" /><Relationship Id="rId30" Type="http://schemas.openxmlformats.org/officeDocument/2006/relationships/hyperlink" Target="https://pbs.twimg.com/media/D6yaoOmXsAMnKe7.jpg" TargetMode="External" /><Relationship Id="rId31" Type="http://schemas.openxmlformats.org/officeDocument/2006/relationships/hyperlink" Target="https://pbs.twimg.com/media/D7Byb3vX4AEEfhM.jpg" TargetMode="External" /><Relationship Id="rId32" Type="http://schemas.openxmlformats.org/officeDocument/2006/relationships/hyperlink" Target="http://abs.twimg.com/sticky/default_profile_images/default_profile_normal.png" TargetMode="External" /><Relationship Id="rId33" Type="http://schemas.openxmlformats.org/officeDocument/2006/relationships/hyperlink" Target="https://pbs.twimg.com/media/D3pcDp6XkAIt1xw.jpg" TargetMode="External" /><Relationship Id="rId34" Type="http://schemas.openxmlformats.org/officeDocument/2006/relationships/hyperlink" Target="https://pbs.twimg.com/tweet_video_thumb/D6Em-iKWkAAaZsO.jpg" TargetMode="External" /><Relationship Id="rId35" Type="http://schemas.openxmlformats.org/officeDocument/2006/relationships/hyperlink" Target="http://pbs.twimg.com/profile_images/630821964253302784/LZhtiZUS_normal.png" TargetMode="External" /><Relationship Id="rId36" Type="http://schemas.openxmlformats.org/officeDocument/2006/relationships/hyperlink" Target="https://pbs.twimg.com/media/D3aMSYAXsAA4OII.jpg" TargetMode="External" /><Relationship Id="rId37" Type="http://schemas.openxmlformats.org/officeDocument/2006/relationships/hyperlink" Target="https://pbs.twimg.com/media/D3kcUCaX4AAMd3t.jpg" TargetMode="External" /><Relationship Id="rId38" Type="http://schemas.openxmlformats.org/officeDocument/2006/relationships/hyperlink" Target="https://pbs.twimg.com/media/D3zz6LOXkAAxMNa.jpg" TargetMode="External" /><Relationship Id="rId39" Type="http://schemas.openxmlformats.org/officeDocument/2006/relationships/hyperlink" Target="https://pbs.twimg.com/media/D4IZoGyWwAATLwr.jpg" TargetMode="External" /><Relationship Id="rId40" Type="http://schemas.openxmlformats.org/officeDocument/2006/relationships/hyperlink" Target="https://pbs.twimg.com/media/D4X15Q1WsAAvHB1.jpg" TargetMode="External" /><Relationship Id="rId41" Type="http://schemas.openxmlformats.org/officeDocument/2006/relationships/hyperlink" Target="https://pbs.twimg.com/media/D4iHXQrWsAAZ8dV.jpg" TargetMode="External" /><Relationship Id="rId42" Type="http://schemas.openxmlformats.org/officeDocument/2006/relationships/hyperlink" Target="https://pbs.twimg.com/media/D4snR7UWAAATaNT.jpg" TargetMode="External" /><Relationship Id="rId43" Type="http://schemas.openxmlformats.org/officeDocument/2006/relationships/hyperlink" Target="https://pbs.twimg.com/media/D4xuSX5XkAILVDE.jpg" TargetMode="External" /><Relationship Id="rId44" Type="http://schemas.openxmlformats.org/officeDocument/2006/relationships/hyperlink" Target="https://pbs.twimg.com/media/D47-9I_XoAIxV5V.jpg" TargetMode="External" /><Relationship Id="rId45" Type="http://schemas.openxmlformats.org/officeDocument/2006/relationships/hyperlink" Target="https://pbs.twimg.com/media/D50jjafXsAA-qnr.jpg" TargetMode="External" /><Relationship Id="rId46" Type="http://schemas.openxmlformats.org/officeDocument/2006/relationships/hyperlink" Target="https://pbs.twimg.com/media/D55xgxlXkAIUACg.jpg" TargetMode="External" /><Relationship Id="rId47" Type="http://schemas.openxmlformats.org/officeDocument/2006/relationships/hyperlink" Target="https://pbs.twimg.com/media/D5-6YHBWkAEgw_t.jpg" TargetMode="External" /><Relationship Id="rId48" Type="http://schemas.openxmlformats.org/officeDocument/2006/relationships/hyperlink" Target="https://pbs.twimg.com/media/D6EExTjW4AInTjS.jpg" TargetMode="External" /><Relationship Id="rId49" Type="http://schemas.openxmlformats.org/officeDocument/2006/relationships/hyperlink" Target="https://pbs.twimg.com/media/D6JMLqcW4AAD0es.jpg" TargetMode="External" /><Relationship Id="rId50" Type="http://schemas.openxmlformats.org/officeDocument/2006/relationships/hyperlink" Target="https://pbs.twimg.com/media/D6TfdaxXsAEOxBD.jpg" TargetMode="External" /><Relationship Id="rId51" Type="http://schemas.openxmlformats.org/officeDocument/2006/relationships/hyperlink" Target="https://pbs.twimg.com/media/D6Yn5p2XsAESYE_.jpg" TargetMode="External" /><Relationship Id="rId52" Type="http://schemas.openxmlformats.org/officeDocument/2006/relationships/hyperlink" Target="https://pbs.twimg.com/media/D6dyZh4WkAA3hyW.jpg" TargetMode="External" /><Relationship Id="rId53" Type="http://schemas.openxmlformats.org/officeDocument/2006/relationships/hyperlink" Target="https://pbs.twimg.com/media/D6oKoOhWAAAcQMz.jpg" TargetMode="External" /><Relationship Id="rId54" Type="http://schemas.openxmlformats.org/officeDocument/2006/relationships/hyperlink" Target="https://pbs.twimg.com/media/D6tNXN0WsAMSJP6.jpg" TargetMode="External" /><Relationship Id="rId55" Type="http://schemas.openxmlformats.org/officeDocument/2006/relationships/hyperlink" Target="https://pbs.twimg.com/media/D6yaoOmXsAMnKe7.jpg" TargetMode="External" /><Relationship Id="rId56" Type="http://schemas.openxmlformats.org/officeDocument/2006/relationships/hyperlink" Target="https://pbs.twimg.com/media/D7Byb3vX4AEEfhM.jpg" TargetMode="External" /><Relationship Id="rId57" Type="http://schemas.openxmlformats.org/officeDocument/2006/relationships/hyperlink" Target="http://pbs.twimg.com/profile_images/1127498103580499968/CzJXvyMh_normal.jpg" TargetMode="External" /><Relationship Id="rId58" Type="http://schemas.openxmlformats.org/officeDocument/2006/relationships/hyperlink" Target="http://pbs.twimg.com/profile_images/1127498103580499968/CzJXvyMh_normal.jpg" TargetMode="External" /><Relationship Id="rId59" Type="http://schemas.openxmlformats.org/officeDocument/2006/relationships/hyperlink" Target="http://pbs.twimg.com/profile_images/1127498103580499968/CzJXvyMh_normal.jpg" TargetMode="External" /><Relationship Id="rId60" Type="http://schemas.openxmlformats.org/officeDocument/2006/relationships/hyperlink" Target="http://pbs.twimg.com/profile_images/1127498103580499968/CzJXvyMh_normal.jpg" TargetMode="External" /><Relationship Id="rId61" Type="http://schemas.openxmlformats.org/officeDocument/2006/relationships/hyperlink" Target="http://pbs.twimg.com/profile_images/1127498103580499968/CzJXvyMh_normal.jpg" TargetMode="External" /><Relationship Id="rId62" Type="http://schemas.openxmlformats.org/officeDocument/2006/relationships/hyperlink" Target="http://pbs.twimg.com/profile_images/702296539650101249/1Iv4atDS_normal.jpg" TargetMode="External" /><Relationship Id="rId63" Type="http://schemas.openxmlformats.org/officeDocument/2006/relationships/hyperlink" Target="http://pbs.twimg.com/profile_images/1016569511208628225/lPL7Teac_normal.jpg" TargetMode="External" /><Relationship Id="rId64" Type="http://schemas.openxmlformats.org/officeDocument/2006/relationships/hyperlink" Target="https://twitter.com/#!/josephbalducci3/status/1115305443570724864" TargetMode="External" /><Relationship Id="rId65" Type="http://schemas.openxmlformats.org/officeDocument/2006/relationships/hyperlink" Target="https://twitter.com/#!/lisa_stauber/status/1115305076602691584" TargetMode="External" /><Relationship Id="rId66" Type="http://schemas.openxmlformats.org/officeDocument/2006/relationships/hyperlink" Target="https://twitter.com/#!/lisa_stauber/status/1126230601412091904" TargetMode="External" /><Relationship Id="rId67" Type="http://schemas.openxmlformats.org/officeDocument/2006/relationships/hyperlink" Target="https://twitter.com/#!/tereziafarkas/status/1129460163654504448" TargetMode="External" /><Relationship Id="rId68" Type="http://schemas.openxmlformats.org/officeDocument/2006/relationships/hyperlink" Target="https://twitter.com/#!/sayyaychats/status/1114232206443126788" TargetMode="External" /><Relationship Id="rId69" Type="http://schemas.openxmlformats.org/officeDocument/2006/relationships/hyperlink" Target="https://twitter.com/#!/sayyaychats/status/1114953514663518209" TargetMode="External" /><Relationship Id="rId70" Type="http://schemas.openxmlformats.org/officeDocument/2006/relationships/hyperlink" Target="https://twitter.com/#!/sayyaychats/status/1116034989840322560" TargetMode="External" /><Relationship Id="rId71" Type="http://schemas.openxmlformats.org/officeDocument/2006/relationships/hyperlink" Target="https://twitter.com/#!/sayyaychats/status/1117483835871125508" TargetMode="External" /><Relationship Id="rId72" Type="http://schemas.openxmlformats.org/officeDocument/2006/relationships/hyperlink" Target="https://twitter.com/#!/sayyaychats/status/1118570448319668227" TargetMode="External" /><Relationship Id="rId73" Type="http://schemas.openxmlformats.org/officeDocument/2006/relationships/hyperlink" Target="https://twitter.com/#!/sayyaychats/status/1119293342620246017" TargetMode="External" /><Relationship Id="rId74" Type="http://schemas.openxmlformats.org/officeDocument/2006/relationships/hyperlink" Target="https://twitter.com/#!/sayyaychats/status/1120032122893479936" TargetMode="External" /><Relationship Id="rId75" Type="http://schemas.openxmlformats.org/officeDocument/2006/relationships/hyperlink" Target="https://twitter.com/#!/sayyaychats/status/1120391670640664576" TargetMode="External" /><Relationship Id="rId76" Type="http://schemas.openxmlformats.org/officeDocument/2006/relationships/hyperlink" Target="https://twitter.com/#!/sayyaychats/status/1121113685035028481" TargetMode="External" /><Relationship Id="rId77" Type="http://schemas.openxmlformats.org/officeDocument/2006/relationships/hyperlink" Target="https://twitter.com/#!/sayyaychats/status/1125094574781808642" TargetMode="External" /><Relationship Id="rId78" Type="http://schemas.openxmlformats.org/officeDocument/2006/relationships/hyperlink" Target="https://twitter.com/#!/sayyaychats/status/1125461766035714053" TargetMode="External" /><Relationship Id="rId79" Type="http://schemas.openxmlformats.org/officeDocument/2006/relationships/hyperlink" Target="https://twitter.com/#!/sayyaychats/status/1125823356664799233" TargetMode="External" /><Relationship Id="rId80" Type="http://schemas.openxmlformats.org/officeDocument/2006/relationships/hyperlink" Target="https://twitter.com/#!/sayyaychats/status/1126186628458872835" TargetMode="External" /><Relationship Id="rId81" Type="http://schemas.openxmlformats.org/officeDocument/2006/relationships/hyperlink" Target="https://twitter.com/#!/sayyaychats/status/1126546622261997569" TargetMode="External" /><Relationship Id="rId82" Type="http://schemas.openxmlformats.org/officeDocument/2006/relationships/hyperlink" Target="https://twitter.com/#!/sayyaychats/status/1127271504914329600" TargetMode="External" /><Relationship Id="rId83" Type="http://schemas.openxmlformats.org/officeDocument/2006/relationships/hyperlink" Target="https://twitter.com/#!/sayyaychats/status/1127632630013407233" TargetMode="External" /><Relationship Id="rId84" Type="http://schemas.openxmlformats.org/officeDocument/2006/relationships/hyperlink" Target="https://twitter.com/#!/sayyaychats/status/1127996016215625728" TargetMode="External" /><Relationship Id="rId85" Type="http://schemas.openxmlformats.org/officeDocument/2006/relationships/hyperlink" Target="https://twitter.com/#!/sayyaychats/status/1128726344483921920" TargetMode="External" /><Relationship Id="rId86" Type="http://schemas.openxmlformats.org/officeDocument/2006/relationships/hyperlink" Target="https://twitter.com/#!/sayyaychats/status/1129081194312798213" TargetMode="External" /><Relationship Id="rId87" Type="http://schemas.openxmlformats.org/officeDocument/2006/relationships/hyperlink" Target="https://twitter.com/#!/sayyaychats/status/1129447624120180736" TargetMode="External" /><Relationship Id="rId88" Type="http://schemas.openxmlformats.org/officeDocument/2006/relationships/hyperlink" Target="https://twitter.com/#!/sayyaychats/status/1130529331141369857" TargetMode="External" /><Relationship Id="rId89" Type="http://schemas.openxmlformats.org/officeDocument/2006/relationships/hyperlink" Target="https://twitter.com/#!/alishavalerie/status/1123406752110776321" TargetMode="External" /><Relationship Id="rId90" Type="http://schemas.openxmlformats.org/officeDocument/2006/relationships/hyperlink" Target="https://twitter.com/#!/alishavalerie/status/1125944669794385920" TargetMode="External" /><Relationship Id="rId91" Type="http://schemas.openxmlformats.org/officeDocument/2006/relationships/hyperlink" Target="https://twitter.com/#!/alishavalerie/status/1128481383956066304" TargetMode="External" /><Relationship Id="rId92" Type="http://schemas.openxmlformats.org/officeDocument/2006/relationships/hyperlink" Target="https://twitter.com/#!/alishavalerie/status/1131018101213093895" TargetMode="External" /><Relationship Id="rId93" Type="http://schemas.openxmlformats.org/officeDocument/2006/relationships/hyperlink" Target="https://twitter.com/#!/alishavalerie/status/1133554816393842690" TargetMode="External" /><Relationship Id="rId94" Type="http://schemas.openxmlformats.org/officeDocument/2006/relationships/hyperlink" Target="https://twitter.com/#!/sandrasaysmedia/status/1080482627780526081" TargetMode="External" /><Relationship Id="rId95" Type="http://schemas.openxmlformats.org/officeDocument/2006/relationships/hyperlink" Target="https://twitter.com/#!/hazloe3/status/1133903802166317058" TargetMode="External" /><Relationship Id="rId96" Type="http://schemas.openxmlformats.org/officeDocument/2006/relationships/comments" Target="../comments12.xml" /><Relationship Id="rId97" Type="http://schemas.openxmlformats.org/officeDocument/2006/relationships/vmlDrawing" Target="../drawings/vmlDrawing6.vml" /><Relationship Id="rId98" Type="http://schemas.openxmlformats.org/officeDocument/2006/relationships/table" Target="../tables/table22.xml" /><Relationship Id="rId99"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b0gooGnvus" TargetMode="External" /><Relationship Id="rId2" Type="http://schemas.openxmlformats.org/officeDocument/2006/relationships/hyperlink" Target="http://t.co/IxpJjfHEt8" TargetMode="External" /><Relationship Id="rId3" Type="http://schemas.openxmlformats.org/officeDocument/2006/relationships/hyperlink" Target="https://t.co/D4aE8bwXxI" TargetMode="External" /><Relationship Id="rId4" Type="http://schemas.openxmlformats.org/officeDocument/2006/relationships/hyperlink" Target="http://blogelevated.com/" TargetMode="External" /><Relationship Id="rId5" Type="http://schemas.openxmlformats.org/officeDocument/2006/relationships/hyperlink" Target="https://t.co/RFA5uFfmnE" TargetMode="External" /><Relationship Id="rId6" Type="http://schemas.openxmlformats.org/officeDocument/2006/relationships/hyperlink" Target="https://t.co/B7410Ev33f" TargetMode="External" /><Relationship Id="rId7" Type="http://schemas.openxmlformats.org/officeDocument/2006/relationships/hyperlink" Target="https://pbs.twimg.com/profile_banners/20707940/1471999145" TargetMode="External" /><Relationship Id="rId8" Type="http://schemas.openxmlformats.org/officeDocument/2006/relationships/hyperlink" Target="https://pbs.twimg.com/profile_banners/1935249006/1467831288" TargetMode="External" /><Relationship Id="rId9" Type="http://schemas.openxmlformats.org/officeDocument/2006/relationships/hyperlink" Target="https://pbs.twimg.com/profile_banners/709143546998231040/1457908453" TargetMode="External" /><Relationship Id="rId10" Type="http://schemas.openxmlformats.org/officeDocument/2006/relationships/hyperlink" Target="https://pbs.twimg.com/profile_banners/4797254656/1452729435" TargetMode="External" /><Relationship Id="rId11" Type="http://schemas.openxmlformats.org/officeDocument/2006/relationships/hyperlink" Target="https://pbs.twimg.com/profile_banners/1078349125/1487735450" TargetMode="External" /><Relationship Id="rId12" Type="http://schemas.openxmlformats.org/officeDocument/2006/relationships/hyperlink" Target="https://pbs.twimg.com/profile_banners/99133754/1475618021" TargetMode="External" /><Relationship Id="rId13" Type="http://schemas.openxmlformats.org/officeDocument/2006/relationships/hyperlink" Target="https://pbs.twimg.com/profile_banners/702296210246209536/1456275599" TargetMode="External" /><Relationship Id="rId14" Type="http://schemas.openxmlformats.org/officeDocument/2006/relationships/hyperlink" Target="https://pbs.twimg.com/profile_banners/904726658996998150/1504540113" TargetMode="External" /><Relationship Id="rId15" Type="http://schemas.openxmlformats.org/officeDocument/2006/relationships/hyperlink" Target="http://abs.twimg.com/images/themes/theme5/bg.gif" TargetMode="External" /><Relationship Id="rId16" Type="http://schemas.openxmlformats.org/officeDocument/2006/relationships/hyperlink" Target="http://abs.twimg.com/images/themes/theme1/bg.png" TargetMode="External" /><Relationship Id="rId17" Type="http://schemas.openxmlformats.org/officeDocument/2006/relationships/hyperlink" Target="http://abs.twimg.com/images/themes/theme14/bg.gif" TargetMode="External" /><Relationship Id="rId18" Type="http://schemas.openxmlformats.org/officeDocument/2006/relationships/hyperlink" Target="http://abs.twimg.com/images/themes/theme10/bg.gif" TargetMode="External" /><Relationship Id="rId19" Type="http://schemas.openxmlformats.org/officeDocument/2006/relationships/hyperlink" Target="http://abs.twimg.com/sticky/default_profile_images/default_profile_normal.png" TargetMode="External" /><Relationship Id="rId20" Type="http://schemas.openxmlformats.org/officeDocument/2006/relationships/hyperlink" Target="http://pbs.twimg.com/profile_images/752700571077849088/-Qiei2oV_normal.jpg" TargetMode="External" /><Relationship Id="rId21" Type="http://schemas.openxmlformats.org/officeDocument/2006/relationships/hyperlink" Target="http://pbs.twimg.com/profile_images/630821964253302784/LZhtiZUS_normal.png" TargetMode="External" /><Relationship Id="rId22" Type="http://schemas.openxmlformats.org/officeDocument/2006/relationships/hyperlink" Target="http://pbs.twimg.com/profile_images/709221158349099008/jGKDGnTl_normal.jpg" TargetMode="External" /><Relationship Id="rId23" Type="http://schemas.openxmlformats.org/officeDocument/2006/relationships/hyperlink" Target="http://pbs.twimg.com/profile_images/687365095035432960/g_NiUgIF_normal.jpg" TargetMode="External" /><Relationship Id="rId24" Type="http://schemas.openxmlformats.org/officeDocument/2006/relationships/hyperlink" Target="http://pbs.twimg.com/profile_images/707127241407205377/LY9t-vVQ_normal.jpg" TargetMode="External" /><Relationship Id="rId25" Type="http://schemas.openxmlformats.org/officeDocument/2006/relationships/hyperlink" Target="http://pbs.twimg.com/profile_images/1127498103580499968/CzJXvyMh_normal.jpg" TargetMode="External" /><Relationship Id="rId26" Type="http://schemas.openxmlformats.org/officeDocument/2006/relationships/hyperlink" Target="http://pbs.twimg.com/profile_images/702296539650101249/1Iv4atDS_normal.jpg" TargetMode="External" /><Relationship Id="rId27" Type="http://schemas.openxmlformats.org/officeDocument/2006/relationships/hyperlink" Target="http://pbs.twimg.com/profile_images/1016569511208628225/lPL7Teac_normal.jpg" TargetMode="External" /><Relationship Id="rId28" Type="http://schemas.openxmlformats.org/officeDocument/2006/relationships/hyperlink" Target="https://twitter.com/josephbalducci3" TargetMode="External" /><Relationship Id="rId29" Type="http://schemas.openxmlformats.org/officeDocument/2006/relationships/hyperlink" Target="https://twitter.com/lisa_stauber" TargetMode="External" /><Relationship Id="rId30" Type="http://schemas.openxmlformats.org/officeDocument/2006/relationships/hyperlink" Target="https://twitter.com/tereziafarkas" TargetMode="External" /><Relationship Id="rId31" Type="http://schemas.openxmlformats.org/officeDocument/2006/relationships/hyperlink" Target="https://twitter.com/sayyaychats" TargetMode="External" /><Relationship Id="rId32" Type="http://schemas.openxmlformats.org/officeDocument/2006/relationships/hyperlink" Target="https://twitter.com/gosayyay" TargetMode="External" /><Relationship Id="rId33" Type="http://schemas.openxmlformats.org/officeDocument/2006/relationships/hyperlink" Target="https://twitter.com/blogelevated" TargetMode="External" /><Relationship Id="rId34" Type="http://schemas.openxmlformats.org/officeDocument/2006/relationships/hyperlink" Target="https://twitter.com/alishavalerie" TargetMode="External" /><Relationship Id="rId35" Type="http://schemas.openxmlformats.org/officeDocument/2006/relationships/hyperlink" Target="https://twitter.com/sandrasaysmedia" TargetMode="External" /><Relationship Id="rId36" Type="http://schemas.openxmlformats.org/officeDocument/2006/relationships/hyperlink" Target="https://twitter.com/hazloe3" TargetMode="External" /><Relationship Id="rId37" Type="http://schemas.openxmlformats.org/officeDocument/2006/relationships/comments" Target="../comments2.xml" /><Relationship Id="rId38" Type="http://schemas.openxmlformats.org/officeDocument/2006/relationships/vmlDrawing" Target="../drawings/vmlDrawing2.vml" /><Relationship Id="rId39" Type="http://schemas.openxmlformats.org/officeDocument/2006/relationships/table" Target="../tables/table2.xml" /><Relationship Id="rId4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ayyay.us/sayyaychats/!BlogElevated" TargetMode="External" /><Relationship Id="rId2" Type="http://schemas.openxmlformats.org/officeDocument/2006/relationships/hyperlink" Target="http://www.alishavalerie.com/" TargetMode="External" /><Relationship Id="rId3" Type="http://schemas.openxmlformats.org/officeDocument/2006/relationships/hyperlink" Target="https://sociallysorted.com.au/social-media-content-calendar/" TargetMode="External" /><Relationship Id="rId4" Type="http://schemas.openxmlformats.org/officeDocument/2006/relationships/hyperlink" Target="https://www.beliefnet.com/columnists/depressionhelp/2019/05/we-all-need-to-be-loved.html" TargetMode="External" /><Relationship Id="rId5" Type="http://schemas.openxmlformats.org/officeDocument/2006/relationships/hyperlink" Target="http://www.alishavalerie.com/" TargetMode="External" /><Relationship Id="rId6" Type="http://schemas.openxmlformats.org/officeDocument/2006/relationships/hyperlink" Target="https://www.beliefnet.com/columnists/depressionhelp/2019/05/we-all-need-to-be-loved.html" TargetMode="External" /><Relationship Id="rId7" Type="http://schemas.openxmlformats.org/officeDocument/2006/relationships/hyperlink" Target="http://sayyay.us/sayyaychats/!BlogElevated" TargetMode="External" /><Relationship Id="rId8" Type="http://schemas.openxmlformats.org/officeDocument/2006/relationships/hyperlink" Target="https://sociallysorted.com.au/social-media-content-calendar/" TargetMode="External" /><Relationship Id="rId9" Type="http://schemas.openxmlformats.org/officeDocument/2006/relationships/table" Target="../tables/table12.xml" /><Relationship Id="rId10" Type="http://schemas.openxmlformats.org/officeDocument/2006/relationships/table" Target="../tables/table13.xml" /><Relationship Id="rId11" Type="http://schemas.openxmlformats.org/officeDocument/2006/relationships/table" Target="../tables/table14.xml" /><Relationship Id="rId12" Type="http://schemas.openxmlformats.org/officeDocument/2006/relationships/table" Target="../tables/table15.xml" /><Relationship Id="rId13" Type="http://schemas.openxmlformats.org/officeDocument/2006/relationships/table" Target="../tables/table16.xml" /><Relationship Id="rId14" Type="http://schemas.openxmlformats.org/officeDocument/2006/relationships/table" Target="../tables/table17.xml" /><Relationship Id="rId15" Type="http://schemas.openxmlformats.org/officeDocument/2006/relationships/table" Target="../tables/table18.xml" /><Relationship Id="rId16"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489</v>
      </c>
      <c r="BB2" s="13" t="s">
        <v>497</v>
      </c>
      <c r="BC2" s="13" t="s">
        <v>498</v>
      </c>
      <c r="BD2" s="67" t="s">
        <v>698</v>
      </c>
      <c r="BE2" s="67" t="s">
        <v>699</v>
      </c>
      <c r="BF2" s="67" t="s">
        <v>700</v>
      </c>
      <c r="BG2" s="67" t="s">
        <v>701</v>
      </c>
      <c r="BH2" s="67" t="s">
        <v>702</v>
      </c>
      <c r="BI2" s="67" t="s">
        <v>703</v>
      </c>
      <c r="BJ2" s="67" t="s">
        <v>704</v>
      </c>
      <c r="BK2" s="67" t="s">
        <v>705</v>
      </c>
      <c r="BL2" s="67" t="s">
        <v>706</v>
      </c>
    </row>
    <row r="3" spans="1:64" ht="15" customHeight="1">
      <c r="A3" s="84" t="s">
        <v>212</v>
      </c>
      <c r="B3" s="84" t="s">
        <v>212</v>
      </c>
      <c r="C3" s="53" t="s">
        <v>750</v>
      </c>
      <c r="D3" s="54">
        <v>3</v>
      </c>
      <c r="E3" s="65" t="s">
        <v>132</v>
      </c>
      <c r="F3" s="55">
        <v>35</v>
      </c>
      <c r="G3" s="53"/>
      <c r="H3" s="57"/>
      <c r="I3" s="56"/>
      <c r="J3" s="56"/>
      <c r="K3" s="36" t="s">
        <v>65</v>
      </c>
      <c r="L3" s="62">
        <v>3</v>
      </c>
      <c r="M3" s="62"/>
      <c r="N3" s="63"/>
      <c r="O3" s="85" t="s">
        <v>176</v>
      </c>
      <c r="P3" s="87">
        <v>43563.728159722225</v>
      </c>
      <c r="Q3" s="85" t="s">
        <v>222</v>
      </c>
      <c r="R3" s="85"/>
      <c r="S3" s="85"/>
      <c r="T3" s="85" t="s">
        <v>220</v>
      </c>
      <c r="U3" s="85"/>
      <c r="V3" s="90" t="s">
        <v>287</v>
      </c>
      <c r="W3" s="87">
        <v>43563.728159722225</v>
      </c>
      <c r="X3" s="90" t="s">
        <v>292</v>
      </c>
      <c r="Y3" s="85"/>
      <c r="Z3" s="85"/>
      <c r="AA3" s="91" t="s">
        <v>324</v>
      </c>
      <c r="AB3" s="85"/>
      <c r="AC3" s="85" t="b">
        <v>0</v>
      </c>
      <c r="AD3" s="85">
        <v>0</v>
      </c>
      <c r="AE3" s="91" t="s">
        <v>356</v>
      </c>
      <c r="AF3" s="85" t="b">
        <v>0</v>
      </c>
      <c r="AG3" s="85" t="s">
        <v>357</v>
      </c>
      <c r="AH3" s="85"/>
      <c r="AI3" s="91" t="s">
        <v>356</v>
      </c>
      <c r="AJ3" s="85" t="b">
        <v>0</v>
      </c>
      <c r="AK3" s="85">
        <v>0</v>
      </c>
      <c r="AL3" s="91" t="s">
        <v>356</v>
      </c>
      <c r="AM3" s="85" t="s">
        <v>358</v>
      </c>
      <c r="AN3" s="85" t="b">
        <v>0</v>
      </c>
      <c r="AO3" s="91" t="s">
        <v>324</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v>0</v>
      </c>
      <c r="BE3" s="52">
        <v>0</v>
      </c>
      <c r="BF3" s="51">
        <v>0</v>
      </c>
      <c r="BG3" s="52">
        <v>0</v>
      </c>
      <c r="BH3" s="51">
        <v>0</v>
      </c>
      <c r="BI3" s="52">
        <v>0</v>
      </c>
      <c r="BJ3" s="51">
        <v>15</v>
      </c>
      <c r="BK3" s="52">
        <v>100</v>
      </c>
      <c r="BL3" s="51">
        <v>15</v>
      </c>
    </row>
    <row r="4" spans="1:64" ht="15" customHeight="1">
      <c r="A4" s="84" t="s">
        <v>213</v>
      </c>
      <c r="B4" s="84" t="s">
        <v>213</v>
      </c>
      <c r="C4" s="53" t="s">
        <v>750</v>
      </c>
      <c r="D4" s="54">
        <v>3</v>
      </c>
      <c r="E4" s="65" t="s">
        <v>136</v>
      </c>
      <c r="F4" s="55">
        <v>35</v>
      </c>
      <c r="G4" s="53"/>
      <c r="H4" s="57"/>
      <c r="I4" s="56"/>
      <c r="J4" s="56"/>
      <c r="K4" s="36" t="s">
        <v>65</v>
      </c>
      <c r="L4" s="83">
        <v>4</v>
      </c>
      <c r="M4" s="83"/>
      <c r="N4" s="63"/>
      <c r="O4" s="86" t="s">
        <v>176</v>
      </c>
      <c r="P4" s="88">
        <v>43563.72715277778</v>
      </c>
      <c r="Q4" s="86" t="s">
        <v>223</v>
      </c>
      <c r="R4" s="86"/>
      <c r="S4" s="86"/>
      <c r="T4" s="86" t="s">
        <v>220</v>
      </c>
      <c r="U4" s="89" t="s">
        <v>264</v>
      </c>
      <c r="V4" s="89" t="s">
        <v>264</v>
      </c>
      <c r="W4" s="88">
        <v>43563.72715277778</v>
      </c>
      <c r="X4" s="89" t="s">
        <v>293</v>
      </c>
      <c r="Y4" s="86"/>
      <c r="Z4" s="86"/>
      <c r="AA4" s="92" t="s">
        <v>325</v>
      </c>
      <c r="AB4" s="86"/>
      <c r="AC4" s="86" t="b">
        <v>0</v>
      </c>
      <c r="AD4" s="86">
        <v>0</v>
      </c>
      <c r="AE4" s="92" t="s">
        <v>356</v>
      </c>
      <c r="AF4" s="86" t="b">
        <v>0</v>
      </c>
      <c r="AG4" s="86" t="s">
        <v>357</v>
      </c>
      <c r="AH4" s="86"/>
      <c r="AI4" s="92" t="s">
        <v>356</v>
      </c>
      <c r="AJ4" s="86" t="b">
        <v>0</v>
      </c>
      <c r="AK4" s="86">
        <v>0</v>
      </c>
      <c r="AL4" s="92" t="s">
        <v>356</v>
      </c>
      <c r="AM4" s="86" t="s">
        <v>359</v>
      </c>
      <c r="AN4" s="86" t="b">
        <v>0</v>
      </c>
      <c r="AO4" s="92" t="s">
        <v>325</v>
      </c>
      <c r="AP4" s="86" t="s">
        <v>176</v>
      </c>
      <c r="AQ4" s="86">
        <v>0</v>
      </c>
      <c r="AR4" s="86">
        <v>0</v>
      </c>
      <c r="AS4" s="86"/>
      <c r="AT4" s="86"/>
      <c r="AU4" s="86"/>
      <c r="AV4" s="86"/>
      <c r="AW4" s="86"/>
      <c r="AX4" s="86"/>
      <c r="AY4" s="86"/>
      <c r="AZ4" s="86"/>
      <c r="BA4">
        <v>2</v>
      </c>
      <c r="BB4" s="85" t="str">
        <f>REPLACE(INDEX(GroupVertices[Group],MATCH(Edges[[#This Row],[Vertex 1]],GroupVertices[Vertex],0)),1,1,"")</f>
        <v>1</v>
      </c>
      <c r="BC4" s="85" t="str">
        <f>REPLACE(INDEX(GroupVertices[Group],MATCH(Edges[[#This Row],[Vertex 2]],GroupVertices[Vertex],0)),1,1,"")</f>
        <v>1</v>
      </c>
      <c r="BD4" s="51">
        <v>2</v>
      </c>
      <c r="BE4" s="52">
        <v>4.3478260869565215</v>
      </c>
      <c r="BF4" s="51">
        <v>0</v>
      </c>
      <c r="BG4" s="52">
        <v>0</v>
      </c>
      <c r="BH4" s="51">
        <v>0</v>
      </c>
      <c r="BI4" s="52">
        <v>0</v>
      </c>
      <c r="BJ4" s="51">
        <v>44</v>
      </c>
      <c r="BK4" s="52">
        <v>95.65217391304348</v>
      </c>
      <c r="BL4" s="51">
        <v>46</v>
      </c>
    </row>
    <row r="5" spans="1:64" ht="45">
      <c r="A5" s="84" t="s">
        <v>213</v>
      </c>
      <c r="B5" s="84" t="s">
        <v>213</v>
      </c>
      <c r="C5" s="53" t="s">
        <v>750</v>
      </c>
      <c r="D5" s="54">
        <v>3</v>
      </c>
      <c r="E5" s="65" t="s">
        <v>136</v>
      </c>
      <c r="F5" s="55">
        <v>35</v>
      </c>
      <c r="G5" s="53"/>
      <c r="H5" s="57"/>
      <c r="I5" s="56"/>
      <c r="J5" s="56"/>
      <c r="K5" s="36" t="s">
        <v>65</v>
      </c>
      <c r="L5" s="83">
        <v>5</v>
      </c>
      <c r="M5" s="83"/>
      <c r="N5" s="63"/>
      <c r="O5" s="86" t="s">
        <v>176</v>
      </c>
      <c r="P5" s="88">
        <v>43593.87585648148</v>
      </c>
      <c r="Q5" s="86" t="s">
        <v>224</v>
      </c>
      <c r="R5" s="86"/>
      <c r="S5" s="86"/>
      <c r="T5" s="86" t="s">
        <v>261</v>
      </c>
      <c r="U5" s="89" t="s">
        <v>265</v>
      </c>
      <c r="V5" s="89" t="s">
        <v>265</v>
      </c>
      <c r="W5" s="88">
        <v>43593.87585648148</v>
      </c>
      <c r="X5" s="89" t="s">
        <v>294</v>
      </c>
      <c r="Y5" s="86"/>
      <c r="Z5" s="86"/>
      <c r="AA5" s="92" t="s">
        <v>326</v>
      </c>
      <c r="AB5" s="86"/>
      <c r="AC5" s="86" t="b">
        <v>0</v>
      </c>
      <c r="AD5" s="86">
        <v>1</v>
      </c>
      <c r="AE5" s="92" t="s">
        <v>356</v>
      </c>
      <c r="AF5" s="86" t="b">
        <v>0</v>
      </c>
      <c r="AG5" s="86" t="s">
        <v>357</v>
      </c>
      <c r="AH5" s="86"/>
      <c r="AI5" s="92" t="s">
        <v>356</v>
      </c>
      <c r="AJ5" s="86" t="b">
        <v>0</v>
      </c>
      <c r="AK5" s="86">
        <v>0</v>
      </c>
      <c r="AL5" s="92" t="s">
        <v>356</v>
      </c>
      <c r="AM5" s="86" t="s">
        <v>360</v>
      </c>
      <c r="AN5" s="86" t="b">
        <v>0</v>
      </c>
      <c r="AO5" s="92" t="s">
        <v>326</v>
      </c>
      <c r="AP5" s="86" t="s">
        <v>176</v>
      </c>
      <c r="AQ5" s="86">
        <v>0</v>
      </c>
      <c r="AR5" s="86">
        <v>0</v>
      </c>
      <c r="AS5" s="86"/>
      <c r="AT5" s="86"/>
      <c r="AU5" s="86"/>
      <c r="AV5" s="86"/>
      <c r="AW5" s="86"/>
      <c r="AX5" s="86"/>
      <c r="AY5" s="86"/>
      <c r="AZ5" s="86"/>
      <c r="BA5">
        <v>2</v>
      </c>
      <c r="BB5" s="85" t="str">
        <f>REPLACE(INDEX(GroupVertices[Group],MATCH(Edges[[#This Row],[Vertex 1]],GroupVertices[Vertex],0)),1,1,"")</f>
        <v>1</v>
      </c>
      <c r="BC5" s="85" t="str">
        <f>REPLACE(INDEX(GroupVertices[Group],MATCH(Edges[[#This Row],[Vertex 2]],GroupVertices[Vertex],0)),1,1,"")</f>
        <v>1</v>
      </c>
      <c r="BD5" s="51">
        <v>0</v>
      </c>
      <c r="BE5" s="52">
        <v>0</v>
      </c>
      <c r="BF5" s="51">
        <v>0</v>
      </c>
      <c r="BG5" s="52">
        <v>0</v>
      </c>
      <c r="BH5" s="51">
        <v>0</v>
      </c>
      <c r="BI5" s="52">
        <v>0</v>
      </c>
      <c r="BJ5" s="51">
        <v>20</v>
      </c>
      <c r="BK5" s="52">
        <v>100</v>
      </c>
      <c r="BL5" s="51">
        <v>20</v>
      </c>
    </row>
    <row r="6" spans="1:64" ht="45">
      <c r="A6" s="84" t="s">
        <v>214</v>
      </c>
      <c r="B6" s="84" t="s">
        <v>214</v>
      </c>
      <c r="C6" s="53" t="s">
        <v>750</v>
      </c>
      <c r="D6" s="54">
        <v>3</v>
      </c>
      <c r="E6" s="65" t="s">
        <v>132</v>
      </c>
      <c r="F6" s="55">
        <v>35</v>
      </c>
      <c r="G6" s="53"/>
      <c r="H6" s="57"/>
      <c r="I6" s="56"/>
      <c r="J6" s="56"/>
      <c r="K6" s="36" t="s">
        <v>65</v>
      </c>
      <c r="L6" s="83">
        <v>6</v>
      </c>
      <c r="M6" s="83"/>
      <c r="N6" s="63"/>
      <c r="O6" s="86" t="s">
        <v>176</v>
      </c>
      <c r="P6" s="88">
        <v>43602.78775462963</v>
      </c>
      <c r="Q6" s="86" t="s">
        <v>225</v>
      </c>
      <c r="R6" s="89" t="s">
        <v>253</v>
      </c>
      <c r="S6" s="86" t="s">
        <v>257</v>
      </c>
      <c r="T6" s="86" t="s">
        <v>262</v>
      </c>
      <c r="U6" s="86"/>
      <c r="V6" s="89" t="s">
        <v>288</v>
      </c>
      <c r="W6" s="88">
        <v>43602.78775462963</v>
      </c>
      <c r="X6" s="89" t="s">
        <v>295</v>
      </c>
      <c r="Y6" s="86"/>
      <c r="Z6" s="86"/>
      <c r="AA6" s="92" t="s">
        <v>327</v>
      </c>
      <c r="AB6" s="86"/>
      <c r="AC6" s="86" t="b">
        <v>0</v>
      </c>
      <c r="AD6" s="86">
        <v>0</v>
      </c>
      <c r="AE6" s="92" t="s">
        <v>356</v>
      </c>
      <c r="AF6" s="86" t="b">
        <v>0</v>
      </c>
      <c r="AG6" s="86" t="s">
        <v>357</v>
      </c>
      <c r="AH6" s="86"/>
      <c r="AI6" s="92" t="s">
        <v>356</v>
      </c>
      <c r="AJ6" s="86" t="b">
        <v>0</v>
      </c>
      <c r="AK6" s="86">
        <v>0</v>
      </c>
      <c r="AL6" s="92" t="s">
        <v>356</v>
      </c>
      <c r="AM6" s="86" t="s">
        <v>360</v>
      </c>
      <c r="AN6" s="86" t="b">
        <v>0</v>
      </c>
      <c r="AO6" s="92" t="s">
        <v>327</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1</v>
      </c>
      <c r="BE6" s="52">
        <v>8.333333333333334</v>
      </c>
      <c r="BF6" s="51">
        <v>0</v>
      </c>
      <c r="BG6" s="52">
        <v>0</v>
      </c>
      <c r="BH6" s="51">
        <v>0</v>
      </c>
      <c r="BI6" s="52">
        <v>0</v>
      </c>
      <c r="BJ6" s="51">
        <v>11</v>
      </c>
      <c r="BK6" s="52">
        <v>91.66666666666667</v>
      </c>
      <c r="BL6" s="51">
        <v>12</v>
      </c>
    </row>
    <row r="7" spans="1:64" ht="45">
      <c r="A7" s="84" t="s">
        <v>215</v>
      </c>
      <c r="B7" s="84" t="s">
        <v>219</v>
      </c>
      <c r="C7" s="53" t="s">
        <v>750</v>
      </c>
      <c r="D7" s="54">
        <v>3</v>
      </c>
      <c r="E7" s="65" t="s">
        <v>136</v>
      </c>
      <c r="F7" s="55">
        <v>35</v>
      </c>
      <c r="G7" s="53"/>
      <c r="H7" s="57"/>
      <c r="I7" s="56"/>
      <c r="J7" s="56"/>
      <c r="K7" s="36" t="s">
        <v>65</v>
      </c>
      <c r="L7" s="83">
        <v>7</v>
      </c>
      <c r="M7" s="83"/>
      <c r="N7" s="63"/>
      <c r="O7" s="86" t="s">
        <v>221</v>
      </c>
      <c r="P7" s="88">
        <v>43560.766597222224</v>
      </c>
      <c r="Q7" s="86" t="s">
        <v>226</v>
      </c>
      <c r="R7" s="86" t="s">
        <v>254</v>
      </c>
      <c r="S7" s="86" t="s">
        <v>258</v>
      </c>
      <c r="T7" s="86" t="s">
        <v>220</v>
      </c>
      <c r="U7" s="89" t="s">
        <v>266</v>
      </c>
      <c r="V7" s="89" t="s">
        <v>266</v>
      </c>
      <c r="W7" s="88">
        <v>43560.766597222224</v>
      </c>
      <c r="X7" s="89" t="s">
        <v>296</v>
      </c>
      <c r="Y7" s="86"/>
      <c r="Z7" s="86"/>
      <c r="AA7" s="92" t="s">
        <v>328</v>
      </c>
      <c r="AB7" s="86"/>
      <c r="AC7" s="86" t="b">
        <v>0</v>
      </c>
      <c r="AD7" s="86">
        <v>0</v>
      </c>
      <c r="AE7" s="92" t="s">
        <v>356</v>
      </c>
      <c r="AF7" s="86" t="b">
        <v>0</v>
      </c>
      <c r="AG7" s="86" t="s">
        <v>357</v>
      </c>
      <c r="AH7" s="86"/>
      <c r="AI7" s="92" t="s">
        <v>356</v>
      </c>
      <c r="AJ7" s="86" t="b">
        <v>0</v>
      </c>
      <c r="AK7" s="86">
        <v>0</v>
      </c>
      <c r="AL7" s="92" t="s">
        <v>356</v>
      </c>
      <c r="AM7" s="86" t="s">
        <v>361</v>
      </c>
      <c r="AN7" s="86" t="b">
        <v>0</v>
      </c>
      <c r="AO7" s="92" t="s">
        <v>328</v>
      </c>
      <c r="AP7" s="86" t="s">
        <v>176</v>
      </c>
      <c r="AQ7" s="86">
        <v>0</v>
      </c>
      <c r="AR7" s="86">
        <v>0</v>
      </c>
      <c r="AS7" s="86"/>
      <c r="AT7" s="86"/>
      <c r="AU7" s="86"/>
      <c r="AV7" s="86"/>
      <c r="AW7" s="86"/>
      <c r="AX7" s="86"/>
      <c r="AY7" s="86"/>
      <c r="AZ7" s="86"/>
      <c r="BA7">
        <v>21</v>
      </c>
      <c r="BB7" s="85" t="str">
        <f>REPLACE(INDEX(GroupVertices[Group],MATCH(Edges[[#This Row],[Vertex 1]],GroupVertices[Vertex],0)),1,1,"")</f>
        <v>2</v>
      </c>
      <c r="BC7" s="85" t="str">
        <f>REPLACE(INDEX(GroupVertices[Group],MATCH(Edges[[#This Row],[Vertex 2]],GroupVertices[Vertex],0)),1,1,"")</f>
        <v>2</v>
      </c>
      <c r="BD7" s="51"/>
      <c r="BE7" s="52"/>
      <c r="BF7" s="51"/>
      <c r="BG7" s="52"/>
      <c r="BH7" s="51"/>
      <c r="BI7" s="52"/>
      <c r="BJ7" s="51"/>
      <c r="BK7" s="52"/>
      <c r="BL7" s="51"/>
    </row>
    <row r="8" spans="1:64" ht="45">
      <c r="A8" s="84" t="s">
        <v>215</v>
      </c>
      <c r="B8" s="84" t="s">
        <v>219</v>
      </c>
      <c r="C8" s="53" t="s">
        <v>750</v>
      </c>
      <c r="D8" s="54">
        <v>3</v>
      </c>
      <c r="E8" s="65" t="s">
        <v>136</v>
      </c>
      <c r="F8" s="55">
        <v>35</v>
      </c>
      <c r="G8" s="53"/>
      <c r="H8" s="57"/>
      <c r="I8" s="56"/>
      <c r="J8" s="56"/>
      <c r="K8" s="36" t="s">
        <v>65</v>
      </c>
      <c r="L8" s="83">
        <v>8</v>
      </c>
      <c r="M8" s="83"/>
      <c r="N8" s="63"/>
      <c r="O8" s="86" t="s">
        <v>221</v>
      </c>
      <c r="P8" s="88">
        <v>43562.75702546296</v>
      </c>
      <c r="Q8" s="86" t="s">
        <v>227</v>
      </c>
      <c r="R8" s="86" t="s">
        <v>254</v>
      </c>
      <c r="S8" s="86" t="s">
        <v>258</v>
      </c>
      <c r="T8" s="86" t="s">
        <v>220</v>
      </c>
      <c r="U8" s="89" t="s">
        <v>267</v>
      </c>
      <c r="V8" s="89" t="s">
        <v>267</v>
      </c>
      <c r="W8" s="88">
        <v>43562.75702546296</v>
      </c>
      <c r="X8" s="89" t="s">
        <v>297</v>
      </c>
      <c r="Y8" s="86"/>
      <c r="Z8" s="86"/>
      <c r="AA8" s="92" t="s">
        <v>329</v>
      </c>
      <c r="AB8" s="86"/>
      <c r="AC8" s="86" t="b">
        <v>0</v>
      </c>
      <c r="AD8" s="86">
        <v>0</v>
      </c>
      <c r="AE8" s="92" t="s">
        <v>356</v>
      </c>
      <c r="AF8" s="86" t="b">
        <v>0</v>
      </c>
      <c r="AG8" s="86" t="s">
        <v>357</v>
      </c>
      <c r="AH8" s="86"/>
      <c r="AI8" s="92" t="s">
        <v>356</v>
      </c>
      <c r="AJ8" s="86" t="b">
        <v>0</v>
      </c>
      <c r="AK8" s="86">
        <v>0</v>
      </c>
      <c r="AL8" s="92" t="s">
        <v>356</v>
      </c>
      <c r="AM8" s="86" t="s">
        <v>361</v>
      </c>
      <c r="AN8" s="86" t="b">
        <v>0</v>
      </c>
      <c r="AO8" s="92" t="s">
        <v>329</v>
      </c>
      <c r="AP8" s="86" t="s">
        <v>176</v>
      </c>
      <c r="AQ8" s="86">
        <v>0</v>
      </c>
      <c r="AR8" s="86">
        <v>0</v>
      </c>
      <c r="AS8" s="86"/>
      <c r="AT8" s="86"/>
      <c r="AU8" s="86"/>
      <c r="AV8" s="86"/>
      <c r="AW8" s="86"/>
      <c r="AX8" s="86"/>
      <c r="AY8" s="86"/>
      <c r="AZ8" s="86"/>
      <c r="BA8">
        <v>21</v>
      </c>
      <c r="BB8" s="85" t="str">
        <f>REPLACE(INDEX(GroupVertices[Group],MATCH(Edges[[#This Row],[Vertex 1]],GroupVertices[Vertex],0)),1,1,"")</f>
        <v>2</v>
      </c>
      <c r="BC8" s="85" t="str">
        <f>REPLACE(INDEX(GroupVertices[Group],MATCH(Edges[[#This Row],[Vertex 2]],GroupVertices[Vertex],0)),1,1,"")</f>
        <v>2</v>
      </c>
      <c r="BD8" s="51"/>
      <c r="BE8" s="52"/>
      <c r="BF8" s="51"/>
      <c r="BG8" s="52"/>
      <c r="BH8" s="51"/>
      <c r="BI8" s="52"/>
      <c r="BJ8" s="51"/>
      <c r="BK8" s="52"/>
      <c r="BL8" s="51"/>
    </row>
    <row r="9" spans="1:64" ht="45">
      <c r="A9" s="84" t="s">
        <v>215</v>
      </c>
      <c r="B9" s="84" t="s">
        <v>219</v>
      </c>
      <c r="C9" s="53" t="s">
        <v>750</v>
      </c>
      <c r="D9" s="54">
        <v>3</v>
      </c>
      <c r="E9" s="65" t="s">
        <v>136</v>
      </c>
      <c r="F9" s="55">
        <v>35</v>
      </c>
      <c r="G9" s="53"/>
      <c r="H9" s="57"/>
      <c r="I9" s="56"/>
      <c r="J9" s="56"/>
      <c r="K9" s="36" t="s">
        <v>65</v>
      </c>
      <c r="L9" s="83">
        <v>9</v>
      </c>
      <c r="M9" s="83"/>
      <c r="N9" s="63"/>
      <c r="O9" s="86" t="s">
        <v>221</v>
      </c>
      <c r="P9" s="88">
        <v>43565.74133101852</v>
      </c>
      <c r="Q9" s="86" t="s">
        <v>228</v>
      </c>
      <c r="R9" s="86" t="s">
        <v>254</v>
      </c>
      <c r="S9" s="86" t="s">
        <v>258</v>
      </c>
      <c r="T9" s="86" t="s">
        <v>220</v>
      </c>
      <c r="U9" s="89" t="s">
        <v>268</v>
      </c>
      <c r="V9" s="89" t="s">
        <v>268</v>
      </c>
      <c r="W9" s="88">
        <v>43565.74133101852</v>
      </c>
      <c r="X9" s="89" t="s">
        <v>298</v>
      </c>
      <c r="Y9" s="86"/>
      <c r="Z9" s="86"/>
      <c r="AA9" s="92" t="s">
        <v>330</v>
      </c>
      <c r="AB9" s="86"/>
      <c r="AC9" s="86" t="b">
        <v>0</v>
      </c>
      <c r="AD9" s="86">
        <v>0</v>
      </c>
      <c r="AE9" s="92" t="s">
        <v>356</v>
      </c>
      <c r="AF9" s="86" t="b">
        <v>0</v>
      </c>
      <c r="AG9" s="86" t="s">
        <v>357</v>
      </c>
      <c r="AH9" s="86"/>
      <c r="AI9" s="92" t="s">
        <v>356</v>
      </c>
      <c r="AJ9" s="86" t="b">
        <v>0</v>
      </c>
      <c r="AK9" s="86">
        <v>0</v>
      </c>
      <c r="AL9" s="92" t="s">
        <v>356</v>
      </c>
      <c r="AM9" s="86" t="s">
        <v>361</v>
      </c>
      <c r="AN9" s="86" t="b">
        <v>0</v>
      </c>
      <c r="AO9" s="92" t="s">
        <v>330</v>
      </c>
      <c r="AP9" s="86" t="s">
        <v>176</v>
      </c>
      <c r="AQ9" s="86">
        <v>0</v>
      </c>
      <c r="AR9" s="86">
        <v>0</v>
      </c>
      <c r="AS9" s="86"/>
      <c r="AT9" s="86"/>
      <c r="AU9" s="86"/>
      <c r="AV9" s="86"/>
      <c r="AW9" s="86"/>
      <c r="AX9" s="86"/>
      <c r="AY9" s="86"/>
      <c r="AZ9" s="86"/>
      <c r="BA9">
        <v>21</v>
      </c>
      <c r="BB9" s="85" t="str">
        <f>REPLACE(INDEX(GroupVertices[Group],MATCH(Edges[[#This Row],[Vertex 1]],GroupVertices[Vertex],0)),1,1,"")</f>
        <v>2</v>
      </c>
      <c r="BC9" s="85" t="str">
        <f>REPLACE(INDEX(GroupVertices[Group],MATCH(Edges[[#This Row],[Vertex 2]],GroupVertices[Vertex],0)),1,1,"")</f>
        <v>2</v>
      </c>
      <c r="BD9" s="51"/>
      <c r="BE9" s="52"/>
      <c r="BF9" s="51"/>
      <c r="BG9" s="52"/>
      <c r="BH9" s="51"/>
      <c r="BI9" s="52"/>
      <c r="BJ9" s="51"/>
      <c r="BK9" s="52"/>
      <c r="BL9" s="51"/>
    </row>
    <row r="10" spans="1:64" ht="45">
      <c r="A10" s="84" t="s">
        <v>215</v>
      </c>
      <c r="B10" s="84" t="s">
        <v>219</v>
      </c>
      <c r="C10" s="53" t="s">
        <v>750</v>
      </c>
      <c r="D10" s="54">
        <v>3</v>
      </c>
      <c r="E10" s="65" t="s">
        <v>136</v>
      </c>
      <c r="F10" s="55">
        <v>35</v>
      </c>
      <c r="G10" s="53"/>
      <c r="H10" s="57"/>
      <c r="I10" s="56"/>
      <c r="J10" s="56"/>
      <c r="K10" s="36" t="s">
        <v>65</v>
      </c>
      <c r="L10" s="83">
        <v>10</v>
      </c>
      <c r="M10" s="83"/>
      <c r="N10" s="63"/>
      <c r="O10" s="86" t="s">
        <v>221</v>
      </c>
      <c r="P10" s="88">
        <v>43569.739375</v>
      </c>
      <c r="Q10" s="86" t="s">
        <v>229</v>
      </c>
      <c r="R10" s="86" t="s">
        <v>254</v>
      </c>
      <c r="S10" s="86" t="s">
        <v>258</v>
      </c>
      <c r="T10" s="86" t="s">
        <v>220</v>
      </c>
      <c r="U10" s="89" t="s">
        <v>269</v>
      </c>
      <c r="V10" s="89" t="s">
        <v>269</v>
      </c>
      <c r="W10" s="88">
        <v>43569.739375</v>
      </c>
      <c r="X10" s="89" t="s">
        <v>299</v>
      </c>
      <c r="Y10" s="86"/>
      <c r="Z10" s="86"/>
      <c r="AA10" s="92" t="s">
        <v>331</v>
      </c>
      <c r="AB10" s="86"/>
      <c r="AC10" s="86" t="b">
        <v>0</v>
      </c>
      <c r="AD10" s="86">
        <v>0</v>
      </c>
      <c r="AE10" s="92" t="s">
        <v>356</v>
      </c>
      <c r="AF10" s="86" t="b">
        <v>0</v>
      </c>
      <c r="AG10" s="86" t="s">
        <v>357</v>
      </c>
      <c r="AH10" s="86"/>
      <c r="AI10" s="92" t="s">
        <v>356</v>
      </c>
      <c r="AJ10" s="86" t="b">
        <v>0</v>
      </c>
      <c r="AK10" s="86">
        <v>0</v>
      </c>
      <c r="AL10" s="92" t="s">
        <v>356</v>
      </c>
      <c r="AM10" s="86" t="s">
        <v>361</v>
      </c>
      <c r="AN10" s="86" t="b">
        <v>0</v>
      </c>
      <c r="AO10" s="92" t="s">
        <v>331</v>
      </c>
      <c r="AP10" s="86" t="s">
        <v>176</v>
      </c>
      <c r="AQ10" s="86">
        <v>0</v>
      </c>
      <c r="AR10" s="86">
        <v>0</v>
      </c>
      <c r="AS10" s="86"/>
      <c r="AT10" s="86"/>
      <c r="AU10" s="86"/>
      <c r="AV10" s="86"/>
      <c r="AW10" s="86"/>
      <c r="AX10" s="86"/>
      <c r="AY10" s="86"/>
      <c r="AZ10" s="86"/>
      <c r="BA10">
        <v>21</v>
      </c>
      <c r="BB10" s="85" t="str">
        <f>REPLACE(INDEX(GroupVertices[Group],MATCH(Edges[[#This Row],[Vertex 1]],GroupVertices[Vertex],0)),1,1,"")</f>
        <v>2</v>
      </c>
      <c r="BC10" s="85" t="str">
        <f>REPLACE(INDEX(GroupVertices[Group],MATCH(Edges[[#This Row],[Vertex 2]],GroupVertices[Vertex],0)),1,1,"")</f>
        <v>2</v>
      </c>
      <c r="BD10" s="51"/>
      <c r="BE10" s="52"/>
      <c r="BF10" s="51"/>
      <c r="BG10" s="52"/>
      <c r="BH10" s="51"/>
      <c r="BI10" s="52"/>
      <c r="BJ10" s="51"/>
      <c r="BK10" s="52"/>
      <c r="BL10" s="51"/>
    </row>
    <row r="11" spans="1:64" ht="45">
      <c r="A11" s="84" t="s">
        <v>215</v>
      </c>
      <c r="B11" s="84" t="s">
        <v>219</v>
      </c>
      <c r="C11" s="53" t="s">
        <v>750</v>
      </c>
      <c r="D11" s="54">
        <v>3</v>
      </c>
      <c r="E11" s="65" t="s">
        <v>136</v>
      </c>
      <c r="F11" s="55">
        <v>35</v>
      </c>
      <c r="G11" s="53"/>
      <c r="H11" s="57"/>
      <c r="I11" s="56"/>
      <c r="J11" s="56"/>
      <c r="K11" s="36" t="s">
        <v>65</v>
      </c>
      <c r="L11" s="83">
        <v>11</v>
      </c>
      <c r="M11" s="83"/>
      <c r="N11" s="63"/>
      <c r="O11" s="86" t="s">
        <v>221</v>
      </c>
      <c r="P11" s="88">
        <v>43572.737858796296</v>
      </c>
      <c r="Q11" s="86" t="s">
        <v>230</v>
      </c>
      <c r="R11" s="86" t="s">
        <v>254</v>
      </c>
      <c r="S11" s="86" t="s">
        <v>258</v>
      </c>
      <c r="T11" s="86" t="s">
        <v>220</v>
      </c>
      <c r="U11" s="89" t="s">
        <v>270</v>
      </c>
      <c r="V11" s="89" t="s">
        <v>270</v>
      </c>
      <c r="W11" s="88">
        <v>43572.737858796296</v>
      </c>
      <c r="X11" s="89" t="s">
        <v>300</v>
      </c>
      <c r="Y11" s="86"/>
      <c r="Z11" s="86"/>
      <c r="AA11" s="92" t="s">
        <v>332</v>
      </c>
      <c r="AB11" s="86"/>
      <c r="AC11" s="86" t="b">
        <v>0</v>
      </c>
      <c r="AD11" s="86">
        <v>0</v>
      </c>
      <c r="AE11" s="92" t="s">
        <v>356</v>
      </c>
      <c r="AF11" s="86" t="b">
        <v>0</v>
      </c>
      <c r="AG11" s="86" t="s">
        <v>357</v>
      </c>
      <c r="AH11" s="86"/>
      <c r="AI11" s="92" t="s">
        <v>356</v>
      </c>
      <c r="AJ11" s="86" t="b">
        <v>0</v>
      </c>
      <c r="AK11" s="86">
        <v>0</v>
      </c>
      <c r="AL11" s="92" t="s">
        <v>356</v>
      </c>
      <c r="AM11" s="86" t="s">
        <v>361</v>
      </c>
      <c r="AN11" s="86" t="b">
        <v>0</v>
      </c>
      <c r="AO11" s="92" t="s">
        <v>332</v>
      </c>
      <c r="AP11" s="86" t="s">
        <v>176</v>
      </c>
      <c r="AQ11" s="86">
        <v>0</v>
      </c>
      <c r="AR11" s="86">
        <v>0</v>
      </c>
      <c r="AS11" s="86"/>
      <c r="AT11" s="86"/>
      <c r="AU11" s="86"/>
      <c r="AV11" s="86"/>
      <c r="AW11" s="86"/>
      <c r="AX11" s="86"/>
      <c r="AY11" s="86"/>
      <c r="AZ11" s="86"/>
      <c r="BA11">
        <v>21</v>
      </c>
      <c r="BB11" s="85" t="str">
        <f>REPLACE(INDEX(GroupVertices[Group],MATCH(Edges[[#This Row],[Vertex 1]],GroupVertices[Vertex],0)),1,1,"")</f>
        <v>2</v>
      </c>
      <c r="BC11" s="85" t="str">
        <f>REPLACE(INDEX(GroupVertices[Group],MATCH(Edges[[#This Row],[Vertex 2]],GroupVertices[Vertex],0)),1,1,"")</f>
        <v>2</v>
      </c>
      <c r="BD11" s="51"/>
      <c r="BE11" s="52"/>
      <c r="BF11" s="51"/>
      <c r="BG11" s="52"/>
      <c r="BH11" s="51"/>
      <c r="BI11" s="52"/>
      <c r="BJ11" s="51"/>
      <c r="BK11" s="52"/>
      <c r="BL11" s="51"/>
    </row>
    <row r="12" spans="1:64" ht="45">
      <c r="A12" s="84" t="s">
        <v>215</v>
      </c>
      <c r="B12" s="84" t="s">
        <v>219</v>
      </c>
      <c r="C12" s="53" t="s">
        <v>750</v>
      </c>
      <c r="D12" s="54">
        <v>3</v>
      </c>
      <c r="E12" s="65" t="s">
        <v>136</v>
      </c>
      <c r="F12" s="55">
        <v>35</v>
      </c>
      <c r="G12" s="53"/>
      <c r="H12" s="57"/>
      <c r="I12" s="56"/>
      <c r="J12" s="56"/>
      <c r="K12" s="36" t="s">
        <v>65</v>
      </c>
      <c r="L12" s="83">
        <v>12</v>
      </c>
      <c r="M12" s="83"/>
      <c r="N12" s="63"/>
      <c r="O12" s="86" t="s">
        <v>221</v>
      </c>
      <c r="P12" s="88">
        <v>43574.73267361111</v>
      </c>
      <c r="Q12" s="86" t="s">
        <v>231</v>
      </c>
      <c r="R12" s="86" t="s">
        <v>254</v>
      </c>
      <c r="S12" s="86" t="s">
        <v>258</v>
      </c>
      <c r="T12" s="86" t="s">
        <v>220</v>
      </c>
      <c r="U12" s="89" t="s">
        <v>271</v>
      </c>
      <c r="V12" s="89" t="s">
        <v>271</v>
      </c>
      <c r="W12" s="88">
        <v>43574.73267361111</v>
      </c>
      <c r="X12" s="89" t="s">
        <v>301</v>
      </c>
      <c r="Y12" s="86"/>
      <c r="Z12" s="86"/>
      <c r="AA12" s="92" t="s">
        <v>333</v>
      </c>
      <c r="AB12" s="86"/>
      <c r="AC12" s="86" t="b">
        <v>0</v>
      </c>
      <c r="AD12" s="86">
        <v>0</v>
      </c>
      <c r="AE12" s="92" t="s">
        <v>356</v>
      </c>
      <c r="AF12" s="86" t="b">
        <v>0</v>
      </c>
      <c r="AG12" s="86" t="s">
        <v>357</v>
      </c>
      <c r="AH12" s="86"/>
      <c r="AI12" s="92" t="s">
        <v>356</v>
      </c>
      <c r="AJ12" s="86" t="b">
        <v>0</v>
      </c>
      <c r="AK12" s="86">
        <v>0</v>
      </c>
      <c r="AL12" s="92" t="s">
        <v>356</v>
      </c>
      <c r="AM12" s="86" t="s">
        <v>361</v>
      </c>
      <c r="AN12" s="86" t="b">
        <v>0</v>
      </c>
      <c r="AO12" s="92" t="s">
        <v>333</v>
      </c>
      <c r="AP12" s="86" t="s">
        <v>176</v>
      </c>
      <c r="AQ12" s="86">
        <v>0</v>
      </c>
      <c r="AR12" s="86">
        <v>0</v>
      </c>
      <c r="AS12" s="86"/>
      <c r="AT12" s="86"/>
      <c r="AU12" s="86"/>
      <c r="AV12" s="86"/>
      <c r="AW12" s="86"/>
      <c r="AX12" s="86"/>
      <c r="AY12" s="86"/>
      <c r="AZ12" s="86"/>
      <c r="BA12">
        <v>21</v>
      </c>
      <c r="BB12" s="85" t="str">
        <f>REPLACE(INDEX(GroupVertices[Group],MATCH(Edges[[#This Row],[Vertex 1]],GroupVertices[Vertex],0)),1,1,"")</f>
        <v>2</v>
      </c>
      <c r="BC12" s="85" t="str">
        <f>REPLACE(INDEX(GroupVertices[Group],MATCH(Edges[[#This Row],[Vertex 2]],GroupVertices[Vertex],0)),1,1,"")</f>
        <v>2</v>
      </c>
      <c r="BD12" s="51"/>
      <c r="BE12" s="52"/>
      <c r="BF12" s="51"/>
      <c r="BG12" s="52"/>
      <c r="BH12" s="51"/>
      <c r="BI12" s="52"/>
      <c r="BJ12" s="51"/>
      <c r="BK12" s="52"/>
      <c r="BL12" s="51"/>
    </row>
    <row r="13" spans="1:64" ht="45">
      <c r="A13" s="84" t="s">
        <v>215</v>
      </c>
      <c r="B13" s="84" t="s">
        <v>219</v>
      </c>
      <c r="C13" s="53" t="s">
        <v>750</v>
      </c>
      <c r="D13" s="54">
        <v>3</v>
      </c>
      <c r="E13" s="65" t="s">
        <v>136</v>
      </c>
      <c r="F13" s="55">
        <v>35</v>
      </c>
      <c r="G13" s="53"/>
      <c r="H13" s="57"/>
      <c r="I13" s="56"/>
      <c r="J13" s="56"/>
      <c r="K13" s="36" t="s">
        <v>65</v>
      </c>
      <c r="L13" s="83">
        <v>13</v>
      </c>
      <c r="M13" s="83"/>
      <c r="N13" s="63"/>
      <c r="O13" s="86" t="s">
        <v>221</v>
      </c>
      <c r="P13" s="88">
        <v>43576.77130787037</v>
      </c>
      <c r="Q13" s="86" t="s">
        <v>232</v>
      </c>
      <c r="R13" s="86" t="s">
        <v>254</v>
      </c>
      <c r="S13" s="86" t="s">
        <v>258</v>
      </c>
      <c r="T13" s="86" t="s">
        <v>220</v>
      </c>
      <c r="U13" s="89" t="s">
        <v>272</v>
      </c>
      <c r="V13" s="89" t="s">
        <v>272</v>
      </c>
      <c r="W13" s="88">
        <v>43576.77130787037</v>
      </c>
      <c r="X13" s="89" t="s">
        <v>302</v>
      </c>
      <c r="Y13" s="86"/>
      <c r="Z13" s="86"/>
      <c r="AA13" s="92" t="s">
        <v>334</v>
      </c>
      <c r="AB13" s="86"/>
      <c r="AC13" s="86" t="b">
        <v>0</v>
      </c>
      <c r="AD13" s="86">
        <v>0</v>
      </c>
      <c r="AE13" s="92" t="s">
        <v>356</v>
      </c>
      <c r="AF13" s="86" t="b">
        <v>0</v>
      </c>
      <c r="AG13" s="86" t="s">
        <v>357</v>
      </c>
      <c r="AH13" s="86"/>
      <c r="AI13" s="92" t="s">
        <v>356</v>
      </c>
      <c r="AJ13" s="86" t="b">
        <v>0</v>
      </c>
      <c r="AK13" s="86">
        <v>0</v>
      </c>
      <c r="AL13" s="92" t="s">
        <v>356</v>
      </c>
      <c r="AM13" s="86" t="s">
        <v>361</v>
      </c>
      <c r="AN13" s="86" t="b">
        <v>0</v>
      </c>
      <c r="AO13" s="92" t="s">
        <v>334</v>
      </c>
      <c r="AP13" s="86" t="s">
        <v>176</v>
      </c>
      <c r="AQ13" s="86">
        <v>0</v>
      </c>
      <c r="AR13" s="86">
        <v>0</v>
      </c>
      <c r="AS13" s="86"/>
      <c r="AT13" s="86"/>
      <c r="AU13" s="86"/>
      <c r="AV13" s="86"/>
      <c r="AW13" s="86"/>
      <c r="AX13" s="86"/>
      <c r="AY13" s="86"/>
      <c r="AZ13" s="86"/>
      <c r="BA13">
        <v>21</v>
      </c>
      <c r="BB13" s="85" t="str">
        <f>REPLACE(INDEX(GroupVertices[Group],MATCH(Edges[[#This Row],[Vertex 1]],GroupVertices[Vertex],0)),1,1,"")</f>
        <v>2</v>
      </c>
      <c r="BC13" s="85" t="str">
        <f>REPLACE(INDEX(GroupVertices[Group],MATCH(Edges[[#This Row],[Vertex 2]],GroupVertices[Vertex],0)),1,1,"")</f>
        <v>2</v>
      </c>
      <c r="BD13" s="51"/>
      <c r="BE13" s="52"/>
      <c r="BF13" s="51"/>
      <c r="BG13" s="52"/>
      <c r="BH13" s="51"/>
      <c r="BI13" s="52"/>
      <c r="BJ13" s="51"/>
      <c r="BK13" s="52"/>
      <c r="BL13" s="51"/>
    </row>
    <row r="14" spans="1:64" ht="45">
      <c r="A14" s="84" t="s">
        <v>215</v>
      </c>
      <c r="B14" s="84" t="s">
        <v>219</v>
      </c>
      <c r="C14" s="53" t="s">
        <v>750</v>
      </c>
      <c r="D14" s="54">
        <v>3</v>
      </c>
      <c r="E14" s="65" t="s">
        <v>136</v>
      </c>
      <c r="F14" s="55">
        <v>35</v>
      </c>
      <c r="G14" s="53"/>
      <c r="H14" s="57"/>
      <c r="I14" s="56"/>
      <c r="J14" s="56"/>
      <c r="K14" s="36" t="s">
        <v>65</v>
      </c>
      <c r="L14" s="83">
        <v>14</v>
      </c>
      <c r="M14" s="83"/>
      <c r="N14" s="63"/>
      <c r="O14" s="86" t="s">
        <v>221</v>
      </c>
      <c r="P14" s="88">
        <v>43577.76347222222</v>
      </c>
      <c r="Q14" s="86" t="s">
        <v>233</v>
      </c>
      <c r="R14" s="86" t="s">
        <v>254</v>
      </c>
      <c r="S14" s="86" t="s">
        <v>258</v>
      </c>
      <c r="T14" s="86" t="s">
        <v>220</v>
      </c>
      <c r="U14" s="89" t="s">
        <v>273</v>
      </c>
      <c r="V14" s="89" t="s">
        <v>273</v>
      </c>
      <c r="W14" s="88">
        <v>43577.76347222222</v>
      </c>
      <c r="X14" s="89" t="s">
        <v>303</v>
      </c>
      <c r="Y14" s="86"/>
      <c r="Z14" s="86"/>
      <c r="AA14" s="92" t="s">
        <v>335</v>
      </c>
      <c r="AB14" s="86"/>
      <c r="AC14" s="86" t="b">
        <v>0</v>
      </c>
      <c r="AD14" s="86">
        <v>0</v>
      </c>
      <c r="AE14" s="92" t="s">
        <v>356</v>
      </c>
      <c r="AF14" s="86" t="b">
        <v>0</v>
      </c>
      <c r="AG14" s="86" t="s">
        <v>357</v>
      </c>
      <c r="AH14" s="86"/>
      <c r="AI14" s="92" t="s">
        <v>356</v>
      </c>
      <c r="AJ14" s="86" t="b">
        <v>0</v>
      </c>
      <c r="AK14" s="86">
        <v>0</v>
      </c>
      <c r="AL14" s="92" t="s">
        <v>356</v>
      </c>
      <c r="AM14" s="86" t="s">
        <v>361</v>
      </c>
      <c r="AN14" s="86" t="b">
        <v>0</v>
      </c>
      <c r="AO14" s="92" t="s">
        <v>335</v>
      </c>
      <c r="AP14" s="86" t="s">
        <v>176</v>
      </c>
      <c r="AQ14" s="86">
        <v>0</v>
      </c>
      <c r="AR14" s="86">
        <v>0</v>
      </c>
      <c r="AS14" s="86"/>
      <c r="AT14" s="86"/>
      <c r="AU14" s="86"/>
      <c r="AV14" s="86"/>
      <c r="AW14" s="86"/>
      <c r="AX14" s="86"/>
      <c r="AY14" s="86"/>
      <c r="AZ14" s="86"/>
      <c r="BA14">
        <v>21</v>
      </c>
      <c r="BB14" s="85" t="str">
        <f>REPLACE(INDEX(GroupVertices[Group],MATCH(Edges[[#This Row],[Vertex 1]],GroupVertices[Vertex],0)),1,1,"")</f>
        <v>2</v>
      </c>
      <c r="BC14" s="85" t="str">
        <f>REPLACE(INDEX(GroupVertices[Group],MATCH(Edges[[#This Row],[Vertex 2]],GroupVertices[Vertex],0)),1,1,"")</f>
        <v>2</v>
      </c>
      <c r="BD14" s="51"/>
      <c r="BE14" s="52"/>
      <c r="BF14" s="51"/>
      <c r="BG14" s="52"/>
      <c r="BH14" s="51"/>
      <c r="BI14" s="52"/>
      <c r="BJ14" s="51"/>
      <c r="BK14" s="52"/>
      <c r="BL14" s="51"/>
    </row>
    <row r="15" spans="1:64" ht="45">
      <c r="A15" s="84" t="s">
        <v>215</v>
      </c>
      <c r="B15" s="84" t="s">
        <v>219</v>
      </c>
      <c r="C15" s="53" t="s">
        <v>750</v>
      </c>
      <c r="D15" s="54">
        <v>3</v>
      </c>
      <c r="E15" s="65" t="s">
        <v>136</v>
      </c>
      <c r="F15" s="55">
        <v>35</v>
      </c>
      <c r="G15" s="53"/>
      <c r="H15" s="57"/>
      <c r="I15" s="56"/>
      <c r="J15" s="56"/>
      <c r="K15" s="36" t="s">
        <v>65</v>
      </c>
      <c r="L15" s="83">
        <v>15</v>
      </c>
      <c r="M15" s="83"/>
      <c r="N15" s="63"/>
      <c r="O15" s="86" t="s">
        <v>221</v>
      </c>
      <c r="P15" s="88">
        <v>43579.75585648148</v>
      </c>
      <c r="Q15" s="86" t="s">
        <v>234</v>
      </c>
      <c r="R15" s="86" t="s">
        <v>254</v>
      </c>
      <c r="S15" s="86" t="s">
        <v>258</v>
      </c>
      <c r="T15" s="86" t="s">
        <v>220</v>
      </c>
      <c r="U15" s="89" t="s">
        <v>274</v>
      </c>
      <c r="V15" s="89" t="s">
        <v>274</v>
      </c>
      <c r="W15" s="88">
        <v>43579.75585648148</v>
      </c>
      <c r="X15" s="89" t="s">
        <v>304</v>
      </c>
      <c r="Y15" s="86"/>
      <c r="Z15" s="86"/>
      <c r="AA15" s="92" t="s">
        <v>336</v>
      </c>
      <c r="AB15" s="86"/>
      <c r="AC15" s="86" t="b">
        <v>0</v>
      </c>
      <c r="AD15" s="86">
        <v>0</v>
      </c>
      <c r="AE15" s="92" t="s">
        <v>356</v>
      </c>
      <c r="AF15" s="86" t="b">
        <v>0</v>
      </c>
      <c r="AG15" s="86" t="s">
        <v>357</v>
      </c>
      <c r="AH15" s="86"/>
      <c r="AI15" s="92" t="s">
        <v>356</v>
      </c>
      <c r="AJ15" s="86" t="b">
        <v>0</v>
      </c>
      <c r="AK15" s="86">
        <v>0</v>
      </c>
      <c r="AL15" s="92" t="s">
        <v>356</v>
      </c>
      <c r="AM15" s="86" t="s">
        <v>361</v>
      </c>
      <c r="AN15" s="86" t="b">
        <v>0</v>
      </c>
      <c r="AO15" s="92" t="s">
        <v>336</v>
      </c>
      <c r="AP15" s="86" t="s">
        <v>176</v>
      </c>
      <c r="AQ15" s="86">
        <v>0</v>
      </c>
      <c r="AR15" s="86">
        <v>0</v>
      </c>
      <c r="AS15" s="86"/>
      <c r="AT15" s="86"/>
      <c r="AU15" s="86"/>
      <c r="AV15" s="86"/>
      <c r="AW15" s="86"/>
      <c r="AX15" s="86"/>
      <c r="AY15" s="86"/>
      <c r="AZ15" s="86"/>
      <c r="BA15">
        <v>21</v>
      </c>
      <c r="BB15" s="85" t="str">
        <f>REPLACE(INDEX(GroupVertices[Group],MATCH(Edges[[#This Row],[Vertex 1]],GroupVertices[Vertex],0)),1,1,"")</f>
        <v>2</v>
      </c>
      <c r="BC15" s="85" t="str">
        <f>REPLACE(INDEX(GroupVertices[Group],MATCH(Edges[[#This Row],[Vertex 2]],GroupVertices[Vertex],0)),1,1,"")</f>
        <v>2</v>
      </c>
      <c r="BD15" s="51"/>
      <c r="BE15" s="52"/>
      <c r="BF15" s="51"/>
      <c r="BG15" s="52"/>
      <c r="BH15" s="51"/>
      <c r="BI15" s="52"/>
      <c r="BJ15" s="51"/>
      <c r="BK15" s="52"/>
      <c r="BL15" s="51"/>
    </row>
    <row r="16" spans="1:64" ht="45">
      <c r="A16" s="84" t="s">
        <v>215</v>
      </c>
      <c r="B16" s="84" t="s">
        <v>219</v>
      </c>
      <c r="C16" s="53" t="s">
        <v>750</v>
      </c>
      <c r="D16" s="54">
        <v>3</v>
      </c>
      <c r="E16" s="65" t="s">
        <v>136</v>
      </c>
      <c r="F16" s="55">
        <v>35</v>
      </c>
      <c r="G16" s="53"/>
      <c r="H16" s="57"/>
      <c r="I16" s="56"/>
      <c r="J16" s="56"/>
      <c r="K16" s="36" t="s">
        <v>65</v>
      </c>
      <c r="L16" s="83">
        <v>16</v>
      </c>
      <c r="M16" s="83"/>
      <c r="N16" s="63"/>
      <c r="O16" s="86" t="s">
        <v>221</v>
      </c>
      <c r="P16" s="88">
        <v>43590.74101851852</v>
      </c>
      <c r="Q16" s="86" t="s">
        <v>235</v>
      </c>
      <c r="R16" s="86" t="s">
        <v>254</v>
      </c>
      <c r="S16" s="86" t="s">
        <v>258</v>
      </c>
      <c r="T16" s="86" t="s">
        <v>220</v>
      </c>
      <c r="U16" s="89" t="s">
        <v>275</v>
      </c>
      <c r="V16" s="89" t="s">
        <v>275</v>
      </c>
      <c r="W16" s="88">
        <v>43590.74101851852</v>
      </c>
      <c r="X16" s="89" t="s">
        <v>305</v>
      </c>
      <c r="Y16" s="86"/>
      <c r="Z16" s="86"/>
      <c r="AA16" s="92" t="s">
        <v>337</v>
      </c>
      <c r="AB16" s="86"/>
      <c r="AC16" s="86" t="b">
        <v>0</v>
      </c>
      <c r="AD16" s="86">
        <v>0</v>
      </c>
      <c r="AE16" s="92" t="s">
        <v>356</v>
      </c>
      <c r="AF16" s="86" t="b">
        <v>0</v>
      </c>
      <c r="AG16" s="86" t="s">
        <v>357</v>
      </c>
      <c r="AH16" s="86"/>
      <c r="AI16" s="92" t="s">
        <v>356</v>
      </c>
      <c r="AJ16" s="86" t="b">
        <v>0</v>
      </c>
      <c r="AK16" s="86">
        <v>0</v>
      </c>
      <c r="AL16" s="92" t="s">
        <v>356</v>
      </c>
      <c r="AM16" s="86" t="s">
        <v>361</v>
      </c>
      <c r="AN16" s="86" t="b">
        <v>0</v>
      </c>
      <c r="AO16" s="92" t="s">
        <v>337</v>
      </c>
      <c r="AP16" s="86" t="s">
        <v>176</v>
      </c>
      <c r="AQ16" s="86">
        <v>0</v>
      </c>
      <c r="AR16" s="86">
        <v>0</v>
      </c>
      <c r="AS16" s="86"/>
      <c r="AT16" s="86"/>
      <c r="AU16" s="86"/>
      <c r="AV16" s="86"/>
      <c r="AW16" s="86"/>
      <c r="AX16" s="86"/>
      <c r="AY16" s="86"/>
      <c r="AZ16" s="86"/>
      <c r="BA16">
        <v>21</v>
      </c>
      <c r="BB16" s="85" t="str">
        <f>REPLACE(INDEX(GroupVertices[Group],MATCH(Edges[[#This Row],[Vertex 1]],GroupVertices[Vertex],0)),1,1,"")</f>
        <v>2</v>
      </c>
      <c r="BC16" s="85" t="str">
        <f>REPLACE(INDEX(GroupVertices[Group],MATCH(Edges[[#This Row],[Vertex 2]],GroupVertices[Vertex],0)),1,1,"")</f>
        <v>2</v>
      </c>
      <c r="BD16" s="51"/>
      <c r="BE16" s="52"/>
      <c r="BF16" s="51"/>
      <c r="BG16" s="52"/>
      <c r="BH16" s="51"/>
      <c r="BI16" s="52"/>
      <c r="BJ16" s="51"/>
      <c r="BK16" s="52"/>
      <c r="BL16" s="51"/>
    </row>
    <row r="17" spans="1:64" ht="45">
      <c r="A17" s="84" t="s">
        <v>215</v>
      </c>
      <c r="B17" s="84" t="s">
        <v>219</v>
      </c>
      <c r="C17" s="53" t="s">
        <v>750</v>
      </c>
      <c r="D17" s="54">
        <v>3</v>
      </c>
      <c r="E17" s="65" t="s">
        <v>136</v>
      </c>
      <c r="F17" s="55">
        <v>35</v>
      </c>
      <c r="G17" s="53"/>
      <c r="H17" s="57"/>
      <c r="I17" s="56"/>
      <c r="J17" s="56"/>
      <c r="K17" s="36" t="s">
        <v>65</v>
      </c>
      <c r="L17" s="83">
        <v>17</v>
      </c>
      <c r="M17" s="83"/>
      <c r="N17" s="63"/>
      <c r="O17" s="86" t="s">
        <v>221</v>
      </c>
      <c r="P17" s="88">
        <v>43591.754270833335</v>
      </c>
      <c r="Q17" s="86" t="s">
        <v>236</v>
      </c>
      <c r="R17" s="86" t="s">
        <v>254</v>
      </c>
      <c r="S17" s="86" t="s">
        <v>258</v>
      </c>
      <c r="T17" s="86" t="s">
        <v>220</v>
      </c>
      <c r="U17" s="89" t="s">
        <v>276</v>
      </c>
      <c r="V17" s="89" t="s">
        <v>276</v>
      </c>
      <c r="W17" s="88">
        <v>43591.754270833335</v>
      </c>
      <c r="X17" s="89" t="s">
        <v>306</v>
      </c>
      <c r="Y17" s="86"/>
      <c r="Z17" s="86"/>
      <c r="AA17" s="92" t="s">
        <v>338</v>
      </c>
      <c r="AB17" s="86"/>
      <c r="AC17" s="86" t="b">
        <v>0</v>
      </c>
      <c r="AD17" s="86">
        <v>0</v>
      </c>
      <c r="AE17" s="92" t="s">
        <v>356</v>
      </c>
      <c r="AF17" s="86" t="b">
        <v>0</v>
      </c>
      <c r="AG17" s="86" t="s">
        <v>357</v>
      </c>
      <c r="AH17" s="86"/>
      <c r="AI17" s="92" t="s">
        <v>356</v>
      </c>
      <c r="AJ17" s="86" t="b">
        <v>0</v>
      </c>
      <c r="AK17" s="86">
        <v>0</v>
      </c>
      <c r="AL17" s="92" t="s">
        <v>356</v>
      </c>
      <c r="AM17" s="86" t="s">
        <v>361</v>
      </c>
      <c r="AN17" s="86" t="b">
        <v>0</v>
      </c>
      <c r="AO17" s="92" t="s">
        <v>338</v>
      </c>
      <c r="AP17" s="86" t="s">
        <v>176</v>
      </c>
      <c r="AQ17" s="86">
        <v>0</v>
      </c>
      <c r="AR17" s="86">
        <v>0</v>
      </c>
      <c r="AS17" s="86"/>
      <c r="AT17" s="86"/>
      <c r="AU17" s="86"/>
      <c r="AV17" s="86"/>
      <c r="AW17" s="86"/>
      <c r="AX17" s="86"/>
      <c r="AY17" s="86"/>
      <c r="AZ17" s="86"/>
      <c r="BA17">
        <v>21</v>
      </c>
      <c r="BB17" s="85" t="str">
        <f>REPLACE(INDEX(GroupVertices[Group],MATCH(Edges[[#This Row],[Vertex 1]],GroupVertices[Vertex],0)),1,1,"")</f>
        <v>2</v>
      </c>
      <c r="BC17" s="85" t="str">
        <f>REPLACE(INDEX(GroupVertices[Group],MATCH(Edges[[#This Row],[Vertex 2]],GroupVertices[Vertex],0)),1,1,"")</f>
        <v>2</v>
      </c>
      <c r="BD17" s="51"/>
      <c r="BE17" s="52"/>
      <c r="BF17" s="51"/>
      <c r="BG17" s="52"/>
      <c r="BH17" s="51"/>
      <c r="BI17" s="52"/>
      <c r="BJ17" s="51"/>
      <c r="BK17" s="52"/>
      <c r="BL17" s="51"/>
    </row>
    <row r="18" spans="1:64" ht="45">
      <c r="A18" s="84" t="s">
        <v>215</v>
      </c>
      <c r="B18" s="84" t="s">
        <v>219</v>
      </c>
      <c r="C18" s="53" t="s">
        <v>750</v>
      </c>
      <c r="D18" s="54">
        <v>3</v>
      </c>
      <c r="E18" s="65" t="s">
        <v>136</v>
      </c>
      <c r="F18" s="55">
        <v>35</v>
      </c>
      <c r="G18" s="53"/>
      <c r="H18" s="57"/>
      <c r="I18" s="56"/>
      <c r="J18" s="56"/>
      <c r="K18" s="36" t="s">
        <v>65</v>
      </c>
      <c r="L18" s="83">
        <v>18</v>
      </c>
      <c r="M18" s="83"/>
      <c r="N18" s="63"/>
      <c r="O18" s="86" t="s">
        <v>221</v>
      </c>
      <c r="P18" s="88">
        <v>43592.752071759256</v>
      </c>
      <c r="Q18" s="86" t="s">
        <v>237</v>
      </c>
      <c r="R18" s="86" t="s">
        <v>254</v>
      </c>
      <c r="S18" s="86" t="s">
        <v>258</v>
      </c>
      <c r="T18" s="86" t="s">
        <v>220</v>
      </c>
      <c r="U18" s="89" t="s">
        <v>277</v>
      </c>
      <c r="V18" s="89" t="s">
        <v>277</v>
      </c>
      <c r="W18" s="88">
        <v>43592.752071759256</v>
      </c>
      <c r="X18" s="89" t="s">
        <v>307</v>
      </c>
      <c r="Y18" s="86"/>
      <c r="Z18" s="86"/>
      <c r="AA18" s="92" t="s">
        <v>339</v>
      </c>
      <c r="AB18" s="86"/>
      <c r="AC18" s="86" t="b">
        <v>0</v>
      </c>
      <c r="AD18" s="86">
        <v>0</v>
      </c>
      <c r="AE18" s="92" t="s">
        <v>356</v>
      </c>
      <c r="AF18" s="86" t="b">
        <v>0</v>
      </c>
      <c r="AG18" s="86" t="s">
        <v>357</v>
      </c>
      <c r="AH18" s="86"/>
      <c r="AI18" s="92" t="s">
        <v>356</v>
      </c>
      <c r="AJ18" s="86" t="b">
        <v>0</v>
      </c>
      <c r="AK18" s="86">
        <v>0</v>
      </c>
      <c r="AL18" s="92" t="s">
        <v>356</v>
      </c>
      <c r="AM18" s="86" t="s">
        <v>361</v>
      </c>
      <c r="AN18" s="86" t="b">
        <v>0</v>
      </c>
      <c r="AO18" s="92" t="s">
        <v>339</v>
      </c>
      <c r="AP18" s="86" t="s">
        <v>176</v>
      </c>
      <c r="AQ18" s="86">
        <v>0</v>
      </c>
      <c r="AR18" s="86">
        <v>0</v>
      </c>
      <c r="AS18" s="86"/>
      <c r="AT18" s="86"/>
      <c r="AU18" s="86"/>
      <c r="AV18" s="86"/>
      <c r="AW18" s="86"/>
      <c r="AX18" s="86"/>
      <c r="AY18" s="86"/>
      <c r="AZ18" s="86"/>
      <c r="BA18">
        <v>21</v>
      </c>
      <c r="BB18" s="85" t="str">
        <f>REPLACE(INDEX(GroupVertices[Group],MATCH(Edges[[#This Row],[Vertex 1]],GroupVertices[Vertex],0)),1,1,"")</f>
        <v>2</v>
      </c>
      <c r="BC18" s="85" t="str">
        <f>REPLACE(INDEX(GroupVertices[Group],MATCH(Edges[[#This Row],[Vertex 2]],GroupVertices[Vertex],0)),1,1,"")</f>
        <v>2</v>
      </c>
      <c r="BD18" s="51"/>
      <c r="BE18" s="52"/>
      <c r="BF18" s="51"/>
      <c r="BG18" s="52"/>
      <c r="BH18" s="51"/>
      <c r="BI18" s="52"/>
      <c r="BJ18" s="51"/>
      <c r="BK18" s="52"/>
      <c r="BL18" s="51"/>
    </row>
    <row r="19" spans="1:64" ht="45">
      <c r="A19" s="84" t="s">
        <v>215</v>
      </c>
      <c r="B19" s="84" t="s">
        <v>219</v>
      </c>
      <c r="C19" s="53" t="s">
        <v>750</v>
      </c>
      <c r="D19" s="54">
        <v>3</v>
      </c>
      <c r="E19" s="65" t="s">
        <v>136</v>
      </c>
      <c r="F19" s="55">
        <v>35</v>
      </c>
      <c r="G19" s="53"/>
      <c r="H19" s="57"/>
      <c r="I19" s="56"/>
      <c r="J19" s="56"/>
      <c r="K19" s="36" t="s">
        <v>65</v>
      </c>
      <c r="L19" s="83">
        <v>19</v>
      </c>
      <c r="M19" s="83"/>
      <c r="N19" s="63"/>
      <c r="O19" s="86" t="s">
        <v>221</v>
      </c>
      <c r="P19" s="88">
        <v>43593.75451388889</v>
      </c>
      <c r="Q19" s="86" t="s">
        <v>238</v>
      </c>
      <c r="R19" s="86" t="s">
        <v>254</v>
      </c>
      <c r="S19" s="86" t="s">
        <v>258</v>
      </c>
      <c r="T19" s="86" t="s">
        <v>220</v>
      </c>
      <c r="U19" s="89" t="s">
        <v>278</v>
      </c>
      <c r="V19" s="89" t="s">
        <v>278</v>
      </c>
      <c r="W19" s="88">
        <v>43593.75451388889</v>
      </c>
      <c r="X19" s="89" t="s">
        <v>308</v>
      </c>
      <c r="Y19" s="86"/>
      <c r="Z19" s="86"/>
      <c r="AA19" s="92" t="s">
        <v>340</v>
      </c>
      <c r="AB19" s="86"/>
      <c r="AC19" s="86" t="b">
        <v>0</v>
      </c>
      <c r="AD19" s="86">
        <v>0</v>
      </c>
      <c r="AE19" s="92" t="s">
        <v>356</v>
      </c>
      <c r="AF19" s="86" t="b">
        <v>0</v>
      </c>
      <c r="AG19" s="86" t="s">
        <v>357</v>
      </c>
      <c r="AH19" s="86"/>
      <c r="AI19" s="92" t="s">
        <v>356</v>
      </c>
      <c r="AJ19" s="86" t="b">
        <v>0</v>
      </c>
      <c r="AK19" s="86">
        <v>0</v>
      </c>
      <c r="AL19" s="92" t="s">
        <v>356</v>
      </c>
      <c r="AM19" s="86" t="s">
        <v>361</v>
      </c>
      <c r="AN19" s="86" t="b">
        <v>0</v>
      </c>
      <c r="AO19" s="92" t="s">
        <v>340</v>
      </c>
      <c r="AP19" s="86" t="s">
        <v>176</v>
      </c>
      <c r="AQ19" s="86">
        <v>0</v>
      </c>
      <c r="AR19" s="86">
        <v>0</v>
      </c>
      <c r="AS19" s="86"/>
      <c r="AT19" s="86"/>
      <c r="AU19" s="86"/>
      <c r="AV19" s="86"/>
      <c r="AW19" s="86"/>
      <c r="AX19" s="86"/>
      <c r="AY19" s="86"/>
      <c r="AZ19" s="86"/>
      <c r="BA19">
        <v>21</v>
      </c>
      <c r="BB19" s="85" t="str">
        <f>REPLACE(INDEX(GroupVertices[Group],MATCH(Edges[[#This Row],[Vertex 1]],GroupVertices[Vertex],0)),1,1,"")</f>
        <v>2</v>
      </c>
      <c r="BC19" s="85" t="str">
        <f>REPLACE(INDEX(GroupVertices[Group],MATCH(Edges[[#This Row],[Vertex 2]],GroupVertices[Vertex],0)),1,1,"")</f>
        <v>2</v>
      </c>
      <c r="BD19" s="51"/>
      <c r="BE19" s="52"/>
      <c r="BF19" s="51"/>
      <c r="BG19" s="52"/>
      <c r="BH19" s="51"/>
      <c r="BI19" s="52"/>
      <c r="BJ19" s="51"/>
      <c r="BK19" s="52"/>
      <c r="BL19" s="51"/>
    </row>
    <row r="20" spans="1:64" ht="45">
      <c r="A20" s="84" t="s">
        <v>215</v>
      </c>
      <c r="B20" s="84" t="s">
        <v>219</v>
      </c>
      <c r="C20" s="53" t="s">
        <v>750</v>
      </c>
      <c r="D20" s="54">
        <v>3</v>
      </c>
      <c r="E20" s="65" t="s">
        <v>136</v>
      </c>
      <c r="F20" s="55">
        <v>35</v>
      </c>
      <c r="G20" s="53"/>
      <c r="H20" s="57"/>
      <c r="I20" s="56"/>
      <c r="J20" s="56"/>
      <c r="K20" s="36" t="s">
        <v>65</v>
      </c>
      <c r="L20" s="83">
        <v>20</v>
      </c>
      <c r="M20" s="83"/>
      <c r="N20" s="63"/>
      <c r="O20" s="86" t="s">
        <v>221</v>
      </c>
      <c r="P20" s="88">
        <v>43594.74790509259</v>
      </c>
      <c r="Q20" s="86" t="s">
        <v>239</v>
      </c>
      <c r="R20" s="86" t="s">
        <v>254</v>
      </c>
      <c r="S20" s="86" t="s">
        <v>258</v>
      </c>
      <c r="T20" s="86" t="s">
        <v>220</v>
      </c>
      <c r="U20" s="89" t="s">
        <v>279</v>
      </c>
      <c r="V20" s="89" t="s">
        <v>279</v>
      </c>
      <c r="W20" s="88">
        <v>43594.74790509259</v>
      </c>
      <c r="X20" s="89" t="s">
        <v>309</v>
      </c>
      <c r="Y20" s="86"/>
      <c r="Z20" s="86"/>
      <c r="AA20" s="92" t="s">
        <v>341</v>
      </c>
      <c r="AB20" s="86"/>
      <c r="AC20" s="86" t="b">
        <v>0</v>
      </c>
      <c r="AD20" s="86">
        <v>0</v>
      </c>
      <c r="AE20" s="92" t="s">
        <v>356</v>
      </c>
      <c r="AF20" s="86" t="b">
        <v>0</v>
      </c>
      <c r="AG20" s="86" t="s">
        <v>357</v>
      </c>
      <c r="AH20" s="86"/>
      <c r="AI20" s="92" t="s">
        <v>356</v>
      </c>
      <c r="AJ20" s="86" t="b">
        <v>0</v>
      </c>
      <c r="AK20" s="86">
        <v>0</v>
      </c>
      <c r="AL20" s="92" t="s">
        <v>356</v>
      </c>
      <c r="AM20" s="86" t="s">
        <v>361</v>
      </c>
      <c r="AN20" s="86" t="b">
        <v>0</v>
      </c>
      <c r="AO20" s="92" t="s">
        <v>341</v>
      </c>
      <c r="AP20" s="86" t="s">
        <v>176</v>
      </c>
      <c r="AQ20" s="86">
        <v>0</v>
      </c>
      <c r="AR20" s="86">
        <v>0</v>
      </c>
      <c r="AS20" s="86"/>
      <c r="AT20" s="86"/>
      <c r="AU20" s="86"/>
      <c r="AV20" s="86"/>
      <c r="AW20" s="86"/>
      <c r="AX20" s="86"/>
      <c r="AY20" s="86"/>
      <c r="AZ20" s="86"/>
      <c r="BA20">
        <v>21</v>
      </c>
      <c r="BB20" s="85" t="str">
        <f>REPLACE(INDEX(GroupVertices[Group],MATCH(Edges[[#This Row],[Vertex 1]],GroupVertices[Vertex],0)),1,1,"")</f>
        <v>2</v>
      </c>
      <c r="BC20" s="85" t="str">
        <f>REPLACE(INDEX(GroupVertices[Group],MATCH(Edges[[#This Row],[Vertex 2]],GroupVertices[Vertex],0)),1,1,"")</f>
        <v>2</v>
      </c>
      <c r="BD20" s="51"/>
      <c r="BE20" s="52"/>
      <c r="BF20" s="51"/>
      <c r="BG20" s="52"/>
      <c r="BH20" s="51"/>
      <c r="BI20" s="52"/>
      <c r="BJ20" s="51"/>
      <c r="BK20" s="52"/>
      <c r="BL20" s="51"/>
    </row>
    <row r="21" spans="1:64" ht="45">
      <c r="A21" s="84" t="s">
        <v>215</v>
      </c>
      <c r="B21" s="84" t="s">
        <v>219</v>
      </c>
      <c r="C21" s="53" t="s">
        <v>750</v>
      </c>
      <c r="D21" s="54">
        <v>3</v>
      </c>
      <c r="E21" s="65" t="s">
        <v>136</v>
      </c>
      <c r="F21" s="55">
        <v>35</v>
      </c>
      <c r="G21" s="53"/>
      <c r="H21" s="57"/>
      <c r="I21" s="56"/>
      <c r="J21" s="56"/>
      <c r="K21" s="36" t="s">
        <v>65</v>
      </c>
      <c r="L21" s="83">
        <v>21</v>
      </c>
      <c r="M21" s="83"/>
      <c r="N21" s="63"/>
      <c r="O21" s="86" t="s">
        <v>221</v>
      </c>
      <c r="P21" s="88">
        <v>43596.74820601852</v>
      </c>
      <c r="Q21" s="86" t="s">
        <v>240</v>
      </c>
      <c r="R21" s="86" t="s">
        <v>254</v>
      </c>
      <c r="S21" s="86" t="s">
        <v>258</v>
      </c>
      <c r="T21" s="86" t="s">
        <v>220</v>
      </c>
      <c r="U21" s="89" t="s">
        <v>280</v>
      </c>
      <c r="V21" s="89" t="s">
        <v>280</v>
      </c>
      <c r="W21" s="88">
        <v>43596.74820601852</v>
      </c>
      <c r="X21" s="89" t="s">
        <v>310</v>
      </c>
      <c r="Y21" s="86"/>
      <c r="Z21" s="86"/>
      <c r="AA21" s="92" t="s">
        <v>342</v>
      </c>
      <c r="AB21" s="86"/>
      <c r="AC21" s="86" t="b">
        <v>0</v>
      </c>
      <c r="AD21" s="86">
        <v>0</v>
      </c>
      <c r="AE21" s="92" t="s">
        <v>356</v>
      </c>
      <c r="AF21" s="86" t="b">
        <v>0</v>
      </c>
      <c r="AG21" s="86" t="s">
        <v>357</v>
      </c>
      <c r="AH21" s="86"/>
      <c r="AI21" s="92" t="s">
        <v>356</v>
      </c>
      <c r="AJ21" s="86" t="b">
        <v>0</v>
      </c>
      <c r="AK21" s="86">
        <v>0</v>
      </c>
      <c r="AL21" s="92" t="s">
        <v>356</v>
      </c>
      <c r="AM21" s="86" t="s">
        <v>361</v>
      </c>
      <c r="AN21" s="86" t="b">
        <v>0</v>
      </c>
      <c r="AO21" s="92" t="s">
        <v>342</v>
      </c>
      <c r="AP21" s="86" t="s">
        <v>176</v>
      </c>
      <c r="AQ21" s="86">
        <v>0</v>
      </c>
      <c r="AR21" s="86">
        <v>0</v>
      </c>
      <c r="AS21" s="86"/>
      <c r="AT21" s="86"/>
      <c r="AU21" s="86"/>
      <c r="AV21" s="86"/>
      <c r="AW21" s="86"/>
      <c r="AX21" s="86"/>
      <c r="AY21" s="86"/>
      <c r="AZ21" s="86"/>
      <c r="BA21">
        <v>21</v>
      </c>
      <c r="BB21" s="85" t="str">
        <f>REPLACE(INDEX(GroupVertices[Group],MATCH(Edges[[#This Row],[Vertex 1]],GroupVertices[Vertex],0)),1,1,"")</f>
        <v>2</v>
      </c>
      <c r="BC21" s="85" t="str">
        <f>REPLACE(INDEX(GroupVertices[Group],MATCH(Edges[[#This Row],[Vertex 2]],GroupVertices[Vertex],0)),1,1,"")</f>
        <v>2</v>
      </c>
      <c r="BD21" s="51"/>
      <c r="BE21" s="52"/>
      <c r="BF21" s="51"/>
      <c r="BG21" s="52"/>
      <c r="BH21" s="51"/>
      <c r="BI21" s="52"/>
      <c r="BJ21" s="51"/>
      <c r="BK21" s="52"/>
      <c r="BL21" s="51"/>
    </row>
    <row r="22" spans="1:64" ht="45">
      <c r="A22" s="84" t="s">
        <v>215</v>
      </c>
      <c r="B22" s="84" t="s">
        <v>219</v>
      </c>
      <c r="C22" s="53" t="s">
        <v>750</v>
      </c>
      <c r="D22" s="54">
        <v>3</v>
      </c>
      <c r="E22" s="65" t="s">
        <v>136</v>
      </c>
      <c r="F22" s="55">
        <v>35</v>
      </c>
      <c r="G22" s="53"/>
      <c r="H22" s="57"/>
      <c r="I22" s="56"/>
      <c r="J22" s="56"/>
      <c r="K22" s="36" t="s">
        <v>65</v>
      </c>
      <c r="L22" s="83">
        <v>22</v>
      </c>
      <c r="M22" s="83"/>
      <c r="N22" s="63"/>
      <c r="O22" s="86" t="s">
        <v>221</v>
      </c>
      <c r="P22" s="88">
        <v>43597.744722222225</v>
      </c>
      <c r="Q22" s="86" t="s">
        <v>241</v>
      </c>
      <c r="R22" s="86" t="s">
        <v>254</v>
      </c>
      <c r="S22" s="86" t="s">
        <v>258</v>
      </c>
      <c r="T22" s="86" t="s">
        <v>220</v>
      </c>
      <c r="U22" s="89" t="s">
        <v>281</v>
      </c>
      <c r="V22" s="89" t="s">
        <v>281</v>
      </c>
      <c r="W22" s="88">
        <v>43597.744722222225</v>
      </c>
      <c r="X22" s="89" t="s">
        <v>311</v>
      </c>
      <c r="Y22" s="86"/>
      <c r="Z22" s="86"/>
      <c r="AA22" s="92" t="s">
        <v>343</v>
      </c>
      <c r="AB22" s="86"/>
      <c r="AC22" s="86" t="b">
        <v>0</v>
      </c>
      <c r="AD22" s="86">
        <v>0</v>
      </c>
      <c r="AE22" s="92" t="s">
        <v>356</v>
      </c>
      <c r="AF22" s="86" t="b">
        <v>0</v>
      </c>
      <c r="AG22" s="86" t="s">
        <v>357</v>
      </c>
      <c r="AH22" s="86"/>
      <c r="AI22" s="92" t="s">
        <v>356</v>
      </c>
      <c r="AJ22" s="86" t="b">
        <v>0</v>
      </c>
      <c r="AK22" s="86">
        <v>0</v>
      </c>
      <c r="AL22" s="92" t="s">
        <v>356</v>
      </c>
      <c r="AM22" s="86" t="s">
        <v>361</v>
      </c>
      <c r="AN22" s="86" t="b">
        <v>0</v>
      </c>
      <c r="AO22" s="92" t="s">
        <v>343</v>
      </c>
      <c r="AP22" s="86" t="s">
        <v>176</v>
      </c>
      <c r="AQ22" s="86">
        <v>0</v>
      </c>
      <c r="AR22" s="86">
        <v>0</v>
      </c>
      <c r="AS22" s="86"/>
      <c r="AT22" s="86"/>
      <c r="AU22" s="86"/>
      <c r="AV22" s="86"/>
      <c r="AW22" s="86"/>
      <c r="AX22" s="86"/>
      <c r="AY22" s="86"/>
      <c r="AZ22" s="86"/>
      <c r="BA22">
        <v>21</v>
      </c>
      <c r="BB22" s="85" t="str">
        <f>REPLACE(INDEX(GroupVertices[Group],MATCH(Edges[[#This Row],[Vertex 1]],GroupVertices[Vertex],0)),1,1,"")</f>
        <v>2</v>
      </c>
      <c r="BC22" s="85" t="str">
        <f>REPLACE(INDEX(GroupVertices[Group],MATCH(Edges[[#This Row],[Vertex 2]],GroupVertices[Vertex],0)),1,1,"")</f>
        <v>2</v>
      </c>
      <c r="BD22" s="51"/>
      <c r="BE22" s="52"/>
      <c r="BF22" s="51"/>
      <c r="BG22" s="52"/>
      <c r="BH22" s="51"/>
      <c r="BI22" s="52"/>
      <c r="BJ22" s="51"/>
      <c r="BK22" s="52"/>
      <c r="BL22" s="51"/>
    </row>
    <row r="23" spans="1:64" ht="45">
      <c r="A23" s="84" t="s">
        <v>215</v>
      </c>
      <c r="B23" s="84" t="s">
        <v>219</v>
      </c>
      <c r="C23" s="53" t="s">
        <v>750</v>
      </c>
      <c r="D23" s="54">
        <v>3</v>
      </c>
      <c r="E23" s="65" t="s">
        <v>136</v>
      </c>
      <c r="F23" s="55">
        <v>35</v>
      </c>
      <c r="G23" s="53"/>
      <c r="H23" s="57"/>
      <c r="I23" s="56"/>
      <c r="J23" s="56"/>
      <c r="K23" s="36" t="s">
        <v>65</v>
      </c>
      <c r="L23" s="83">
        <v>23</v>
      </c>
      <c r="M23" s="83"/>
      <c r="N23" s="63"/>
      <c r="O23" s="86" t="s">
        <v>221</v>
      </c>
      <c r="P23" s="88">
        <v>43598.74747685185</v>
      </c>
      <c r="Q23" s="86" t="s">
        <v>242</v>
      </c>
      <c r="R23" s="86" t="s">
        <v>254</v>
      </c>
      <c r="S23" s="86" t="s">
        <v>258</v>
      </c>
      <c r="T23" s="86" t="s">
        <v>220</v>
      </c>
      <c r="U23" s="89" t="s">
        <v>282</v>
      </c>
      <c r="V23" s="89" t="s">
        <v>282</v>
      </c>
      <c r="W23" s="88">
        <v>43598.74747685185</v>
      </c>
      <c r="X23" s="89" t="s">
        <v>312</v>
      </c>
      <c r="Y23" s="86"/>
      <c r="Z23" s="86"/>
      <c r="AA23" s="92" t="s">
        <v>344</v>
      </c>
      <c r="AB23" s="86"/>
      <c r="AC23" s="86" t="b">
        <v>0</v>
      </c>
      <c r="AD23" s="86">
        <v>0</v>
      </c>
      <c r="AE23" s="92" t="s">
        <v>356</v>
      </c>
      <c r="AF23" s="86" t="b">
        <v>0</v>
      </c>
      <c r="AG23" s="86" t="s">
        <v>357</v>
      </c>
      <c r="AH23" s="86"/>
      <c r="AI23" s="92" t="s">
        <v>356</v>
      </c>
      <c r="AJ23" s="86" t="b">
        <v>0</v>
      </c>
      <c r="AK23" s="86">
        <v>0</v>
      </c>
      <c r="AL23" s="92" t="s">
        <v>356</v>
      </c>
      <c r="AM23" s="86" t="s">
        <v>361</v>
      </c>
      <c r="AN23" s="86" t="b">
        <v>0</v>
      </c>
      <c r="AO23" s="92" t="s">
        <v>344</v>
      </c>
      <c r="AP23" s="86" t="s">
        <v>176</v>
      </c>
      <c r="AQ23" s="86">
        <v>0</v>
      </c>
      <c r="AR23" s="86">
        <v>0</v>
      </c>
      <c r="AS23" s="86"/>
      <c r="AT23" s="86"/>
      <c r="AU23" s="86"/>
      <c r="AV23" s="86"/>
      <c r="AW23" s="86"/>
      <c r="AX23" s="86"/>
      <c r="AY23" s="86"/>
      <c r="AZ23" s="86"/>
      <c r="BA23">
        <v>21</v>
      </c>
      <c r="BB23" s="85" t="str">
        <f>REPLACE(INDEX(GroupVertices[Group],MATCH(Edges[[#This Row],[Vertex 1]],GroupVertices[Vertex],0)),1,1,"")</f>
        <v>2</v>
      </c>
      <c r="BC23" s="85" t="str">
        <f>REPLACE(INDEX(GroupVertices[Group],MATCH(Edges[[#This Row],[Vertex 2]],GroupVertices[Vertex],0)),1,1,"")</f>
        <v>2</v>
      </c>
      <c r="BD23" s="51"/>
      <c r="BE23" s="52"/>
      <c r="BF23" s="51"/>
      <c r="BG23" s="52"/>
      <c r="BH23" s="51"/>
      <c r="BI23" s="52"/>
      <c r="BJ23" s="51"/>
      <c r="BK23" s="52"/>
      <c r="BL23" s="51"/>
    </row>
    <row r="24" spans="1:64" ht="45">
      <c r="A24" s="84" t="s">
        <v>215</v>
      </c>
      <c r="B24" s="84" t="s">
        <v>219</v>
      </c>
      <c r="C24" s="53" t="s">
        <v>750</v>
      </c>
      <c r="D24" s="54">
        <v>3</v>
      </c>
      <c r="E24" s="65" t="s">
        <v>136</v>
      </c>
      <c r="F24" s="55">
        <v>35</v>
      </c>
      <c r="G24" s="53"/>
      <c r="H24" s="57"/>
      <c r="I24" s="56"/>
      <c r="J24" s="56"/>
      <c r="K24" s="36" t="s">
        <v>65</v>
      </c>
      <c r="L24" s="83">
        <v>24</v>
      </c>
      <c r="M24" s="83"/>
      <c r="N24" s="63"/>
      <c r="O24" s="86" t="s">
        <v>221</v>
      </c>
      <c r="P24" s="88">
        <v>43600.76278935185</v>
      </c>
      <c r="Q24" s="86" t="s">
        <v>243</v>
      </c>
      <c r="R24" s="86" t="s">
        <v>254</v>
      </c>
      <c r="S24" s="86" t="s">
        <v>258</v>
      </c>
      <c r="T24" s="86" t="s">
        <v>220</v>
      </c>
      <c r="U24" s="89" t="s">
        <v>283</v>
      </c>
      <c r="V24" s="89" t="s">
        <v>283</v>
      </c>
      <c r="W24" s="88">
        <v>43600.76278935185</v>
      </c>
      <c r="X24" s="89" t="s">
        <v>313</v>
      </c>
      <c r="Y24" s="86"/>
      <c r="Z24" s="86"/>
      <c r="AA24" s="92" t="s">
        <v>345</v>
      </c>
      <c r="AB24" s="86"/>
      <c r="AC24" s="86" t="b">
        <v>0</v>
      </c>
      <c r="AD24" s="86">
        <v>0</v>
      </c>
      <c r="AE24" s="92" t="s">
        <v>356</v>
      </c>
      <c r="AF24" s="86" t="b">
        <v>0</v>
      </c>
      <c r="AG24" s="86" t="s">
        <v>357</v>
      </c>
      <c r="AH24" s="86"/>
      <c r="AI24" s="92" t="s">
        <v>356</v>
      </c>
      <c r="AJ24" s="86" t="b">
        <v>0</v>
      </c>
      <c r="AK24" s="86">
        <v>0</v>
      </c>
      <c r="AL24" s="92" t="s">
        <v>356</v>
      </c>
      <c r="AM24" s="86" t="s">
        <v>361</v>
      </c>
      <c r="AN24" s="86" t="b">
        <v>0</v>
      </c>
      <c r="AO24" s="92" t="s">
        <v>345</v>
      </c>
      <c r="AP24" s="86" t="s">
        <v>176</v>
      </c>
      <c r="AQ24" s="86">
        <v>0</v>
      </c>
      <c r="AR24" s="86">
        <v>0</v>
      </c>
      <c r="AS24" s="86"/>
      <c r="AT24" s="86"/>
      <c r="AU24" s="86"/>
      <c r="AV24" s="86"/>
      <c r="AW24" s="86"/>
      <c r="AX24" s="86"/>
      <c r="AY24" s="86"/>
      <c r="AZ24" s="86"/>
      <c r="BA24">
        <v>21</v>
      </c>
      <c r="BB24" s="85" t="str">
        <f>REPLACE(INDEX(GroupVertices[Group],MATCH(Edges[[#This Row],[Vertex 1]],GroupVertices[Vertex],0)),1,1,"")</f>
        <v>2</v>
      </c>
      <c r="BC24" s="85" t="str">
        <f>REPLACE(INDEX(GroupVertices[Group],MATCH(Edges[[#This Row],[Vertex 2]],GroupVertices[Vertex],0)),1,1,"")</f>
        <v>2</v>
      </c>
      <c r="BD24" s="51"/>
      <c r="BE24" s="52"/>
      <c r="BF24" s="51"/>
      <c r="BG24" s="52"/>
      <c r="BH24" s="51"/>
      <c r="BI24" s="52"/>
      <c r="BJ24" s="51"/>
      <c r="BK24" s="52"/>
      <c r="BL24" s="51"/>
    </row>
    <row r="25" spans="1:64" ht="45">
      <c r="A25" s="84" t="s">
        <v>215</v>
      </c>
      <c r="B25" s="84" t="s">
        <v>219</v>
      </c>
      <c r="C25" s="53" t="s">
        <v>750</v>
      </c>
      <c r="D25" s="54">
        <v>3</v>
      </c>
      <c r="E25" s="65" t="s">
        <v>136</v>
      </c>
      <c r="F25" s="55">
        <v>35</v>
      </c>
      <c r="G25" s="53"/>
      <c r="H25" s="57"/>
      <c r="I25" s="56"/>
      <c r="J25" s="56"/>
      <c r="K25" s="36" t="s">
        <v>65</v>
      </c>
      <c r="L25" s="83">
        <v>25</v>
      </c>
      <c r="M25" s="83"/>
      <c r="N25" s="63"/>
      <c r="O25" s="86" t="s">
        <v>221</v>
      </c>
      <c r="P25" s="88">
        <v>43601.74199074074</v>
      </c>
      <c r="Q25" s="86" t="s">
        <v>244</v>
      </c>
      <c r="R25" s="86" t="s">
        <v>254</v>
      </c>
      <c r="S25" s="86" t="s">
        <v>258</v>
      </c>
      <c r="T25" s="86" t="s">
        <v>220</v>
      </c>
      <c r="U25" s="89" t="s">
        <v>284</v>
      </c>
      <c r="V25" s="89" t="s">
        <v>284</v>
      </c>
      <c r="W25" s="88">
        <v>43601.74199074074</v>
      </c>
      <c r="X25" s="89" t="s">
        <v>314</v>
      </c>
      <c r="Y25" s="86"/>
      <c r="Z25" s="86"/>
      <c r="AA25" s="92" t="s">
        <v>346</v>
      </c>
      <c r="AB25" s="86"/>
      <c r="AC25" s="86" t="b">
        <v>0</v>
      </c>
      <c r="AD25" s="86">
        <v>0</v>
      </c>
      <c r="AE25" s="92" t="s">
        <v>356</v>
      </c>
      <c r="AF25" s="86" t="b">
        <v>0</v>
      </c>
      <c r="AG25" s="86" t="s">
        <v>357</v>
      </c>
      <c r="AH25" s="86"/>
      <c r="AI25" s="92" t="s">
        <v>356</v>
      </c>
      <c r="AJ25" s="86" t="b">
        <v>0</v>
      </c>
      <c r="AK25" s="86">
        <v>0</v>
      </c>
      <c r="AL25" s="92" t="s">
        <v>356</v>
      </c>
      <c r="AM25" s="86" t="s">
        <v>361</v>
      </c>
      <c r="AN25" s="86" t="b">
        <v>0</v>
      </c>
      <c r="AO25" s="92" t="s">
        <v>346</v>
      </c>
      <c r="AP25" s="86" t="s">
        <v>176</v>
      </c>
      <c r="AQ25" s="86">
        <v>0</v>
      </c>
      <c r="AR25" s="86">
        <v>0</v>
      </c>
      <c r="AS25" s="86"/>
      <c r="AT25" s="86"/>
      <c r="AU25" s="86"/>
      <c r="AV25" s="86"/>
      <c r="AW25" s="86"/>
      <c r="AX25" s="86"/>
      <c r="AY25" s="86"/>
      <c r="AZ25" s="86"/>
      <c r="BA25">
        <v>21</v>
      </c>
      <c r="BB25" s="85" t="str">
        <f>REPLACE(INDEX(GroupVertices[Group],MATCH(Edges[[#This Row],[Vertex 1]],GroupVertices[Vertex],0)),1,1,"")</f>
        <v>2</v>
      </c>
      <c r="BC25" s="85" t="str">
        <f>REPLACE(INDEX(GroupVertices[Group],MATCH(Edges[[#This Row],[Vertex 2]],GroupVertices[Vertex],0)),1,1,"")</f>
        <v>2</v>
      </c>
      <c r="BD25" s="51"/>
      <c r="BE25" s="52"/>
      <c r="BF25" s="51"/>
      <c r="BG25" s="52"/>
      <c r="BH25" s="51"/>
      <c r="BI25" s="52"/>
      <c r="BJ25" s="51"/>
      <c r="BK25" s="52"/>
      <c r="BL25" s="51"/>
    </row>
    <row r="26" spans="1:64" ht="45">
      <c r="A26" s="84" t="s">
        <v>215</v>
      </c>
      <c r="B26" s="84" t="s">
        <v>219</v>
      </c>
      <c r="C26" s="53" t="s">
        <v>750</v>
      </c>
      <c r="D26" s="54">
        <v>3</v>
      </c>
      <c r="E26" s="65" t="s">
        <v>136</v>
      </c>
      <c r="F26" s="55">
        <v>35</v>
      </c>
      <c r="G26" s="53"/>
      <c r="H26" s="57"/>
      <c r="I26" s="56"/>
      <c r="J26" s="56"/>
      <c r="K26" s="36" t="s">
        <v>65</v>
      </c>
      <c r="L26" s="83">
        <v>26</v>
      </c>
      <c r="M26" s="83"/>
      <c r="N26" s="63"/>
      <c r="O26" s="86" t="s">
        <v>221</v>
      </c>
      <c r="P26" s="88">
        <v>43602.75314814815</v>
      </c>
      <c r="Q26" s="86" t="s">
        <v>245</v>
      </c>
      <c r="R26" s="86" t="s">
        <v>254</v>
      </c>
      <c r="S26" s="86" t="s">
        <v>258</v>
      </c>
      <c r="T26" s="86" t="s">
        <v>220</v>
      </c>
      <c r="U26" s="89" t="s">
        <v>285</v>
      </c>
      <c r="V26" s="89" t="s">
        <v>285</v>
      </c>
      <c r="W26" s="88">
        <v>43602.75314814815</v>
      </c>
      <c r="X26" s="89" t="s">
        <v>315</v>
      </c>
      <c r="Y26" s="86"/>
      <c r="Z26" s="86"/>
      <c r="AA26" s="92" t="s">
        <v>347</v>
      </c>
      <c r="AB26" s="86"/>
      <c r="AC26" s="86" t="b">
        <v>0</v>
      </c>
      <c r="AD26" s="86">
        <v>0</v>
      </c>
      <c r="AE26" s="92" t="s">
        <v>356</v>
      </c>
      <c r="AF26" s="86" t="b">
        <v>0</v>
      </c>
      <c r="AG26" s="86" t="s">
        <v>357</v>
      </c>
      <c r="AH26" s="86"/>
      <c r="AI26" s="92" t="s">
        <v>356</v>
      </c>
      <c r="AJ26" s="86" t="b">
        <v>0</v>
      </c>
      <c r="AK26" s="86">
        <v>0</v>
      </c>
      <c r="AL26" s="92" t="s">
        <v>356</v>
      </c>
      <c r="AM26" s="86" t="s">
        <v>361</v>
      </c>
      <c r="AN26" s="86" t="b">
        <v>0</v>
      </c>
      <c r="AO26" s="92" t="s">
        <v>347</v>
      </c>
      <c r="AP26" s="86" t="s">
        <v>176</v>
      </c>
      <c r="AQ26" s="86">
        <v>0</v>
      </c>
      <c r="AR26" s="86">
        <v>0</v>
      </c>
      <c r="AS26" s="86"/>
      <c r="AT26" s="86"/>
      <c r="AU26" s="86"/>
      <c r="AV26" s="86"/>
      <c r="AW26" s="86"/>
      <c r="AX26" s="86"/>
      <c r="AY26" s="86"/>
      <c r="AZ26" s="86"/>
      <c r="BA26">
        <v>21</v>
      </c>
      <c r="BB26" s="85" t="str">
        <f>REPLACE(INDEX(GroupVertices[Group],MATCH(Edges[[#This Row],[Vertex 1]],GroupVertices[Vertex],0)),1,1,"")</f>
        <v>2</v>
      </c>
      <c r="BC26" s="85" t="str">
        <f>REPLACE(INDEX(GroupVertices[Group],MATCH(Edges[[#This Row],[Vertex 2]],GroupVertices[Vertex],0)),1,1,"")</f>
        <v>2</v>
      </c>
      <c r="BD26" s="51"/>
      <c r="BE26" s="52"/>
      <c r="BF26" s="51"/>
      <c r="BG26" s="52"/>
      <c r="BH26" s="51"/>
      <c r="BI26" s="52"/>
      <c r="BJ26" s="51"/>
      <c r="BK26" s="52"/>
      <c r="BL26" s="51"/>
    </row>
    <row r="27" spans="1:64" ht="45">
      <c r="A27" s="84" t="s">
        <v>215</v>
      </c>
      <c r="B27" s="84" t="s">
        <v>219</v>
      </c>
      <c r="C27" s="53" t="s">
        <v>750</v>
      </c>
      <c r="D27" s="54">
        <v>3</v>
      </c>
      <c r="E27" s="65" t="s">
        <v>136</v>
      </c>
      <c r="F27" s="55">
        <v>35</v>
      </c>
      <c r="G27" s="53"/>
      <c r="H27" s="57"/>
      <c r="I27" s="56"/>
      <c r="J27" s="56"/>
      <c r="K27" s="36" t="s">
        <v>65</v>
      </c>
      <c r="L27" s="83">
        <v>27</v>
      </c>
      <c r="M27" s="83"/>
      <c r="N27" s="63"/>
      <c r="O27" s="86" t="s">
        <v>221</v>
      </c>
      <c r="P27" s="88">
        <v>43605.73809027778</v>
      </c>
      <c r="Q27" s="86" t="s">
        <v>246</v>
      </c>
      <c r="R27" s="86" t="s">
        <v>254</v>
      </c>
      <c r="S27" s="86" t="s">
        <v>258</v>
      </c>
      <c r="T27" s="86" t="s">
        <v>220</v>
      </c>
      <c r="U27" s="89" t="s">
        <v>286</v>
      </c>
      <c r="V27" s="89" t="s">
        <v>286</v>
      </c>
      <c r="W27" s="88">
        <v>43605.73809027778</v>
      </c>
      <c r="X27" s="89" t="s">
        <v>316</v>
      </c>
      <c r="Y27" s="86"/>
      <c r="Z27" s="86"/>
      <c r="AA27" s="92" t="s">
        <v>348</v>
      </c>
      <c r="AB27" s="86"/>
      <c r="AC27" s="86" t="b">
        <v>0</v>
      </c>
      <c r="AD27" s="86">
        <v>0</v>
      </c>
      <c r="AE27" s="92" t="s">
        <v>356</v>
      </c>
      <c r="AF27" s="86" t="b">
        <v>0</v>
      </c>
      <c r="AG27" s="86" t="s">
        <v>357</v>
      </c>
      <c r="AH27" s="86"/>
      <c r="AI27" s="92" t="s">
        <v>356</v>
      </c>
      <c r="AJ27" s="86" t="b">
        <v>0</v>
      </c>
      <c r="AK27" s="86">
        <v>0</v>
      </c>
      <c r="AL27" s="92" t="s">
        <v>356</v>
      </c>
      <c r="AM27" s="86" t="s">
        <v>361</v>
      </c>
      <c r="AN27" s="86" t="b">
        <v>0</v>
      </c>
      <c r="AO27" s="92" t="s">
        <v>348</v>
      </c>
      <c r="AP27" s="86" t="s">
        <v>176</v>
      </c>
      <c r="AQ27" s="86">
        <v>0</v>
      </c>
      <c r="AR27" s="86">
        <v>0</v>
      </c>
      <c r="AS27" s="86"/>
      <c r="AT27" s="86"/>
      <c r="AU27" s="86"/>
      <c r="AV27" s="86"/>
      <c r="AW27" s="86"/>
      <c r="AX27" s="86"/>
      <c r="AY27" s="86"/>
      <c r="AZ27" s="86"/>
      <c r="BA27">
        <v>21</v>
      </c>
      <c r="BB27" s="85" t="str">
        <f>REPLACE(INDEX(GroupVertices[Group],MATCH(Edges[[#This Row],[Vertex 1]],GroupVertices[Vertex],0)),1,1,"")</f>
        <v>2</v>
      </c>
      <c r="BC27" s="85" t="str">
        <f>REPLACE(INDEX(GroupVertices[Group],MATCH(Edges[[#This Row],[Vertex 2]],GroupVertices[Vertex],0)),1,1,"")</f>
        <v>2</v>
      </c>
      <c r="BD27" s="51"/>
      <c r="BE27" s="52"/>
      <c r="BF27" s="51"/>
      <c r="BG27" s="52"/>
      <c r="BH27" s="51"/>
      <c r="BI27" s="52"/>
      <c r="BJ27" s="51"/>
      <c r="BK27" s="52"/>
      <c r="BL27" s="51"/>
    </row>
    <row r="28" spans="1:64" ht="45">
      <c r="A28" s="84" t="s">
        <v>215</v>
      </c>
      <c r="B28" s="84" t="s">
        <v>220</v>
      </c>
      <c r="C28" s="53" t="s">
        <v>750</v>
      </c>
      <c r="D28" s="54">
        <v>3</v>
      </c>
      <c r="E28" s="65" t="s">
        <v>136</v>
      </c>
      <c r="F28" s="55">
        <v>35</v>
      </c>
      <c r="G28" s="53"/>
      <c r="H28" s="57"/>
      <c r="I28" s="56"/>
      <c r="J28" s="56"/>
      <c r="K28" s="36" t="s">
        <v>65</v>
      </c>
      <c r="L28" s="83">
        <v>28</v>
      </c>
      <c r="M28" s="83"/>
      <c r="N28" s="63"/>
      <c r="O28" s="86" t="s">
        <v>221</v>
      </c>
      <c r="P28" s="88">
        <v>43560.766597222224</v>
      </c>
      <c r="Q28" s="86" t="s">
        <v>226</v>
      </c>
      <c r="R28" s="86" t="s">
        <v>254</v>
      </c>
      <c r="S28" s="86" t="s">
        <v>258</v>
      </c>
      <c r="T28" s="86" t="s">
        <v>220</v>
      </c>
      <c r="U28" s="89" t="s">
        <v>266</v>
      </c>
      <c r="V28" s="89" t="s">
        <v>266</v>
      </c>
      <c r="W28" s="88">
        <v>43560.766597222224</v>
      </c>
      <c r="X28" s="89" t="s">
        <v>296</v>
      </c>
      <c r="Y28" s="86"/>
      <c r="Z28" s="86"/>
      <c r="AA28" s="92" t="s">
        <v>328</v>
      </c>
      <c r="AB28" s="86"/>
      <c r="AC28" s="86" t="b">
        <v>0</v>
      </c>
      <c r="AD28" s="86">
        <v>0</v>
      </c>
      <c r="AE28" s="92" t="s">
        <v>356</v>
      </c>
      <c r="AF28" s="86" t="b">
        <v>0</v>
      </c>
      <c r="AG28" s="86" t="s">
        <v>357</v>
      </c>
      <c r="AH28" s="86"/>
      <c r="AI28" s="92" t="s">
        <v>356</v>
      </c>
      <c r="AJ28" s="86" t="b">
        <v>0</v>
      </c>
      <c r="AK28" s="86">
        <v>0</v>
      </c>
      <c r="AL28" s="92" t="s">
        <v>356</v>
      </c>
      <c r="AM28" s="86" t="s">
        <v>361</v>
      </c>
      <c r="AN28" s="86" t="b">
        <v>0</v>
      </c>
      <c r="AO28" s="92" t="s">
        <v>328</v>
      </c>
      <c r="AP28" s="86" t="s">
        <v>176</v>
      </c>
      <c r="AQ28" s="86">
        <v>0</v>
      </c>
      <c r="AR28" s="86">
        <v>0</v>
      </c>
      <c r="AS28" s="86"/>
      <c r="AT28" s="86"/>
      <c r="AU28" s="86"/>
      <c r="AV28" s="86"/>
      <c r="AW28" s="86"/>
      <c r="AX28" s="86"/>
      <c r="AY28" s="86"/>
      <c r="AZ28" s="86"/>
      <c r="BA28">
        <v>21</v>
      </c>
      <c r="BB28" s="85" t="str">
        <f>REPLACE(INDEX(GroupVertices[Group],MATCH(Edges[[#This Row],[Vertex 1]],GroupVertices[Vertex],0)),1,1,"")</f>
        <v>2</v>
      </c>
      <c r="BC28" s="85" t="str">
        <f>REPLACE(INDEX(GroupVertices[Group],MATCH(Edges[[#This Row],[Vertex 2]],GroupVertices[Vertex],0)),1,1,"")</f>
        <v>2</v>
      </c>
      <c r="BD28" s="51">
        <v>0</v>
      </c>
      <c r="BE28" s="52">
        <v>0</v>
      </c>
      <c r="BF28" s="51">
        <v>0</v>
      </c>
      <c r="BG28" s="52">
        <v>0</v>
      </c>
      <c r="BH28" s="51">
        <v>0</v>
      </c>
      <c r="BI28" s="52">
        <v>0</v>
      </c>
      <c r="BJ28" s="51">
        <v>15</v>
      </c>
      <c r="BK28" s="52">
        <v>100</v>
      </c>
      <c r="BL28" s="51">
        <v>15</v>
      </c>
    </row>
    <row r="29" spans="1:64" ht="45">
      <c r="A29" s="84" t="s">
        <v>215</v>
      </c>
      <c r="B29" s="84" t="s">
        <v>220</v>
      </c>
      <c r="C29" s="53" t="s">
        <v>750</v>
      </c>
      <c r="D29" s="54">
        <v>3</v>
      </c>
      <c r="E29" s="65" t="s">
        <v>136</v>
      </c>
      <c r="F29" s="55">
        <v>35</v>
      </c>
      <c r="G29" s="53"/>
      <c r="H29" s="57"/>
      <c r="I29" s="56"/>
      <c r="J29" s="56"/>
      <c r="K29" s="36" t="s">
        <v>65</v>
      </c>
      <c r="L29" s="83">
        <v>29</v>
      </c>
      <c r="M29" s="83"/>
      <c r="N29" s="63"/>
      <c r="O29" s="86" t="s">
        <v>221</v>
      </c>
      <c r="P29" s="88">
        <v>43562.75702546296</v>
      </c>
      <c r="Q29" s="86" t="s">
        <v>227</v>
      </c>
      <c r="R29" s="86" t="s">
        <v>254</v>
      </c>
      <c r="S29" s="86" t="s">
        <v>258</v>
      </c>
      <c r="T29" s="86" t="s">
        <v>220</v>
      </c>
      <c r="U29" s="89" t="s">
        <v>267</v>
      </c>
      <c r="V29" s="89" t="s">
        <v>267</v>
      </c>
      <c r="W29" s="88">
        <v>43562.75702546296</v>
      </c>
      <c r="X29" s="89" t="s">
        <v>297</v>
      </c>
      <c r="Y29" s="86"/>
      <c r="Z29" s="86"/>
      <c r="AA29" s="92" t="s">
        <v>329</v>
      </c>
      <c r="AB29" s="86"/>
      <c r="AC29" s="86" t="b">
        <v>0</v>
      </c>
      <c r="AD29" s="86">
        <v>0</v>
      </c>
      <c r="AE29" s="92" t="s">
        <v>356</v>
      </c>
      <c r="AF29" s="86" t="b">
        <v>0</v>
      </c>
      <c r="AG29" s="86" t="s">
        <v>357</v>
      </c>
      <c r="AH29" s="86"/>
      <c r="AI29" s="92" t="s">
        <v>356</v>
      </c>
      <c r="AJ29" s="86" t="b">
        <v>0</v>
      </c>
      <c r="AK29" s="86">
        <v>0</v>
      </c>
      <c r="AL29" s="92" t="s">
        <v>356</v>
      </c>
      <c r="AM29" s="86" t="s">
        <v>361</v>
      </c>
      <c r="AN29" s="86" t="b">
        <v>0</v>
      </c>
      <c r="AO29" s="92" t="s">
        <v>329</v>
      </c>
      <c r="AP29" s="86" t="s">
        <v>176</v>
      </c>
      <c r="AQ29" s="86">
        <v>0</v>
      </c>
      <c r="AR29" s="86">
        <v>0</v>
      </c>
      <c r="AS29" s="86"/>
      <c r="AT29" s="86"/>
      <c r="AU29" s="86"/>
      <c r="AV29" s="86"/>
      <c r="AW29" s="86"/>
      <c r="AX29" s="86"/>
      <c r="AY29" s="86"/>
      <c r="AZ29" s="86"/>
      <c r="BA29">
        <v>21</v>
      </c>
      <c r="BB29" s="85" t="str">
        <f>REPLACE(INDEX(GroupVertices[Group],MATCH(Edges[[#This Row],[Vertex 1]],GroupVertices[Vertex],0)),1,1,"")</f>
        <v>2</v>
      </c>
      <c r="BC29" s="85" t="str">
        <f>REPLACE(INDEX(GroupVertices[Group],MATCH(Edges[[#This Row],[Vertex 2]],GroupVertices[Vertex],0)),1,1,"")</f>
        <v>2</v>
      </c>
      <c r="BD29" s="51">
        <v>0</v>
      </c>
      <c r="BE29" s="52">
        <v>0</v>
      </c>
      <c r="BF29" s="51">
        <v>0</v>
      </c>
      <c r="BG29" s="52">
        <v>0</v>
      </c>
      <c r="BH29" s="51">
        <v>0</v>
      </c>
      <c r="BI29" s="52">
        <v>0</v>
      </c>
      <c r="BJ29" s="51">
        <v>15</v>
      </c>
      <c r="BK29" s="52">
        <v>100</v>
      </c>
      <c r="BL29" s="51">
        <v>15</v>
      </c>
    </row>
    <row r="30" spans="1:64" ht="45">
      <c r="A30" s="84" t="s">
        <v>215</v>
      </c>
      <c r="B30" s="84" t="s">
        <v>220</v>
      </c>
      <c r="C30" s="53" t="s">
        <v>750</v>
      </c>
      <c r="D30" s="54">
        <v>3</v>
      </c>
      <c r="E30" s="65" t="s">
        <v>136</v>
      </c>
      <c r="F30" s="55">
        <v>35</v>
      </c>
      <c r="G30" s="53"/>
      <c r="H30" s="57"/>
      <c r="I30" s="56"/>
      <c r="J30" s="56"/>
      <c r="K30" s="36" t="s">
        <v>65</v>
      </c>
      <c r="L30" s="83">
        <v>30</v>
      </c>
      <c r="M30" s="83"/>
      <c r="N30" s="63"/>
      <c r="O30" s="86" t="s">
        <v>221</v>
      </c>
      <c r="P30" s="88">
        <v>43565.74133101852</v>
      </c>
      <c r="Q30" s="86" t="s">
        <v>228</v>
      </c>
      <c r="R30" s="86" t="s">
        <v>254</v>
      </c>
      <c r="S30" s="86" t="s">
        <v>258</v>
      </c>
      <c r="T30" s="86" t="s">
        <v>220</v>
      </c>
      <c r="U30" s="89" t="s">
        <v>268</v>
      </c>
      <c r="V30" s="89" t="s">
        <v>268</v>
      </c>
      <c r="W30" s="88">
        <v>43565.74133101852</v>
      </c>
      <c r="X30" s="89" t="s">
        <v>298</v>
      </c>
      <c r="Y30" s="86"/>
      <c r="Z30" s="86"/>
      <c r="AA30" s="92" t="s">
        <v>330</v>
      </c>
      <c r="AB30" s="86"/>
      <c r="AC30" s="86" t="b">
        <v>0</v>
      </c>
      <c r="AD30" s="86">
        <v>0</v>
      </c>
      <c r="AE30" s="92" t="s">
        <v>356</v>
      </c>
      <c r="AF30" s="86" t="b">
        <v>0</v>
      </c>
      <c r="AG30" s="86" t="s">
        <v>357</v>
      </c>
      <c r="AH30" s="86"/>
      <c r="AI30" s="92" t="s">
        <v>356</v>
      </c>
      <c r="AJ30" s="86" t="b">
        <v>0</v>
      </c>
      <c r="AK30" s="86">
        <v>0</v>
      </c>
      <c r="AL30" s="92" t="s">
        <v>356</v>
      </c>
      <c r="AM30" s="86" t="s">
        <v>361</v>
      </c>
      <c r="AN30" s="86" t="b">
        <v>0</v>
      </c>
      <c r="AO30" s="92" t="s">
        <v>330</v>
      </c>
      <c r="AP30" s="86" t="s">
        <v>176</v>
      </c>
      <c r="AQ30" s="86">
        <v>0</v>
      </c>
      <c r="AR30" s="86">
        <v>0</v>
      </c>
      <c r="AS30" s="86"/>
      <c r="AT30" s="86"/>
      <c r="AU30" s="86"/>
      <c r="AV30" s="86"/>
      <c r="AW30" s="86"/>
      <c r="AX30" s="86"/>
      <c r="AY30" s="86"/>
      <c r="AZ30" s="86"/>
      <c r="BA30">
        <v>21</v>
      </c>
      <c r="BB30" s="85" t="str">
        <f>REPLACE(INDEX(GroupVertices[Group],MATCH(Edges[[#This Row],[Vertex 1]],GroupVertices[Vertex],0)),1,1,"")</f>
        <v>2</v>
      </c>
      <c r="BC30" s="85" t="str">
        <f>REPLACE(INDEX(GroupVertices[Group],MATCH(Edges[[#This Row],[Vertex 2]],GroupVertices[Vertex],0)),1,1,"")</f>
        <v>2</v>
      </c>
      <c r="BD30" s="51">
        <v>0</v>
      </c>
      <c r="BE30" s="52">
        <v>0</v>
      </c>
      <c r="BF30" s="51">
        <v>0</v>
      </c>
      <c r="BG30" s="52">
        <v>0</v>
      </c>
      <c r="BH30" s="51">
        <v>0</v>
      </c>
      <c r="BI30" s="52">
        <v>0</v>
      </c>
      <c r="BJ30" s="51">
        <v>15</v>
      </c>
      <c r="BK30" s="52">
        <v>100</v>
      </c>
      <c r="BL30" s="51">
        <v>15</v>
      </c>
    </row>
    <row r="31" spans="1:64" ht="45">
      <c r="A31" s="84" t="s">
        <v>215</v>
      </c>
      <c r="B31" s="84" t="s">
        <v>220</v>
      </c>
      <c r="C31" s="53" t="s">
        <v>750</v>
      </c>
      <c r="D31" s="54">
        <v>3</v>
      </c>
      <c r="E31" s="65" t="s">
        <v>136</v>
      </c>
      <c r="F31" s="55">
        <v>35</v>
      </c>
      <c r="G31" s="53"/>
      <c r="H31" s="57"/>
      <c r="I31" s="56"/>
      <c r="J31" s="56"/>
      <c r="K31" s="36" t="s">
        <v>65</v>
      </c>
      <c r="L31" s="83">
        <v>31</v>
      </c>
      <c r="M31" s="83"/>
      <c r="N31" s="63"/>
      <c r="O31" s="86" t="s">
        <v>221</v>
      </c>
      <c r="P31" s="88">
        <v>43569.739375</v>
      </c>
      <c r="Q31" s="86" t="s">
        <v>229</v>
      </c>
      <c r="R31" s="86" t="s">
        <v>254</v>
      </c>
      <c r="S31" s="86" t="s">
        <v>258</v>
      </c>
      <c r="T31" s="86" t="s">
        <v>220</v>
      </c>
      <c r="U31" s="89" t="s">
        <v>269</v>
      </c>
      <c r="V31" s="89" t="s">
        <v>269</v>
      </c>
      <c r="W31" s="88">
        <v>43569.739375</v>
      </c>
      <c r="X31" s="89" t="s">
        <v>299</v>
      </c>
      <c r="Y31" s="86"/>
      <c r="Z31" s="86"/>
      <c r="AA31" s="92" t="s">
        <v>331</v>
      </c>
      <c r="AB31" s="86"/>
      <c r="AC31" s="86" t="b">
        <v>0</v>
      </c>
      <c r="AD31" s="86">
        <v>0</v>
      </c>
      <c r="AE31" s="92" t="s">
        <v>356</v>
      </c>
      <c r="AF31" s="86" t="b">
        <v>0</v>
      </c>
      <c r="AG31" s="86" t="s">
        <v>357</v>
      </c>
      <c r="AH31" s="86"/>
      <c r="AI31" s="92" t="s">
        <v>356</v>
      </c>
      <c r="AJ31" s="86" t="b">
        <v>0</v>
      </c>
      <c r="AK31" s="86">
        <v>0</v>
      </c>
      <c r="AL31" s="92" t="s">
        <v>356</v>
      </c>
      <c r="AM31" s="86" t="s">
        <v>361</v>
      </c>
      <c r="AN31" s="86" t="b">
        <v>0</v>
      </c>
      <c r="AO31" s="92" t="s">
        <v>331</v>
      </c>
      <c r="AP31" s="86" t="s">
        <v>176</v>
      </c>
      <c r="AQ31" s="86">
        <v>0</v>
      </c>
      <c r="AR31" s="86">
        <v>0</v>
      </c>
      <c r="AS31" s="86"/>
      <c r="AT31" s="86"/>
      <c r="AU31" s="86"/>
      <c r="AV31" s="86"/>
      <c r="AW31" s="86"/>
      <c r="AX31" s="86"/>
      <c r="AY31" s="86"/>
      <c r="AZ31" s="86"/>
      <c r="BA31">
        <v>21</v>
      </c>
      <c r="BB31" s="85" t="str">
        <f>REPLACE(INDEX(GroupVertices[Group],MATCH(Edges[[#This Row],[Vertex 1]],GroupVertices[Vertex],0)),1,1,"")</f>
        <v>2</v>
      </c>
      <c r="BC31" s="85" t="str">
        <f>REPLACE(INDEX(GroupVertices[Group],MATCH(Edges[[#This Row],[Vertex 2]],GroupVertices[Vertex],0)),1,1,"")</f>
        <v>2</v>
      </c>
      <c r="BD31" s="51">
        <v>0</v>
      </c>
      <c r="BE31" s="52">
        <v>0</v>
      </c>
      <c r="BF31" s="51">
        <v>0</v>
      </c>
      <c r="BG31" s="52">
        <v>0</v>
      </c>
      <c r="BH31" s="51">
        <v>0</v>
      </c>
      <c r="BI31" s="52">
        <v>0</v>
      </c>
      <c r="BJ31" s="51">
        <v>15</v>
      </c>
      <c r="BK31" s="52">
        <v>100</v>
      </c>
      <c r="BL31" s="51">
        <v>15</v>
      </c>
    </row>
    <row r="32" spans="1:64" ht="45">
      <c r="A32" s="84" t="s">
        <v>215</v>
      </c>
      <c r="B32" s="84" t="s">
        <v>220</v>
      </c>
      <c r="C32" s="53" t="s">
        <v>750</v>
      </c>
      <c r="D32" s="54">
        <v>3</v>
      </c>
      <c r="E32" s="65" t="s">
        <v>136</v>
      </c>
      <c r="F32" s="55">
        <v>35</v>
      </c>
      <c r="G32" s="53"/>
      <c r="H32" s="57"/>
      <c r="I32" s="56"/>
      <c r="J32" s="56"/>
      <c r="K32" s="36" t="s">
        <v>65</v>
      </c>
      <c r="L32" s="83">
        <v>32</v>
      </c>
      <c r="M32" s="83"/>
      <c r="N32" s="63"/>
      <c r="O32" s="86" t="s">
        <v>221</v>
      </c>
      <c r="P32" s="88">
        <v>43572.737858796296</v>
      </c>
      <c r="Q32" s="86" t="s">
        <v>230</v>
      </c>
      <c r="R32" s="86" t="s">
        <v>254</v>
      </c>
      <c r="S32" s="86" t="s">
        <v>258</v>
      </c>
      <c r="T32" s="86" t="s">
        <v>220</v>
      </c>
      <c r="U32" s="89" t="s">
        <v>270</v>
      </c>
      <c r="V32" s="89" t="s">
        <v>270</v>
      </c>
      <c r="W32" s="88">
        <v>43572.737858796296</v>
      </c>
      <c r="X32" s="89" t="s">
        <v>300</v>
      </c>
      <c r="Y32" s="86"/>
      <c r="Z32" s="86"/>
      <c r="AA32" s="92" t="s">
        <v>332</v>
      </c>
      <c r="AB32" s="86"/>
      <c r="AC32" s="86" t="b">
        <v>0</v>
      </c>
      <c r="AD32" s="86">
        <v>0</v>
      </c>
      <c r="AE32" s="92" t="s">
        <v>356</v>
      </c>
      <c r="AF32" s="86" t="b">
        <v>0</v>
      </c>
      <c r="AG32" s="86" t="s">
        <v>357</v>
      </c>
      <c r="AH32" s="86"/>
      <c r="AI32" s="92" t="s">
        <v>356</v>
      </c>
      <c r="AJ32" s="86" t="b">
        <v>0</v>
      </c>
      <c r="AK32" s="86">
        <v>0</v>
      </c>
      <c r="AL32" s="92" t="s">
        <v>356</v>
      </c>
      <c r="AM32" s="86" t="s">
        <v>361</v>
      </c>
      <c r="AN32" s="86" t="b">
        <v>0</v>
      </c>
      <c r="AO32" s="92" t="s">
        <v>332</v>
      </c>
      <c r="AP32" s="86" t="s">
        <v>176</v>
      </c>
      <c r="AQ32" s="86">
        <v>0</v>
      </c>
      <c r="AR32" s="86">
        <v>0</v>
      </c>
      <c r="AS32" s="86"/>
      <c r="AT32" s="86"/>
      <c r="AU32" s="86"/>
      <c r="AV32" s="86"/>
      <c r="AW32" s="86"/>
      <c r="AX32" s="86"/>
      <c r="AY32" s="86"/>
      <c r="AZ32" s="86"/>
      <c r="BA32">
        <v>21</v>
      </c>
      <c r="BB32" s="85" t="str">
        <f>REPLACE(INDEX(GroupVertices[Group],MATCH(Edges[[#This Row],[Vertex 1]],GroupVertices[Vertex],0)),1,1,"")</f>
        <v>2</v>
      </c>
      <c r="BC32" s="85" t="str">
        <f>REPLACE(INDEX(GroupVertices[Group],MATCH(Edges[[#This Row],[Vertex 2]],GroupVertices[Vertex],0)),1,1,"")</f>
        <v>2</v>
      </c>
      <c r="BD32" s="51">
        <v>0</v>
      </c>
      <c r="BE32" s="52">
        <v>0</v>
      </c>
      <c r="BF32" s="51">
        <v>0</v>
      </c>
      <c r="BG32" s="52">
        <v>0</v>
      </c>
      <c r="BH32" s="51">
        <v>0</v>
      </c>
      <c r="BI32" s="52">
        <v>0</v>
      </c>
      <c r="BJ32" s="51">
        <v>15</v>
      </c>
      <c r="BK32" s="52">
        <v>100</v>
      </c>
      <c r="BL32" s="51">
        <v>15</v>
      </c>
    </row>
    <row r="33" spans="1:64" ht="45">
      <c r="A33" s="84" t="s">
        <v>215</v>
      </c>
      <c r="B33" s="84" t="s">
        <v>220</v>
      </c>
      <c r="C33" s="53" t="s">
        <v>750</v>
      </c>
      <c r="D33" s="54">
        <v>3</v>
      </c>
      <c r="E33" s="65" t="s">
        <v>136</v>
      </c>
      <c r="F33" s="55">
        <v>35</v>
      </c>
      <c r="G33" s="53"/>
      <c r="H33" s="57"/>
      <c r="I33" s="56"/>
      <c r="J33" s="56"/>
      <c r="K33" s="36" t="s">
        <v>65</v>
      </c>
      <c r="L33" s="83">
        <v>33</v>
      </c>
      <c r="M33" s="83"/>
      <c r="N33" s="63"/>
      <c r="O33" s="86" t="s">
        <v>221</v>
      </c>
      <c r="P33" s="88">
        <v>43574.73267361111</v>
      </c>
      <c r="Q33" s="86" t="s">
        <v>231</v>
      </c>
      <c r="R33" s="86" t="s">
        <v>254</v>
      </c>
      <c r="S33" s="86" t="s">
        <v>258</v>
      </c>
      <c r="T33" s="86" t="s">
        <v>220</v>
      </c>
      <c r="U33" s="89" t="s">
        <v>271</v>
      </c>
      <c r="V33" s="89" t="s">
        <v>271</v>
      </c>
      <c r="W33" s="88">
        <v>43574.73267361111</v>
      </c>
      <c r="X33" s="89" t="s">
        <v>301</v>
      </c>
      <c r="Y33" s="86"/>
      <c r="Z33" s="86"/>
      <c r="AA33" s="92" t="s">
        <v>333</v>
      </c>
      <c r="AB33" s="86"/>
      <c r="AC33" s="86" t="b">
        <v>0</v>
      </c>
      <c r="AD33" s="86">
        <v>0</v>
      </c>
      <c r="AE33" s="92" t="s">
        <v>356</v>
      </c>
      <c r="AF33" s="86" t="b">
        <v>0</v>
      </c>
      <c r="AG33" s="86" t="s">
        <v>357</v>
      </c>
      <c r="AH33" s="86"/>
      <c r="AI33" s="92" t="s">
        <v>356</v>
      </c>
      <c r="AJ33" s="86" t="b">
        <v>0</v>
      </c>
      <c r="AK33" s="86">
        <v>0</v>
      </c>
      <c r="AL33" s="92" t="s">
        <v>356</v>
      </c>
      <c r="AM33" s="86" t="s">
        <v>361</v>
      </c>
      <c r="AN33" s="86" t="b">
        <v>0</v>
      </c>
      <c r="AO33" s="92" t="s">
        <v>333</v>
      </c>
      <c r="AP33" s="86" t="s">
        <v>176</v>
      </c>
      <c r="AQ33" s="86">
        <v>0</v>
      </c>
      <c r="AR33" s="86">
        <v>0</v>
      </c>
      <c r="AS33" s="86"/>
      <c r="AT33" s="86"/>
      <c r="AU33" s="86"/>
      <c r="AV33" s="86"/>
      <c r="AW33" s="86"/>
      <c r="AX33" s="86"/>
      <c r="AY33" s="86"/>
      <c r="AZ33" s="86"/>
      <c r="BA33">
        <v>21</v>
      </c>
      <c r="BB33" s="85" t="str">
        <f>REPLACE(INDEX(GroupVertices[Group],MATCH(Edges[[#This Row],[Vertex 1]],GroupVertices[Vertex],0)),1,1,"")</f>
        <v>2</v>
      </c>
      <c r="BC33" s="85" t="str">
        <f>REPLACE(INDEX(GroupVertices[Group],MATCH(Edges[[#This Row],[Vertex 2]],GroupVertices[Vertex],0)),1,1,"")</f>
        <v>2</v>
      </c>
      <c r="BD33" s="51">
        <v>0</v>
      </c>
      <c r="BE33" s="52">
        <v>0</v>
      </c>
      <c r="BF33" s="51">
        <v>0</v>
      </c>
      <c r="BG33" s="52">
        <v>0</v>
      </c>
      <c r="BH33" s="51">
        <v>0</v>
      </c>
      <c r="BI33" s="52">
        <v>0</v>
      </c>
      <c r="BJ33" s="51">
        <v>15</v>
      </c>
      <c r="BK33" s="52">
        <v>100</v>
      </c>
      <c r="BL33" s="51">
        <v>15</v>
      </c>
    </row>
    <row r="34" spans="1:64" ht="45">
      <c r="A34" s="84" t="s">
        <v>215</v>
      </c>
      <c r="B34" s="84" t="s">
        <v>220</v>
      </c>
      <c r="C34" s="53" t="s">
        <v>750</v>
      </c>
      <c r="D34" s="54">
        <v>3</v>
      </c>
      <c r="E34" s="65" t="s">
        <v>136</v>
      </c>
      <c r="F34" s="55">
        <v>35</v>
      </c>
      <c r="G34" s="53"/>
      <c r="H34" s="57"/>
      <c r="I34" s="56"/>
      <c r="J34" s="56"/>
      <c r="K34" s="36" t="s">
        <v>65</v>
      </c>
      <c r="L34" s="83">
        <v>34</v>
      </c>
      <c r="M34" s="83"/>
      <c r="N34" s="63"/>
      <c r="O34" s="86" t="s">
        <v>221</v>
      </c>
      <c r="P34" s="88">
        <v>43576.77130787037</v>
      </c>
      <c r="Q34" s="86" t="s">
        <v>232</v>
      </c>
      <c r="R34" s="86" t="s">
        <v>254</v>
      </c>
      <c r="S34" s="86" t="s">
        <v>258</v>
      </c>
      <c r="T34" s="86" t="s">
        <v>220</v>
      </c>
      <c r="U34" s="89" t="s">
        <v>272</v>
      </c>
      <c r="V34" s="89" t="s">
        <v>272</v>
      </c>
      <c r="W34" s="88">
        <v>43576.77130787037</v>
      </c>
      <c r="X34" s="89" t="s">
        <v>302</v>
      </c>
      <c r="Y34" s="86"/>
      <c r="Z34" s="86"/>
      <c r="AA34" s="92" t="s">
        <v>334</v>
      </c>
      <c r="AB34" s="86"/>
      <c r="AC34" s="86" t="b">
        <v>0</v>
      </c>
      <c r="AD34" s="86">
        <v>0</v>
      </c>
      <c r="AE34" s="92" t="s">
        <v>356</v>
      </c>
      <c r="AF34" s="86" t="b">
        <v>0</v>
      </c>
      <c r="AG34" s="86" t="s">
        <v>357</v>
      </c>
      <c r="AH34" s="86"/>
      <c r="AI34" s="92" t="s">
        <v>356</v>
      </c>
      <c r="AJ34" s="86" t="b">
        <v>0</v>
      </c>
      <c r="AK34" s="86">
        <v>0</v>
      </c>
      <c r="AL34" s="92" t="s">
        <v>356</v>
      </c>
      <c r="AM34" s="86" t="s">
        <v>361</v>
      </c>
      <c r="AN34" s="86" t="b">
        <v>0</v>
      </c>
      <c r="AO34" s="92" t="s">
        <v>334</v>
      </c>
      <c r="AP34" s="86" t="s">
        <v>176</v>
      </c>
      <c r="AQ34" s="86">
        <v>0</v>
      </c>
      <c r="AR34" s="86">
        <v>0</v>
      </c>
      <c r="AS34" s="86"/>
      <c r="AT34" s="86"/>
      <c r="AU34" s="86"/>
      <c r="AV34" s="86"/>
      <c r="AW34" s="86"/>
      <c r="AX34" s="86"/>
      <c r="AY34" s="86"/>
      <c r="AZ34" s="86"/>
      <c r="BA34">
        <v>21</v>
      </c>
      <c r="BB34" s="85" t="str">
        <f>REPLACE(INDEX(GroupVertices[Group],MATCH(Edges[[#This Row],[Vertex 1]],GroupVertices[Vertex],0)),1,1,"")</f>
        <v>2</v>
      </c>
      <c r="BC34" s="85" t="str">
        <f>REPLACE(INDEX(GroupVertices[Group],MATCH(Edges[[#This Row],[Vertex 2]],GroupVertices[Vertex],0)),1,1,"")</f>
        <v>2</v>
      </c>
      <c r="BD34" s="51">
        <v>0</v>
      </c>
      <c r="BE34" s="52">
        <v>0</v>
      </c>
      <c r="BF34" s="51">
        <v>0</v>
      </c>
      <c r="BG34" s="52">
        <v>0</v>
      </c>
      <c r="BH34" s="51">
        <v>0</v>
      </c>
      <c r="BI34" s="52">
        <v>0</v>
      </c>
      <c r="BJ34" s="51">
        <v>15</v>
      </c>
      <c r="BK34" s="52">
        <v>100</v>
      </c>
      <c r="BL34" s="51">
        <v>15</v>
      </c>
    </row>
    <row r="35" spans="1:64" ht="45">
      <c r="A35" s="84" t="s">
        <v>215</v>
      </c>
      <c r="B35" s="84" t="s">
        <v>220</v>
      </c>
      <c r="C35" s="53" t="s">
        <v>750</v>
      </c>
      <c r="D35" s="54">
        <v>3</v>
      </c>
      <c r="E35" s="65" t="s">
        <v>136</v>
      </c>
      <c r="F35" s="55">
        <v>35</v>
      </c>
      <c r="G35" s="53"/>
      <c r="H35" s="57"/>
      <c r="I35" s="56"/>
      <c r="J35" s="56"/>
      <c r="K35" s="36" t="s">
        <v>65</v>
      </c>
      <c r="L35" s="83">
        <v>35</v>
      </c>
      <c r="M35" s="83"/>
      <c r="N35" s="63"/>
      <c r="O35" s="86" t="s">
        <v>221</v>
      </c>
      <c r="P35" s="88">
        <v>43577.76347222222</v>
      </c>
      <c r="Q35" s="86" t="s">
        <v>233</v>
      </c>
      <c r="R35" s="86" t="s">
        <v>254</v>
      </c>
      <c r="S35" s="86" t="s">
        <v>258</v>
      </c>
      <c r="T35" s="86" t="s">
        <v>220</v>
      </c>
      <c r="U35" s="89" t="s">
        <v>273</v>
      </c>
      <c r="V35" s="89" t="s">
        <v>273</v>
      </c>
      <c r="W35" s="88">
        <v>43577.76347222222</v>
      </c>
      <c r="X35" s="89" t="s">
        <v>303</v>
      </c>
      <c r="Y35" s="86"/>
      <c r="Z35" s="86"/>
      <c r="AA35" s="92" t="s">
        <v>335</v>
      </c>
      <c r="AB35" s="86"/>
      <c r="AC35" s="86" t="b">
        <v>0</v>
      </c>
      <c r="AD35" s="86">
        <v>0</v>
      </c>
      <c r="AE35" s="92" t="s">
        <v>356</v>
      </c>
      <c r="AF35" s="86" t="b">
        <v>0</v>
      </c>
      <c r="AG35" s="86" t="s">
        <v>357</v>
      </c>
      <c r="AH35" s="86"/>
      <c r="AI35" s="92" t="s">
        <v>356</v>
      </c>
      <c r="AJ35" s="86" t="b">
        <v>0</v>
      </c>
      <c r="AK35" s="86">
        <v>0</v>
      </c>
      <c r="AL35" s="92" t="s">
        <v>356</v>
      </c>
      <c r="AM35" s="86" t="s">
        <v>361</v>
      </c>
      <c r="AN35" s="86" t="b">
        <v>0</v>
      </c>
      <c r="AO35" s="92" t="s">
        <v>335</v>
      </c>
      <c r="AP35" s="86" t="s">
        <v>176</v>
      </c>
      <c r="AQ35" s="86">
        <v>0</v>
      </c>
      <c r="AR35" s="86">
        <v>0</v>
      </c>
      <c r="AS35" s="86"/>
      <c r="AT35" s="86"/>
      <c r="AU35" s="86"/>
      <c r="AV35" s="86"/>
      <c r="AW35" s="86"/>
      <c r="AX35" s="86"/>
      <c r="AY35" s="86"/>
      <c r="AZ35" s="86"/>
      <c r="BA35">
        <v>21</v>
      </c>
      <c r="BB35" s="85" t="str">
        <f>REPLACE(INDEX(GroupVertices[Group],MATCH(Edges[[#This Row],[Vertex 1]],GroupVertices[Vertex],0)),1,1,"")</f>
        <v>2</v>
      </c>
      <c r="BC35" s="85" t="str">
        <f>REPLACE(INDEX(GroupVertices[Group],MATCH(Edges[[#This Row],[Vertex 2]],GroupVertices[Vertex],0)),1,1,"")</f>
        <v>2</v>
      </c>
      <c r="BD35" s="51">
        <v>0</v>
      </c>
      <c r="BE35" s="52">
        <v>0</v>
      </c>
      <c r="BF35" s="51">
        <v>0</v>
      </c>
      <c r="BG35" s="52">
        <v>0</v>
      </c>
      <c r="BH35" s="51">
        <v>0</v>
      </c>
      <c r="BI35" s="52">
        <v>0</v>
      </c>
      <c r="BJ35" s="51">
        <v>13</v>
      </c>
      <c r="BK35" s="52">
        <v>100</v>
      </c>
      <c r="BL35" s="51">
        <v>13</v>
      </c>
    </row>
    <row r="36" spans="1:64" ht="45">
      <c r="A36" s="84" t="s">
        <v>215</v>
      </c>
      <c r="B36" s="84" t="s">
        <v>220</v>
      </c>
      <c r="C36" s="53" t="s">
        <v>750</v>
      </c>
      <c r="D36" s="54">
        <v>3</v>
      </c>
      <c r="E36" s="65" t="s">
        <v>136</v>
      </c>
      <c r="F36" s="55">
        <v>35</v>
      </c>
      <c r="G36" s="53"/>
      <c r="H36" s="57"/>
      <c r="I36" s="56"/>
      <c r="J36" s="56"/>
      <c r="K36" s="36" t="s">
        <v>65</v>
      </c>
      <c r="L36" s="83">
        <v>36</v>
      </c>
      <c r="M36" s="83"/>
      <c r="N36" s="63"/>
      <c r="O36" s="86" t="s">
        <v>221</v>
      </c>
      <c r="P36" s="88">
        <v>43579.75585648148</v>
      </c>
      <c r="Q36" s="86" t="s">
        <v>234</v>
      </c>
      <c r="R36" s="86" t="s">
        <v>254</v>
      </c>
      <c r="S36" s="86" t="s">
        <v>258</v>
      </c>
      <c r="T36" s="86" t="s">
        <v>220</v>
      </c>
      <c r="U36" s="89" t="s">
        <v>274</v>
      </c>
      <c r="V36" s="89" t="s">
        <v>274</v>
      </c>
      <c r="W36" s="88">
        <v>43579.75585648148</v>
      </c>
      <c r="X36" s="89" t="s">
        <v>304</v>
      </c>
      <c r="Y36" s="86"/>
      <c r="Z36" s="86"/>
      <c r="AA36" s="92" t="s">
        <v>336</v>
      </c>
      <c r="AB36" s="86"/>
      <c r="AC36" s="86" t="b">
        <v>0</v>
      </c>
      <c r="AD36" s="86">
        <v>0</v>
      </c>
      <c r="AE36" s="92" t="s">
        <v>356</v>
      </c>
      <c r="AF36" s="86" t="b">
        <v>0</v>
      </c>
      <c r="AG36" s="86" t="s">
        <v>357</v>
      </c>
      <c r="AH36" s="86"/>
      <c r="AI36" s="92" t="s">
        <v>356</v>
      </c>
      <c r="AJ36" s="86" t="b">
        <v>0</v>
      </c>
      <c r="AK36" s="86">
        <v>0</v>
      </c>
      <c r="AL36" s="92" t="s">
        <v>356</v>
      </c>
      <c r="AM36" s="86" t="s">
        <v>361</v>
      </c>
      <c r="AN36" s="86" t="b">
        <v>0</v>
      </c>
      <c r="AO36" s="92" t="s">
        <v>336</v>
      </c>
      <c r="AP36" s="86" t="s">
        <v>176</v>
      </c>
      <c r="AQ36" s="86">
        <v>0</v>
      </c>
      <c r="AR36" s="86">
        <v>0</v>
      </c>
      <c r="AS36" s="86"/>
      <c r="AT36" s="86"/>
      <c r="AU36" s="86"/>
      <c r="AV36" s="86"/>
      <c r="AW36" s="86"/>
      <c r="AX36" s="86"/>
      <c r="AY36" s="86"/>
      <c r="AZ36" s="86"/>
      <c r="BA36">
        <v>21</v>
      </c>
      <c r="BB36" s="85" t="str">
        <f>REPLACE(INDEX(GroupVertices[Group],MATCH(Edges[[#This Row],[Vertex 1]],GroupVertices[Vertex],0)),1,1,"")</f>
        <v>2</v>
      </c>
      <c r="BC36" s="85" t="str">
        <f>REPLACE(INDEX(GroupVertices[Group],MATCH(Edges[[#This Row],[Vertex 2]],GroupVertices[Vertex],0)),1,1,"")</f>
        <v>2</v>
      </c>
      <c r="BD36" s="51">
        <v>0</v>
      </c>
      <c r="BE36" s="52">
        <v>0</v>
      </c>
      <c r="BF36" s="51">
        <v>0</v>
      </c>
      <c r="BG36" s="52">
        <v>0</v>
      </c>
      <c r="BH36" s="51">
        <v>0</v>
      </c>
      <c r="BI36" s="52">
        <v>0</v>
      </c>
      <c r="BJ36" s="51">
        <v>15</v>
      </c>
      <c r="BK36" s="52">
        <v>100</v>
      </c>
      <c r="BL36" s="51">
        <v>15</v>
      </c>
    </row>
    <row r="37" spans="1:64" ht="45">
      <c r="A37" s="84" t="s">
        <v>215</v>
      </c>
      <c r="B37" s="84" t="s">
        <v>220</v>
      </c>
      <c r="C37" s="53" t="s">
        <v>750</v>
      </c>
      <c r="D37" s="54">
        <v>3</v>
      </c>
      <c r="E37" s="65" t="s">
        <v>136</v>
      </c>
      <c r="F37" s="55">
        <v>35</v>
      </c>
      <c r="G37" s="53"/>
      <c r="H37" s="57"/>
      <c r="I37" s="56"/>
      <c r="J37" s="56"/>
      <c r="K37" s="36" t="s">
        <v>65</v>
      </c>
      <c r="L37" s="83">
        <v>37</v>
      </c>
      <c r="M37" s="83"/>
      <c r="N37" s="63"/>
      <c r="O37" s="86" t="s">
        <v>221</v>
      </c>
      <c r="P37" s="88">
        <v>43590.74101851852</v>
      </c>
      <c r="Q37" s="86" t="s">
        <v>235</v>
      </c>
      <c r="R37" s="86" t="s">
        <v>254</v>
      </c>
      <c r="S37" s="86" t="s">
        <v>258</v>
      </c>
      <c r="T37" s="86" t="s">
        <v>220</v>
      </c>
      <c r="U37" s="89" t="s">
        <v>275</v>
      </c>
      <c r="V37" s="89" t="s">
        <v>275</v>
      </c>
      <c r="W37" s="88">
        <v>43590.74101851852</v>
      </c>
      <c r="X37" s="89" t="s">
        <v>305</v>
      </c>
      <c r="Y37" s="86"/>
      <c r="Z37" s="86"/>
      <c r="AA37" s="92" t="s">
        <v>337</v>
      </c>
      <c r="AB37" s="86"/>
      <c r="AC37" s="86" t="b">
        <v>0</v>
      </c>
      <c r="AD37" s="86">
        <v>0</v>
      </c>
      <c r="AE37" s="92" t="s">
        <v>356</v>
      </c>
      <c r="AF37" s="86" t="b">
        <v>0</v>
      </c>
      <c r="AG37" s="86" t="s">
        <v>357</v>
      </c>
      <c r="AH37" s="86"/>
      <c r="AI37" s="92" t="s">
        <v>356</v>
      </c>
      <c r="AJ37" s="86" t="b">
        <v>0</v>
      </c>
      <c r="AK37" s="86">
        <v>0</v>
      </c>
      <c r="AL37" s="92" t="s">
        <v>356</v>
      </c>
      <c r="AM37" s="86" t="s">
        <v>361</v>
      </c>
      <c r="AN37" s="86" t="b">
        <v>0</v>
      </c>
      <c r="AO37" s="92" t="s">
        <v>337</v>
      </c>
      <c r="AP37" s="86" t="s">
        <v>176</v>
      </c>
      <c r="AQ37" s="86">
        <v>0</v>
      </c>
      <c r="AR37" s="86">
        <v>0</v>
      </c>
      <c r="AS37" s="86"/>
      <c r="AT37" s="86"/>
      <c r="AU37" s="86"/>
      <c r="AV37" s="86"/>
      <c r="AW37" s="86"/>
      <c r="AX37" s="86"/>
      <c r="AY37" s="86"/>
      <c r="AZ37" s="86"/>
      <c r="BA37">
        <v>21</v>
      </c>
      <c r="BB37" s="85" t="str">
        <f>REPLACE(INDEX(GroupVertices[Group],MATCH(Edges[[#This Row],[Vertex 1]],GroupVertices[Vertex],0)),1,1,"")</f>
        <v>2</v>
      </c>
      <c r="BC37" s="85" t="str">
        <f>REPLACE(INDEX(GroupVertices[Group],MATCH(Edges[[#This Row],[Vertex 2]],GroupVertices[Vertex],0)),1,1,"")</f>
        <v>2</v>
      </c>
      <c r="BD37" s="51">
        <v>0</v>
      </c>
      <c r="BE37" s="52">
        <v>0</v>
      </c>
      <c r="BF37" s="51">
        <v>0</v>
      </c>
      <c r="BG37" s="52">
        <v>0</v>
      </c>
      <c r="BH37" s="51">
        <v>0</v>
      </c>
      <c r="BI37" s="52">
        <v>0</v>
      </c>
      <c r="BJ37" s="51">
        <v>15</v>
      </c>
      <c r="BK37" s="52">
        <v>100</v>
      </c>
      <c r="BL37" s="51">
        <v>15</v>
      </c>
    </row>
    <row r="38" spans="1:64" ht="45">
      <c r="A38" s="84" t="s">
        <v>215</v>
      </c>
      <c r="B38" s="84" t="s">
        <v>220</v>
      </c>
      <c r="C38" s="53" t="s">
        <v>750</v>
      </c>
      <c r="D38" s="54">
        <v>3</v>
      </c>
      <c r="E38" s="65" t="s">
        <v>136</v>
      </c>
      <c r="F38" s="55">
        <v>35</v>
      </c>
      <c r="G38" s="53"/>
      <c r="H38" s="57"/>
      <c r="I38" s="56"/>
      <c r="J38" s="56"/>
      <c r="K38" s="36" t="s">
        <v>65</v>
      </c>
      <c r="L38" s="83">
        <v>38</v>
      </c>
      <c r="M38" s="83"/>
      <c r="N38" s="63"/>
      <c r="O38" s="86" t="s">
        <v>221</v>
      </c>
      <c r="P38" s="88">
        <v>43591.754270833335</v>
      </c>
      <c r="Q38" s="86" t="s">
        <v>236</v>
      </c>
      <c r="R38" s="86" t="s">
        <v>254</v>
      </c>
      <c r="S38" s="86" t="s">
        <v>258</v>
      </c>
      <c r="T38" s="86" t="s">
        <v>220</v>
      </c>
      <c r="U38" s="89" t="s">
        <v>276</v>
      </c>
      <c r="V38" s="89" t="s">
        <v>276</v>
      </c>
      <c r="W38" s="88">
        <v>43591.754270833335</v>
      </c>
      <c r="X38" s="89" t="s">
        <v>306</v>
      </c>
      <c r="Y38" s="86"/>
      <c r="Z38" s="86"/>
      <c r="AA38" s="92" t="s">
        <v>338</v>
      </c>
      <c r="AB38" s="86"/>
      <c r="AC38" s="86" t="b">
        <v>0</v>
      </c>
      <c r="AD38" s="86">
        <v>0</v>
      </c>
      <c r="AE38" s="92" t="s">
        <v>356</v>
      </c>
      <c r="AF38" s="86" t="b">
        <v>0</v>
      </c>
      <c r="AG38" s="86" t="s">
        <v>357</v>
      </c>
      <c r="AH38" s="86"/>
      <c r="AI38" s="92" t="s">
        <v>356</v>
      </c>
      <c r="AJ38" s="86" t="b">
        <v>0</v>
      </c>
      <c r="AK38" s="86">
        <v>0</v>
      </c>
      <c r="AL38" s="92" t="s">
        <v>356</v>
      </c>
      <c r="AM38" s="86" t="s">
        <v>361</v>
      </c>
      <c r="AN38" s="86" t="b">
        <v>0</v>
      </c>
      <c r="AO38" s="92" t="s">
        <v>338</v>
      </c>
      <c r="AP38" s="86" t="s">
        <v>176</v>
      </c>
      <c r="AQ38" s="86">
        <v>0</v>
      </c>
      <c r="AR38" s="86">
        <v>0</v>
      </c>
      <c r="AS38" s="86"/>
      <c r="AT38" s="86"/>
      <c r="AU38" s="86"/>
      <c r="AV38" s="86"/>
      <c r="AW38" s="86"/>
      <c r="AX38" s="86"/>
      <c r="AY38" s="86"/>
      <c r="AZ38" s="86"/>
      <c r="BA38">
        <v>21</v>
      </c>
      <c r="BB38" s="85" t="str">
        <f>REPLACE(INDEX(GroupVertices[Group],MATCH(Edges[[#This Row],[Vertex 1]],GroupVertices[Vertex],0)),1,1,"")</f>
        <v>2</v>
      </c>
      <c r="BC38" s="85" t="str">
        <f>REPLACE(INDEX(GroupVertices[Group],MATCH(Edges[[#This Row],[Vertex 2]],GroupVertices[Vertex],0)),1,1,"")</f>
        <v>2</v>
      </c>
      <c r="BD38" s="51">
        <v>0</v>
      </c>
      <c r="BE38" s="52">
        <v>0</v>
      </c>
      <c r="BF38" s="51">
        <v>0</v>
      </c>
      <c r="BG38" s="52">
        <v>0</v>
      </c>
      <c r="BH38" s="51">
        <v>0</v>
      </c>
      <c r="BI38" s="52">
        <v>0</v>
      </c>
      <c r="BJ38" s="51">
        <v>13</v>
      </c>
      <c r="BK38" s="52">
        <v>100</v>
      </c>
      <c r="BL38" s="51">
        <v>13</v>
      </c>
    </row>
    <row r="39" spans="1:64" ht="45">
      <c r="A39" s="84" t="s">
        <v>215</v>
      </c>
      <c r="B39" s="84" t="s">
        <v>220</v>
      </c>
      <c r="C39" s="53" t="s">
        <v>750</v>
      </c>
      <c r="D39" s="54">
        <v>3</v>
      </c>
      <c r="E39" s="65" t="s">
        <v>136</v>
      </c>
      <c r="F39" s="55">
        <v>35</v>
      </c>
      <c r="G39" s="53"/>
      <c r="H39" s="57"/>
      <c r="I39" s="56"/>
      <c r="J39" s="56"/>
      <c r="K39" s="36" t="s">
        <v>65</v>
      </c>
      <c r="L39" s="83">
        <v>39</v>
      </c>
      <c r="M39" s="83"/>
      <c r="N39" s="63"/>
      <c r="O39" s="86" t="s">
        <v>221</v>
      </c>
      <c r="P39" s="88">
        <v>43592.752071759256</v>
      </c>
      <c r="Q39" s="86" t="s">
        <v>237</v>
      </c>
      <c r="R39" s="86" t="s">
        <v>254</v>
      </c>
      <c r="S39" s="86" t="s">
        <v>258</v>
      </c>
      <c r="T39" s="86" t="s">
        <v>220</v>
      </c>
      <c r="U39" s="89" t="s">
        <v>277</v>
      </c>
      <c r="V39" s="89" t="s">
        <v>277</v>
      </c>
      <c r="W39" s="88">
        <v>43592.752071759256</v>
      </c>
      <c r="X39" s="89" t="s">
        <v>307</v>
      </c>
      <c r="Y39" s="86"/>
      <c r="Z39" s="86"/>
      <c r="AA39" s="92" t="s">
        <v>339</v>
      </c>
      <c r="AB39" s="86"/>
      <c r="AC39" s="86" t="b">
        <v>0</v>
      </c>
      <c r="AD39" s="86">
        <v>0</v>
      </c>
      <c r="AE39" s="92" t="s">
        <v>356</v>
      </c>
      <c r="AF39" s="86" t="b">
        <v>0</v>
      </c>
      <c r="AG39" s="86" t="s">
        <v>357</v>
      </c>
      <c r="AH39" s="86"/>
      <c r="AI39" s="92" t="s">
        <v>356</v>
      </c>
      <c r="AJ39" s="86" t="b">
        <v>0</v>
      </c>
      <c r="AK39" s="86">
        <v>0</v>
      </c>
      <c r="AL39" s="92" t="s">
        <v>356</v>
      </c>
      <c r="AM39" s="86" t="s">
        <v>361</v>
      </c>
      <c r="AN39" s="86" t="b">
        <v>0</v>
      </c>
      <c r="AO39" s="92" t="s">
        <v>339</v>
      </c>
      <c r="AP39" s="86" t="s">
        <v>176</v>
      </c>
      <c r="AQ39" s="86">
        <v>0</v>
      </c>
      <c r="AR39" s="86">
        <v>0</v>
      </c>
      <c r="AS39" s="86"/>
      <c r="AT39" s="86"/>
      <c r="AU39" s="86"/>
      <c r="AV39" s="86"/>
      <c r="AW39" s="86"/>
      <c r="AX39" s="86"/>
      <c r="AY39" s="86"/>
      <c r="AZ39" s="86"/>
      <c r="BA39">
        <v>21</v>
      </c>
      <c r="BB39" s="85" t="str">
        <f>REPLACE(INDEX(GroupVertices[Group],MATCH(Edges[[#This Row],[Vertex 1]],GroupVertices[Vertex],0)),1,1,"")</f>
        <v>2</v>
      </c>
      <c r="BC39" s="85" t="str">
        <f>REPLACE(INDEX(GroupVertices[Group],MATCH(Edges[[#This Row],[Vertex 2]],GroupVertices[Vertex],0)),1,1,"")</f>
        <v>2</v>
      </c>
      <c r="BD39" s="51">
        <v>0</v>
      </c>
      <c r="BE39" s="52">
        <v>0</v>
      </c>
      <c r="BF39" s="51">
        <v>0</v>
      </c>
      <c r="BG39" s="52">
        <v>0</v>
      </c>
      <c r="BH39" s="51">
        <v>0</v>
      </c>
      <c r="BI39" s="52">
        <v>0</v>
      </c>
      <c r="BJ39" s="51">
        <v>15</v>
      </c>
      <c r="BK39" s="52">
        <v>100</v>
      </c>
      <c r="BL39" s="51">
        <v>15</v>
      </c>
    </row>
    <row r="40" spans="1:64" ht="45">
      <c r="A40" s="84" t="s">
        <v>215</v>
      </c>
      <c r="B40" s="84" t="s">
        <v>220</v>
      </c>
      <c r="C40" s="53" t="s">
        <v>750</v>
      </c>
      <c r="D40" s="54">
        <v>3</v>
      </c>
      <c r="E40" s="65" t="s">
        <v>136</v>
      </c>
      <c r="F40" s="55">
        <v>35</v>
      </c>
      <c r="G40" s="53"/>
      <c r="H40" s="57"/>
      <c r="I40" s="56"/>
      <c r="J40" s="56"/>
      <c r="K40" s="36" t="s">
        <v>65</v>
      </c>
      <c r="L40" s="83">
        <v>40</v>
      </c>
      <c r="M40" s="83"/>
      <c r="N40" s="63"/>
      <c r="O40" s="86" t="s">
        <v>221</v>
      </c>
      <c r="P40" s="88">
        <v>43593.75451388889</v>
      </c>
      <c r="Q40" s="86" t="s">
        <v>238</v>
      </c>
      <c r="R40" s="86" t="s">
        <v>254</v>
      </c>
      <c r="S40" s="86" t="s">
        <v>258</v>
      </c>
      <c r="T40" s="86" t="s">
        <v>220</v>
      </c>
      <c r="U40" s="89" t="s">
        <v>278</v>
      </c>
      <c r="V40" s="89" t="s">
        <v>278</v>
      </c>
      <c r="W40" s="88">
        <v>43593.75451388889</v>
      </c>
      <c r="X40" s="89" t="s">
        <v>308</v>
      </c>
      <c r="Y40" s="86"/>
      <c r="Z40" s="86"/>
      <c r="AA40" s="92" t="s">
        <v>340</v>
      </c>
      <c r="AB40" s="86"/>
      <c r="AC40" s="86" t="b">
        <v>0</v>
      </c>
      <c r="AD40" s="86">
        <v>0</v>
      </c>
      <c r="AE40" s="92" t="s">
        <v>356</v>
      </c>
      <c r="AF40" s="86" t="b">
        <v>0</v>
      </c>
      <c r="AG40" s="86" t="s">
        <v>357</v>
      </c>
      <c r="AH40" s="86"/>
      <c r="AI40" s="92" t="s">
        <v>356</v>
      </c>
      <c r="AJ40" s="86" t="b">
        <v>0</v>
      </c>
      <c r="AK40" s="86">
        <v>0</v>
      </c>
      <c r="AL40" s="92" t="s">
        <v>356</v>
      </c>
      <c r="AM40" s="86" t="s">
        <v>361</v>
      </c>
      <c r="AN40" s="86" t="b">
        <v>0</v>
      </c>
      <c r="AO40" s="92" t="s">
        <v>340</v>
      </c>
      <c r="AP40" s="86" t="s">
        <v>176</v>
      </c>
      <c r="AQ40" s="86">
        <v>0</v>
      </c>
      <c r="AR40" s="86">
        <v>0</v>
      </c>
      <c r="AS40" s="86"/>
      <c r="AT40" s="86"/>
      <c r="AU40" s="86"/>
      <c r="AV40" s="86"/>
      <c r="AW40" s="86"/>
      <c r="AX40" s="86"/>
      <c r="AY40" s="86"/>
      <c r="AZ40" s="86"/>
      <c r="BA40">
        <v>21</v>
      </c>
      <c r="BB40" s="85" t="str">
        <f>REPLACE(INDEX(GroupVertices[Group],MATCH(Edges[[#This Row],[Vertex 1]],GroupVertices[Vertex],0)),1,1,"")</f>
        <v>2</v>
      </c>
      <c r="BC40" s="85" t="str">
        <f>REPLACE(INDEX(GroupVertices[Group],MATCH(Edges[[#This Row],[Vertex 2]],GroupVertices[Vertex],0)),1,1,"")</f>
        <v>2</v>
      </c>
      <c r="BD40" s="51">
        <v>0</v>
      </c>
      <c r="BE40" s="52">
        <v>0</v>
      </c>
      <c r="BF40" s="51">
        <v>0</v>
      </c>
      <c r="BG40" s="52">
        <v>0</v>
      </c>
      <c r="BH40" s="51">
        <v>0</v>
      </c>
      <c r="BI40" s="52">
        <v>0</v>
      </c>
      <c r="BJ40" s="51">
        <v>15</v>
      </c>
      <c r="BK40" s="52">
        <v>100</v>
      </c>
      <c r="BL40" s="51">
        <v>15</v>
      </c>
    </row>
    <row r="41" spans="1:64" ht="45">
      <c r="A41" s="84" t="s">
        <v>215</v>
      </c>
      <c r="B41" s="84" t="s">
        <v>220</v>
      </c>
      <c r="C41" s="53" t="s">
        <v>750</v>
      </c>
      <c r="D41" s="54">
        <v>3</v>
      </c>
      <c r="E41" s="65" t="s">
        <v>136</v>
      </c>
      <c r="F41" s="55">
        <v>35</v>
      </c>
      <c r="G41" s="53"/>
      <c r="H41" s="57"/>
      <c r="I41" s="56"/>
      <c r="J41" s="56"/>
      <c r="K41" s="36" t="s">
        <v>65</v>
      </c>
      <c r="L41" s="83">
        <v>41</v>
      </c>
      <c r="M41" s="83"/>
      <c r="N41" s="63"/>
      <c r="O41" s="86" t="s">
        <v>221</v>
      </c>
      <c r="P41" s="88">
        <v>43594.74790509259</v>
      </c>
      <c r="Q41" s="86" t="s">
        <v>239</v>
      </c>
      <c r="R41" s="86" t="s">
        <v>254</v>
      </c>
      <c r="S41" s="86" t="s">
        <v>258</v>
      </c>
      <c r="T41" s="86" t="s">
        <v>220</v>
      </c>
      <c r="U41" s="89" t="s">
        <v>279</v>
      </c>
      <c r="V41" s="89" t="s">
        <v>279</v>
      </c>
      <c r="W41" s="88">
        <v>43594.74790509259</v>
      </c>
      <c r="X41" s="89" t="s">
        <v>309</v>
      </c>
      <c r="Y41" s="86"/>
      <c r="Z41" s="86"/>
      <c r="AA41" s="92" t="s">
        <v>341</v>
      </c>
      <c r="AB41" s="86"/>
      <c r="AC41" s="86" t="b">
        <v>0</v>
      </c>
      <c r="AD41" s="86">
        <v>0</v>
      </c>
      <c r="AE41" s="92" t="s">
        <v>356</v>
      </c>
      <c r="AF41" s="86" t="b">
        <v>0</v>
      </c>
      <c r="AG41" s="86" t="s">
        <v>357</v>
      </c>
      <c r="AH41" s="86"/>
      <c r="AI41" s="92" t="s">
        <v>356</v>
      </c>
      <c r="AJ41" s="86" t="b">
        <v>0</v>
      </c>
      <c r="AK41" s="86">
        <v>0</v>
      </c>
      <c r="AL41" s="92" t="s">
        <v>356</v>
      </c>
      <c r="AM41" s="86" t="s">
        <v>361</v>
      </c>
      <c r="AN41" s="86" t="b">
        <v>0</v>
      </c>
      <c r="AO41" s="92" t="s">
        <v>341</v>
      </c>
      <c r="AP41" s="86" t="s">
        <v>176</v>
      </c>
      <c r="AQ41" s="86">
        <v>0</v>
      </c>
      <c r="AR41" s="86">
        <v>0</v>
      </c>
      <c r="AS41" s="86"/>
      <c r="AT41" s="86"/>
      <c r="AU41" s="86"/>
      <c r="AV41" s="86"/>
      <c r="AW41" s="86"/>
      <c r="AX41" s="86"/>
      <c r="AY41" s="86"/>
      <c r="AZ41" s="86"/>
      <c r="BA41">
        <v>21</v>
      </c>
      <c r="BB41" s="85" t="str">
        <f>REPLACE(INDEX(GroupVertices[Group],MATCH(Edges[[#This Row],[Vertex 1]],GroupVertices[Vertex],0)),1,1,"")</f>
        <v>2</v>
      </c>
      <c r="BC41" s="85" t="str">
        <f>REPLACE(INDEX(GroupVertices[Group],MATCH(Edges[[#This Row],[Vertex 2]],GroupVertices[Vertex],0)),1,1,"")</f>
        <v>2</v>
      </c>
      <c r="BD41" s="51">
        <v>0</v>
      </c>
      <c r="BE41" s="52">
        <v>0</v>
      </c>
      <c r="BF41" s="51">
        <v>0</v>
      </c>
      <c r="BG41" s="52">
        <v>0</v>
      </c>
      <c r="BH41" s="51">
        <v>0</v>
      </c>
      <c r="BI41" s="52">
        <v>0</v>
      </c>
      <c r="BJ41" s="51">
        <v>15</v>
      </c>
      <c r="BK41" s="52">
        <v>100</v>
      </c>
      <c r="BL41" s="51">
        <v>15</v>
      </c>
    </row>
    <row r="42" spans="1:64" ht="45">
      <c r="A42" s="84" t="s">
        <v>215</v>
      </c>
      <c r="B42" s="84" t="s">
        <v>220</v>
      </c>
      <c r="C42" s="53" t="s">
        <v>750</v>
      </c>
      <c r="D42" s="54">
        <v>3</v>
      </c>
      <c r="E42" s="65" t="s">
        <v>136</v>
      </c>
      <c r="F42" s="55">
        <v>35</v>
      </c>
      <c r="G42" s="53"/>
      <c r="H42" s="57"/>
      <c r="I42" s="56"/>
      <c r="J42" s="56"/>
      <c r="K42" s="36" t="s">
        <v>65</v>
      </c>
      <c r="L42" s="83">
        <v>42</v>
      </c>
      <c r="M42" s="83"/>
      <c r="N42" s="63"/>
      <c r="O42" s="86" t="s">
        <v>221</v>
      </c>
      <c r="P42" s="88">
        <v>43596.74820601852</v>
      </c>
      <c r="Q42" s="86" t="s">
        <v>240</v>
      </c>
      <c r="R42" s="86" t="s">
        <v>254</v>
      </c>
      <c r="S42" s="86" t="s">
        <v>258</v>
      </c>
      <c r="T42" s="86" t="s">
        <v>220</v>
      </c>
      <c r="U42" s="89" t="s">
        <v>280</v>
      </c>
      <c r="V42" s="89" t="s">
        <v>280</v>
      </c>
      <c r="W42" s="88">
        <v>43596.74820601852</v>
      </c>
      <c r="X42" s="89" t="s">
        <v>310</v>
      </c>
      <c r="Y42" s="86"/>
      <c r="Z42" s="86"/>
      <c r="AA42" s="92" t="s">
        <v>342</v>
      </c>
      <c r="AB42" s="86"/>
      <c r="AC42" s="86" t="b">
        <v>0</v>
      </c>
      <c r="AD42" s="86">
        <v>0</v>
      </c>
      <c r="AE42" s="92" t="s">
        <v>356</v>
      </c>
      <c r="AF42" s="86" t="b">
        <v>0</v>
      </c>
      <c r="AG42" s="86" t="s">
        <v>357</v>
      </c>
      <c r="AH42" s="86"/>
      <c r="AI42" s="92" t="s">
        <v>356</v>
      </c>
      <c r="AJ42" s="86" t="b">
        <v>0</v>
      </c>
      <c r="AK42" s="86">
        <v>0</v>
      </c>
      <c r="AL42" s="92" t="s">
        <v>356</v>
      </c>
      <c r="AM42" s="86" t="s">
        <v>361</v>
      </c>
      <c r="AN42" s="86" t="b">
        <v>0</v>
      </c>
      <c r="AO42" s="92" t="s">
        <v>342</v>
      </c>
      <c r="AP42" s="86" t="s">
        <v>176</v>
      </c>
      <c r="AQ42" s="86">
        <v>0</v>
      </c>
      <c r="AR42" s="86">
        <v>0</v>
      </c>
      <c r="AS42" s="86"/>
      <c r="AT42" s="86"/>
      <c r="AU42" s="86"/>
      <c r="AV42" s="86"/>
      <c r="AW42" s="86"/>
      <c r="AX42" s="86"/>
      <c r="AY42" s="86"/>
      <c r="AZ42" s="86"/>
      <c r="BA42">
        <v>21</v>
      </c>
      <c r="BB42" s="85" t="str">
        <f>REPLACE(INDEX(GroupVertices[Group],MATCH(Edges[[#This Row],[Vertex 1]],GroupVertices[Vertex],0)),1,1,"")</f>
        <v>2</v>
      </c>
      <c r="BC42" s="85" t="str">
        <f>REPLACE(INDEX(GroupVertices[Group],MATCH(Edges[[#This Row],[Vertex 2]],GroupVertices[Vertex],0)),1,1,"")</f>
        <v>2</v>
      </c>
      <c r="BD42" s="51">
        <v>0</v>
      </c>
      <c r="BE42" s="52">
        <v>0</v>
      </c>
      <c r="BF42" s="51">
        <v>0</v>
      </c>
      <c r="BG42" s="52">
        <v>0</v>
      </c>
      <c r="BH42" s="51">
        <v>0</v>
      </c>
      <c r="BI42" s="52">
        <v>0</v>
      </c>
      <c r="BJ42" s="51">
        <v>15</v>
      </c>
      <c r="BK42" s="52">
        <v>100</v>
      </c>
      <c r="BL42" s="51">
        <v>15</v>
      </c>
    </row>
    <row r="43" spans="1:64" ht="45">
      <c r="A43" s="84" t="s">
        <v>215</v>
      </c>
      <c r="B43" s="84" t="s">
        <v>220</v>
      </c>
      <c r="C43" s="53" t="s">
        <v>750</v>
      </c>
      <c r="D43" s="54">
        <v>3</v>
      </c>
      <c r="E43" s="65" t="s">
        <v>136</v>
      </c>
      <c r="F43" s="55">
        <v>35</v>
      </c>
      <c r="G43" s="53"/>
      <c r="H43" s="57"/>
      <c r="I43" s="56"/>
      <c r="J43" s="56"/>
      <c r="K43" s="36" t="s">
        <v>65</v>
      </c>
      <c r="L43" s="83">
        <v>43</v>
      </c>
      <c r="M43" s="83"/>
      <c r="N43" s="63"/>
      <c r="O43" s="86" t="s">
        <v>221</v>
      </c>
      <c r="P43" s="88">
        <v>43597.744722222225</v>
      </c>
      <c r="Q43" s="86" t="s">
        <v>241</v>
      </c>
      <c r="R43" s="86" t="s">
        <v>254</v>
      </c>
      <c r="S43" s="86" t="s">
        <v>258</v>
      </c>
      <c r="T43" s="86" t="s">
        <v>220</v>
      </c>
      <c r="U43" s="89" t="s">
        <v>281</v>
      </c>
      <c r="V43" s="89" t="s">
        <v>281</v>
      </c>
      <c r="W43" s="88">
        <v>43597.744722222225</v>
      </c>
      <c r="X43" s="89" t="s">
        <v>311</v>
      </c>
      <c r="Y43" s="86"/>
      <c r="Z43" s="86"/>
      <c r="AA43" s="92" t="s">
        <v>343</v>
      </c>
      <c r="AB43" s="86"/>
      <c r="AC43" s="86" t="b">
        <v>0</v>
      </c>
      <c r="AD43" s="86">
        <v>0</v>
      </c>
      <c r="AE43" s="92" t="s">
        <v>356</v>
      </c>
      <c r="AF43" s="86" t="b">
        <v>0</v>
      </c>
      <c r="AG43" s="86" t="s">
        <v>357</v>
      </c>
      <c r="AH43" s="86"/>
      <c r="AI43" s="92" t="s">
        <v>356</v>
      </c>
      <c r="AJ43" s="86" t="b">
        <v>0</v>
      </c>
      <c r="AK43" s="86">
        <v>0</v>
      </c>
      <c r="AL43" s="92" t="s">
        <v>356</v>
      </c>
      <c r="AM43" s="86" t="s">
        <v>361</v>
      </c>
      <c r="AN43" s="86" t="b">
        <v>0</v>
      </c>
      <c r="AO43" s="92" t="s">
        <v>343</v>
      </c>
      <c r="AP43" s="86" t="s">
        <v>176</v>
      </c>
      <c r="AQ43" s="86">
        <v>0</v>
      </c>
      <c r="AR43" s="86">
        <v>0</v>
      </c>
      <c r="AS43" s="86"/>
      <c r="AT43" s="86"/>
      <c r="AU43" s="86"/>
      <c r="AV43" s="86"/>
      <c r="AW43" s="86"/>
      <c r="AX43" s="86"/>
      <c r="AY43" s="86"/>
      <c r="AZ43" s="86"/>
      <c r="BA43">
        <v>21</v>
      </c>
      <c r="BB43" s="85" t="str">
        <f>REPLACE(INDEX(GroupVertices[Group],MATCH(Edges[[#This Row],[Vertex 1]],GroupVertices[Vertex],0)),1,1,"")</f>
        <v>2</v>
      </c>
      <c r="BC43" s="85" t="str">
        <f>REPLACE(INDEX(GroupVertices[Group],MATCH(Edges[[#This Row],[Vertex 2]],GroupVertices[Vertex],0)),1,1,"")</f>
        <v>2</v>
      </c>
      <c r="BD43" s="51">
        <v>0</v>
      </c>
      <c r="BE43" s="52">
        <v>0</v>
      </c>
      <c r="BF43" s="51">
        <v>0</v>
      </c>
      <c r="BG43" s="52">
        <v>0</v>
      </c>
      <c r="BH43" s="51">
        <v>0</v>
      </c>
      <c r="BI43" s="52">
        <v>0</v>
      </c>
      <c r="BJ43" s="51">
        <v>15</v>
      </c>
      <c r="BK43" s="52">
        <v>100</v>
      </c>
      <c r="BL43" s="51">
        <v>15</v>
      </c>
    </row>
    <row r="44" spans="1:64" ht="45">
      <c r="A44" s="84" t="s">
        <v>215</v>
      </c>
      <c r="B44" s="84" t="s">
        <v>220</v>
      </c>
      <c r="C44" s="53" t="s">
        <v>750</v>
      </c>
      <c r="D44" s="54">
        <v>3</v>
      </c>
      <c r="E44" s="65" t="s">
        <v>136</v>
      </c>
      <c r="F44" s="55">
        <v>35</v>
      </c>
      <c r="G44" s="53"/>
      <c r="H44" s="57"/>
      <c r="I44" s="56"/>
      <c r="J44" s="56"/>
      <c r="K44" s="36" t="s">
        <v>65</v>
      </c>
      <c r="L44" s="83">
        <v>44</v>
      </c>
      <c r="M44" s="83"/>
      <c r="N44" s="63"/>
      <c r="O44" s="86" t="s">
        <v>221</v>
      </c>
      <c r="P44" s="88">
        <v>43598.74747685185</v>
      </c>
      <c r="Q44" s="86" t="s">
        <v>242</v>
      </c>
      <c r="R44" s="86" t="s">
        <v>254</v>
      </c>
      <c r="S44" s="86" t="s">
        <v>258</v>
      </c>
      <c r="T44" s="86" t="s">
        <v>220</v>
      </c>
      <c r="U44" s="89" t="s">
        <v>282</v>
      </c>
      <c r="V44" s="89" t="s">
        <v>282</v>
      </c>
      <c r="W44" s="88">
        <v>43598.74747685185</v>
      </c>
      <c r="X44" s="89" t="s">
        <v>312</v>
      </c>
      <c r="Y44" s="86"/>
      <c r="Z44" s="86"/>
      <c r="AA44" s="92" t="s">
        <v>344</v>
      </c>
      <c r="AB44" s="86"/>
      <c r="AC44" s="86" t="b">
        <v>0</v>
      </c>
      <c r="AD44" s="86">
        <v>0</v>
      </c>
      <c r="AE44" s="92" t="s">
        <v>356</v>
      </c>
      <c r="AF44" s="86" t="b">
        <v>0</v>
      </c>
      <c r="AG44" s="86" t="s">
        <v>357</v>
      </c>
      <c r="AH44" s="86"/>
      <c r="AI44" s="92" t="s">
        <v>356</v>
      </c>
      <c r="AJ44" s="86" t="b">
        <v>0</v>
      </c>
      <c r="AK44" s="86">
        <v>0</v>
      </c>
      <c r="AL44" s="92" t="s">
        <v>356</v>
      </c>
      <c r="AM44" s="86" t="s">
        <v>361</v>
      </c>
      <c r="AN44" s="86" t="b">
        <v>0</v>
      </c>
      <c r="AO44" s="92" t="s">
        <v>344</v>
      </c>
      <c r="AP44" s="86" t="s">
        <v>176</v>
      </c>
      <c r="AQ44" s="86">
        <v>0</v>
      </c>
      <c r="AR44" s="86">
        <v>0</v>
      </c>
      <c r="AS44" s="86"/>
      <c r="AT44" s="86"/>
      <c r="AU44" s="86"/>
      <c r="AV44" s="86"/>
      <c r="AW44" s="86"/>
      <c r="AX44" s="86"/>
      <c r="AY44" s="86"/>
      <c r="AZ44" s="86"/>
      <c r="BA44">
        <v>21</v>
      </c>
      <c r="BB44" s="85" t="str">
        <f>REPLACE(INDEX(GroupVertices[Group],MATCH(Edges[[#This Row],[Vertex 1]],GroupVertices[Vertex],0)),1,1,"")</f>
        <v>2</v>
      </c>
      <c r="BC44" s="85" t="str">
        <f>REPLACE(INDEX(GroupVertices[Group],MATCH(Edges[[#This Row],[Vertex 2]],GroupVertices[Vertex],0)),1,1,"")</f>
        <v>2</v>
      </c>
      <c r="BD44" s="51">
        <v>0</v>
      </c>
      <c r="BE44" s="52">
        <v>0</v>
      </c>
      <c r="BF44" s="51">
        <v>0</v>
      </c>
      <c r="BG44" s="52">
        <v>0</v>
      </c>
      <c r="BH44" s="51">
        <v>0</v>
      </c>
      <c r="BI44" s="52">
        <v>0</v>
      </c>
      <c r="BJ44" s="51">
        <v>13</v>
      </c>
      <c r="BK44" s="52">
        <v>100</v>
      </c>
      <c r="BL44" s="51">
        <v>13</v>
      </c>
    </row>
    <row r="45" spans="1:64" ht="45">
      <c r="A45" s="84" t="s">
        <v>215</v>
      </c>
      <c r="B45" s="84" t="s">
        <v>220</v>
      </c>
      <c r="C45" s="53" t="s">
        <v>750</v>
      </c>
      <c r="D45" s="54">
        <v>3</v>
      </c>
      <c r="E45" s="65" t="s">
        <v>136</v>
      </c>
      <c r="F45" s="55">
        <v>35</v>
      </c>
      <c r="G45" s="53"/>
      <c r="H45" s="57"/>
      <c r="I45" s="56"/>
      <c r="J45" s="56"/>
      <c r="K45" s="36" t="s">
        <v>65</v>
      </c>
      <c r="L45" s="83">
        <v>45</v>
      </c>
      <c r="M45" s="83"/>
      <c r="N45" s="63"/>
      <c r="O45" s="86" t="s">
        <v>221</v>
      </c>
      <c r="P45" s="88">
        <v>43600.76278935185</v>
      </c>
      <c r="Q45" s="86" t="s">
        <v>243</v>
      </c>
      <c r="R45" s="86" t="s">
        <v>254</v>
      </c>
      <c r="S45" s="86" t="s">
        <v>258</v>
      </c>
      <c r="T45" s="86" t="s">
        <v>220</v>
      </c>
      <c r="U45" s="89" t="s">
        <v>283</v>
      </c>
      <c r="V45" s="89" t="s">
        <v>283</v>
      </c>
      <c r="W45" s="88">
        <v>43600.76278935185</v>
      </c>
      <c r="X45" s="89" t="s">
        <v>313</v>
      </c>
      <c r="Y45" s="86"/>
      <c r="Z45" s="86"/>
      <c r="AA45" s="92" t="s">
        <v>345</v>
      </c>
      <c r="AB45" s="86"/>
      <c r="AC45" s="86" t="b">
        <v>0</v>
      </c>
      <c r="AD45" s="86">
        <v>0</v>
      </c>
      <c r="AE45" s="92" t="s">
        <v>356</v>
      </c>
      <c r="AF45" s="86" t="b">
        <v>0</v>
      </c>
      <c r="AG45" s="86" t="s">
        <v>357</v>
      </c>
      <c r="AH45" s="86"/>
      <c r="AI45" s="92" t="s">
        <v>356</v>
      </c>
      <c r="AJ45" s="86" t="b">
        <v>0</v>
      </c>
      <c r="AK45" s="86">
        <v>0</v>
      </c>
      <c r="AL45" s="92" t="s">
        <v>356</v>
      </c>
      <c r="AM45" s="86" t="s">
        <v>361</v>
      </c>
      <c r="AN45" s="86" t="b">
        <v>0</v>
      </c>
      <c r="AO45" s="92" t="s">
        <v>345</v>
      </c>
      <c r="AP45" s="86" t="s">
        <v>176</v>
      </c>
      <c r="AQ45" s="86">
        <v>0</v>
      </c>
      <c r="AR45" s="86">
        <v>0</v>
      </c>
      <c r="AS45" s="86"/>
      <c r="AT45" s="86"/>
      <c r="AU45" s="86"/>
      <c r="AV45" s="86"/>
      <c r="AW45" s="86"/>
      <c r="AX45" s="86"/>
      <c r="AY45" s="86"/>
      <c r="AZ45" s="86"/>
      <c r="BA45">
        <v>21</v>
      </c>
      <c r="BB45" s="85" t="str">
        <f>REPLACE(INDEX(GroupVertices[Group],MATCH(Edges[[#This Row],[Vertex 1]],GroupVertices[Vertex],0)),1,1,"")</f>
        <v>2</v>
      </c>
      <c r="BC45" s="85" t="str">
        <f>REPLACE(INDEX(GroupVertices[Group],MATCH(Edges[[#This Row],[Vertex 2]],GroupVertices[Vertex],0)),1,1,"")</f>
        <v>2</v>
      </c>
      <c r="BD45" s="51">
        <v>0</v>
      </c>
      <c r="BE45" s="52">
        <v>0</v>
      </c>
      <c r="BF45" s="51">
        <v>0</v>
      </c>
      <c r="BG45" s="52">
        <v>0</v>
      </c>
      <c r="BH45" s="51">
        <v>0</v>
      </c>
      <c r="BI45" s="52">
        <v>0</v>
      </c>
      <c r="BJ45" s="51">
        <v>15</v>
      </c>
      <c r="BK45" s="52">
        <v>100</v>
      </c>
      <c r="BL45" s="51">
        <v>15</v>
      </c>
    </row>
    <row r="46" spans="1:64" ht="45">
      <c r="A46" s="84" t="s">
        <v>215</v>
      </c>
      <c r="B46" s="84" t="s">
        <v>220</v>
      </c>
      <c r="C46" s="53" t="s">
        <v>750</v>
      </c>
      <c r="D46" s="54">
        <v>3</v>
      </c>
      <c r="E46" s="65" t="s">
        <v>136</v>
      </c>
      <c r="F46" s="55">
        <v>35</v>
      </c>
      <c r="G46" s="53"/>
      <c r="H46" s="57"/>
      <c r="I46" s="56"/>
      <c r="J46" s="56"/>
      <c r="K46" s="36" t="s">
        <v>65</v>
      </c>
      <c r="L46" s="83">
        <v>46</v>
      </c>
      <c r="M46" s="83"/>
      <c r="N46" s="63"/>
      <c r="O46" s="86" t="s">
        <v>221</v>
      </c>
      <c r="P46" s="88">
        <v>43601.74199074074</v>
      </c>
      <c r="Q46" s="86" t="s">
        <v>244</v>
      </c>
      <c r="R46" s="86" t="s">
        <v>254</v>
      </c>
      <c r="S46" s="86" t="s">
        <v>258</v>
      </c>
      <c r="T46" s="86" t="s">
        <v>220</v>
      </c>
      <c r="U46" s="89" t="s">
        <v>284</v>
      </c>
      <c r="V46" s="89" t="s">
        <v>284</v>
      </c>
      <c r="W46" s="88">
        <v>43601.74199074074</v>
      </c>
      <c r="X46" s="89" t="s">
        <v>314</v>
      </c>
      <c r="Y46" s="86"/>
      <c r="Z46" s="86"/>
      <c r="AA46" s="92" t="s">
        <v>346</v>
      </c>
      <c r="AB46" s="86"/>
      <c r="AC46" s="86" t="b">
        <v>0</v>
      </c>
      <c r="AD46" s="86">
        <v>0</v>
      </c>
      <c r="AE46" s="92" t="s">
        <v>356</v>
      </c>
      <c r="AF46" s="86" t="b">
        <v>0</v>
      </c>
      <c r="AG46" s="86" t="s">
        <v>357</v>
      </c>
      <c r="AH46" s="86"/>
      <c r="AI46" s="92" t="s">
        <v>356</v>
      </c>
      <c r="AJ46" s="86" t="b">
        <v>0</v>
      </c>
      <c r="AK46" s="86">
        <v>0</v>
      </c>
      <c r="AL46" s="92" t="s">
        <v>356</v>
      </c>
      <c r="AM46" s="86" t="s">
        <v>361</v>
      </c>
      <c r="AN46" s="86" t="b">
        <v>0</v>
      </c>
      <c r="AO46" s="92" t="s">
        <v>346</v>
      </c>
      <c r="AP46" s="86" t="s">
        <v>176</v>
      </c>
      <c r="AQ46" s="86">
        <v>0</v>
      </c>
      <c r="AR46" s="86">
        <v>0</v>
      </c>
      <c r="AS46" s="86"/>
      <c r="AT46" s="86"/>
      <c r="AU46" s="86"/>
      <c r="AV46" s="86"/>
      <c r="AW46" s="86"/>
      <c r="AX46" s="86"/>
      <c r="AY46" s="86"/>
      <c r="AZ46" s="86"/>
      <c r="BA46">
        <v>21</v>
      </c>
      <c r="BB46" s="85" t="str">
        <f>REPLACE(INDEX(GroupVertices[Group],MATCH(Edges[[#This Row],[Vertex 1]],GroupVertices[Vertex],0)),1,1,"")</f>
        <v>2</v>
      </c>
      <c r="BC46" s="85" t="str">
        <f>REPLACE(INDEX(GroupVertices[Group],MATCH(Edges[[#This Row],[Vertex 2]],GroupVertices[Vertex],0)),1,1,"")</f>
        <v>2</v>
      </c>
      <c r="BD46" s="51">
        <v>0</v>
      </c>
      <c r="BE46" s="52">
        <v>0</v>
      </c>
      <c r="BF46" s="51">
        <v>0</v>
      </c>
      <c r="BG46" s="52">
        <v>0</v>
      </c>
      <c r="BH46" s="51">
        <v>0</v>
      </c>
      <c r="BI46" s="52">
        <v>0</v>
      </c>
      <c r="BJ46" s="51">
        <v>15</v>
      </c>
      <c r="BK46" s="52">
        <v>100</v>
      </c>
      <c r="BL46" s="51">
        <v>15</v>
      </c>
    </row>
    <row r="47" spans="1:64" ht="45">
      <c r="A47" s="84" t="s">
        <v>215</v>
      </c>
      <c r="B47" s="84" t="s">
        <v>220</v>
      </c>
      <c r="C47" s="53" t="s">
        <v>750</v>
      </c>
      <c r="D47" s="54">
        <v>3</v>
      </c>
      <c r="E47" s="65" t="s">
        <v>136</v>
      </c>
      <c r="F47" s="55">
        <v>35</v>
      </c>
      <c r="G47" s="53"/>
      <c r="H47" s="57"/>
      <c r="I47" s="56"/>
      <c r="J47" s="56"/>
      <c r="K47" s="36" t="s">
        <v>65</v>
      </c>
      <c r="L47" s="83">
        <v>47</v>
      </c>
      <c r="M47" s="83"/>
      <c r="N47" s="63"/>
      <c r="O47" s="86" t="s">
        <v>221</v>
      </c>
      <c r="P47" s="88">
        <v>43602.75314814815</v>
      </c>
      <c r="Q47" s="86" t="s">
        <v>245</v>
      </c>
      <c r="R47" s="86" t="s">
        <v>254</v>
      </c>
      <c r="S47" s="86" t="s">
        <v>258</v>
      </c>
      <c r="T47" s="86" t="s">
        <v>220</v>
      </c>
      <c r="U47" s="89" t="s">
        <v>285</v>
      </c>
      <c r="V47" s="89" t="s">
        <v>285</v>
      </c>
      <c r="W47" s="88">
        <v>43602.75314814815</v>
      </c>
      <c r="X47" s="89" t="s">
        <v>315</v>
      </c>
      <c r="Y47" s="86"/>
      <c r="Z47" s="86"/>
      <c r="AA47" s="92" t="s">
        <v>347</v>
      </c>
      <c r="AB47" s="86"/>
      <c r="AC47" s="86" t="b">
        <v>0</v>
      </c>
      <c r="AD47" s="86">
        <v>0</v>
      </c>
      <c r="AE47" s="92" t="s">
        <v>356</v>
      </c>
      <c r="AF47" s="86" t="b">
        <v>0</v>
      </c>
      <c r="AG47" s="86" t="s">
        <v>357</v>
      </c>
      <c r="AH47" s="86"/>
      <c r="AI47" s="92" t="s">
        <v>356</v>
      </c>
      <c r="AJ47" s="86" t="b">
        <v>0</v>
      </c>
      <c r="AK47" s="86">
        <v>0</v>
      </c>
      <c r="AL47" s="92" t="s">
        <v>356</v>
      </c>
      <c r="AM47" s="86" t="s">
        <v>361</v>
      </c>
      <c r="AN47" s="86" t="b">
        <v>0</v>
      </c>
      <c r="AO47" s="92" t="s">
        <v>347</v>
      </c>
      <c r="AP47" s="86" t="s">
        <v>176</v>
      </c>
      <c r="AQ47" s="86">
        <v>0</v>
      </c>
      <c r="AR47" s="86">
        <v>0</v>
      </c>
      <c r="AS47" s="86"/>
      <c r="AT47" s="86"/>
      <c r="AU47" s="86"/>
      <c r="AV47" s="86"/>
      <c r="AW47" s="86"/>
      <c r="AX47" s="86"/>
      <c r="AY47" s="86"/>
      <c r="AZ47" s="86"/>
      <c r="BA47">
        <v>21</v>
      </c>
      <c r="BB47" s="85" t="str">
        <f>REPLACE(INDEX(GroupVertices[Group],MATCH(Edges[[#This Row],[Vertex 1]],GroupVertices[Vertex],0)),1,1,"")</f>
        <v>2</v>
      </c>
      <c r="BC47" s="85" t="str">
        <f>REPLACE(INDEX(GroupVertices[Group],MATCH(Edges[[#This Row],[Vertex 2]],GroupVertices[Vertex],0)),1,1,"")</f>
        <v>2</v>
      </c>
      <c r="BD47" s="51">
        <v>0</v>
      </c>
      <c r="BE47" s="52">
        <v>0</v>
      </c>
      <c r="BF47" s="51">
        <v>0</v>
      </c>
      <c r="BG47" s="52">
        <v>0</v>
      </c>
      <c r="BH47" s="51">
        <v>0</v>
      </c>
      <c r="BI47" s="52">
        <v>0</v>
      </c>
      <c r="BJ47" s="51">
        <v>15</v>
      </c>
      <c r="BK47" s="52">
        <v>100</v>
      </c>
      <c r="BL47" s="51">
        <v>15</v>
      </c>
    </row>
    <row r="48" spans="1:64" ht="45">
      <c r="A48" s="84" t="s">
        <v>215</v>
      </c>
      <c r="B48" s="84" t="s">
        <v>220</v>
      </c>
      <c r="C48" s="53" t="s">
        <v>750</v>
      </c>
      <c r="D48" s="54">
        <v>3</v>
      </c>
      <c r="E48" s="65" t="s">
        <v>136</v>
      </c>
      <c r="F48" s="55">
        <v>35</v>
      </c>
      <c r="G48" s="53"/>
      <c r="H48" s="57"/>
      <c r="I48" s="56"/>
      <c r="J48" s="56"/>
      <c r="K48" s="36" t="s">
        <v>65</v>
      </c>
      <c r="L48" s="83">
        <v>48</v>
      </c>
      <c r="M48" s="83"/>
      <c r="N48" s="63"/>
      <c r="O48" s="86" t="s">
        <v>221</v>
      </c>
      <c r="P48" s="88">
        <v>43605.73809027778</v>
      </c>
      <c r="Q48" s="86" t="s">
        <v>246</v>
      </c>
      <c r="R48" s="86" t="s">
        <v>254</v>
      </c>
      <c r="S48" s="86" t="s">
        <v>258</v>
      </c>
      <c r="T48" s="86" t="s">
        <v>220</v>
      </c>
      <c r="U48" s="89" t="s">
        <v>286</v>
      </c>
      <c r="V48" s="89" t="s">
        <v>286</v>
      </c>
      <c r="W48" s="88">
        <v>43605.73809027778</v>
      </c>
      <c r="X48" s="89" t="s">
        <v>316</v>
      </c>
      <c r="Y48" s="86"/>
      <c r="Z48" s="86"/>
      <c r="AA48" s="92" t="s">
        <v>348</v>
      </c>
      <c r="AB48" s="86"/>
      <c r="AC48" s="86" t="b">
        <v>0</v>
      </c>
      <c r="AD48" s="86">
        <v>0</v>
      </c>
      <c r="AE48" s="92" t="s">
        <v>356</v>
      </c>
      <c r="AF48" s="86" t="b">
        <v>0</v>
      </c>
      <c r="AG48" s="86" t="s">
        <v>357</v>
      </c>
      <c r="AH48" s="86"/>
      <c r="AI48" s="92" t="s">
        <v>356</v>
      </c>
      <c r="AJ48" s="86" t="b">
        <v>0</v>
      </c>
      <c r="AK48" s="86">
        <v>0</v>
      </c>
      <c r="AL48" s="92" t="s">
        <v>356</v>
      </c>
      <c r="AM48" s="86" t="s">
        <v>361</v>
      </c>
      <c r="AN48" s="86" t="b">
        <v>0</v>
      </c>
      <c r="AO48" s="92" t="s">
        <v>348</v>
      </c>
      <c r="AP48" s="86" t="s">
        <v>176</v>
      </c>
      <c r="AQ48" s="86">
        <v>0</v>
      </c>
      <c r="AR48" s="86">
        <v>0</v>
      </c>
      <c r="AS48" s="86"/>
      <c r="AT48" s="86"/>
      <c r="AU48" s="86"/>
      <c r="AV48" s="86"/>
      <c r="AW48" s="86"/>
      <c r="AX48" s="86"/>
      <c r="AY48" s="86"/>
      <c r="AZ48" s="86"/>
      <c r="BA48">
        <v>21</v>
      </c>
      <c r="BB48" s="85" t="str">
        <f>REPLACE(INDEX(GroupVertices[Group],MATCH(Edges[[#This Row],[Vertex 1]],GroupVertices[Vertex],0)),1,1,"")</f>
        <v>2</v>
      </c>
      <c r="BC48" s="85" t="str">
        <f>REPLACE(INDEX(GroupVertices[Group],MATCH(Edges[[#This Row],[Vertex 2]],GroupVertices[Vertex],0)),1,1,"")</f>
        <v>2</v>
      </c>
      <c r="BD48" s="51">
        <v>0</v>
      </c>
      <c r="BE48" s="52">
        <v>0</v>
      </c>
      <c r="BF48" s="51">
        <v>0</v>
      </c>
      <c r="BG48" s="52">
        <v>0</v>
      </c>
      <c r="BH48" s="51">
        <v>0</v>
      </c>
      <c r="BI48" s="52">
        <v>0</v>
      </c>
      <c r="BJ48" s="51">
        <v>13</v>
      </c>
      <c r="BK48" s="52">
        <v>100</v>
      </c>
      <c r="BL48" s="51">
        <v>13</v>
      </c>
    </row>
    <row r="49" spans="1:64" ht="45">
      <c r="A49" s="84" t="s">
        <v>216</v>
      </c>
      <c r="B49" s="84" t="s">
        <v>216</v>
      </c>
      <c r="C49" s="53" t="s">
        <v>750</v>
      </c>
      <c r="D49" s="54">
        <v>3</v>
      </c>
      <c r="E49" s="65" t="s">
        <v>136</v>
      </c>
      <c r="F49" s="55">
        <v>35</v>
      </c>
      <c r="G49" s="53"/>
      <c r="H49" s="57"/>
      <c r="I49" s="56"/>
      <c r="J49" s="56"/>
      <c r="K49" s="36" t="s">
        <v>65</v>
      </c>
      <c r="L49" s="83">
        <v>49</v>
      </c>
      <c r="M49" s="83"/>
      <c r="N49" s="63"/>
      <c r="O49" s="86" t="s">
        <v>176</v>
      </c>
      <c r="P49" s="88">
        <v>43586.08351851852</v>
      </c>
      <c r="Q49" s="86" t="s">
        <v>247</v>
      </c>
      <c r="R49" s="89" t="s">
        <v>255</v>
      </c>
      <c r="S49" s="86" t="s">
        <v>259</v>
      </c>
      <c r="T49" s="86" t="s">
        <v>220</v>
      </c>
      <c r="U49" s="86"/>
      <c r="V49" s="89" t="s">
        <v>289</v>
      </c>
      <c r="W49" s="88">
        <v>43586.08351851852</v>
      </c>
      <c r="X49" s="89" t="s">
        <v>317</v>
      </c>
      <c r="Y49" s="86"/>
      <c r="Z49" s="86"/>
      <c r="AA49" s="92" t="s">
        <v>349</v>
      </c>
      <c r="AB49" s="86"/>
      <c r="AC49" s="86" t="b">
        <v>0</v>
      </c>
      <c r="AD49" s="86">
        <v>0</v>
      </c>
      <c r="AE49" s="92" t="s">
        <v>356</v>
      </c>
      <c r="AF49" s="86" t="b">
        <v>0</v>
      </c>
      <c r="AG49" s="86" t="s">
        <v>357</v>
      </c>
      <c r="AH49" s="86"/>
      <c r="AI49" s="92" t="s">
        <v>356</v>
      </c>
      <c r="AJ49" s="86" t="b">
        <v>0</v>
      </c>
      <c r="AK49" s="86">
        <v>0</v>
      </c>
      <c r="AL49" s="92" t="s">
        <v>356</v>
      </c>
      <c r="AM49" s="86" t="s">
        <v>362</v>
      </c>
      <c r="AN49" s="86" t="b">
        <v>0</v>
      </c>
      <c r="AO49" s="92" t="s">
        <v>349</v>
      </c>
      <c r="AP49" s="86" t="s">
        <v>176</v>
      </c>
      <c r="AQ49" s="86">
        <v>0</v>
      </c>
      <c r="AR49" s="86">
        <v>0</v>
      </c>
      <c r="AS49" s="86"/>
      <c r="AT49" s="86"/>
      <c r="AU49" s="86"/>
      <c r="AV49" s="86"/>
      <c r="AW49" s="86"/>
      <c r="AX49" s="86"/>
      <c r="AY49" s="86"/>
      <c r="AZ49" s="86"/>
      <c r="BA49">
        <v>5</v>
      </c>
      <c r="BB49" s="85" t="str">
        <f>REPLACE(INDEX(GroupVertices[Group],MATCH(Edges[[#This Row],[Vertex 1]],GroupVertices[Vertex],0)),1,1,"")</f>
        <v>1</v>
      </c>
      <c r="BC49" s="85" t="str">
        <f>REPLACE(INDEX(GroupVertices[Group],MATCH(Edges[[#This Row],[Vertex 2]],GroupVertices[Vertex],0)),1,1,"")</f>
        <v>1</v>
      </c>
      <c r="BD49" s="51">
        <v>1</v>
      </c>
      <c r="BE49" s="52">
        <v>8.333333333333334</v>
      </c>
      <c r="BF49" s="51">
        <v>0</v>
      </c>
      <c r="BG49" s="52">
        <v>0</v>
      </c>
      <c r="BH49" s="51">
        <v>0</v>
      </c>
      <c r="BI49" s="52">
        <v>0</v>
      </c>
      <c r="BJ49" s="51">
        <v>11</v>
      </c>
      <c r="BK49" s="52">
        <v>91.66666666666667</v>
      </c>
      <c r="BL49" s="51">
        <v>12</v>
      </c>
    </row>
    <row r="50" spans="1:64" ht="45">
      <c r="A50" s="84" t="s">
        <v>216</v>
      </c>
      <c r="B50" s="84" t="s">
        <v>216</v>
      </c>
      <c r="C50" s="53" t="s">
        <v>750</v>
      </c>
      <c r="D50" s="54">
        <v>3</v>
      </c>
      <c r="E50" s="65" t="s">
        <v>136</v>
      </c>
      <c r="F50" s="55">
        <v>35</v>
      </c>
      <c r="G50" s="53"/>
      <c r="H50" s="57"/>
      <c r="I50" s="56"/>
      <c r="J50" s="56"/>
      <c r="K50" s="36" t="s">
        <v>65</v>
      </c>
      <c r="L50" s="83">
        <v>50</v>
      </c>
      <c r="M50" s="83"/>
      <c r="N50" s="63"/>
      <c r="O50" s="86" t="s">
        <v>176</v>
      </c>
      <c r="P50" s="88">
        <v>43593.0868287037</v>
      </c>
      <c r="Q50" s="86" t="s">
        <v>248</v>
      </c>
      <c r="R50" s="89" t="s">
        <v>255</v>
      </c>
      <c r="S50" s="86" t="s">
        <v>259</v>
      </c>
      <c r="T50" s="86" t="s">
        <v>220</v>
      </c>
      <c r="U50" s="86"/>
      <c r="V50" s="89" t="s">
        <v>289</v>
      </c>
      <c r="W50" s="88">
        <v>43593.0868287037</v>
      </c>
      <c r="X50" s="89" t="s">
        <v>318</v>
      </c>
      <c r="Y50" s="86"/>
      <c r="Z50" s="86"/>
      <c r="AA50" s="92" t="s">
        <v>350</v>
      </c>
      <c r="AB50" s="86"/>
      <c r="AC50" s="86" t="b">
        <v>0</v>
      </c>
      <c r="AD50" s="86">
        <v>0</v>
      </c>
      <c r="AE50" s="92" t="s">
        <v>356</v>
      </c>
      <c r="AF50" s="86" t="b">
        <v>0</v>
      </c>
      <c r="AG50" s="86" t="s">
        <v>357</v>
      </c>
      <c r="AH50" s="86"/>
      <c r="AI50" s="92" t="s">
        <v>356</v>
      </c>
      <c r="AJ50" s="86" t="b">
        <v>0</v>
      </c>
      <c r="AK50" s="86">
        <v>0</v>
      </c>
      <c r="AL50" s="92" t="s">
        <v>356</v>
      </c>
      <c r="AM50" s="86" t="s">
        <v>362</v>
      </c>
      <c r="AN50" s="86" t="b">
        <v>0</v>
      </c>
      <c r="AO50" s="92" t="s">
        <v>350</v>
      </c>
      <c r="AP50" s="86" t="s">
        <v>176</v>
      </c>
      <c r="AQ50" s="86">
        <v>0</v>
      </c>
      <c r="AR50" s="86">
        <v>0</v>
      </c>
      <c r="AS50" s="86"/>
      <c r="AT50" s="86"/>
      <c r="AU50" s="86"/>
      <c r="AV50" s="86"/>
      <c r="AW50" s="86"/>
      <c r="AX50" s="86"/>
      <c r="AY50" s="86"/>
      <c r="AZ50" s="86"/>
      <c r="BA50">
        <v>5</v>
      </c>
      <c r="BB50" s="85" t="str">
        <f>REPLACE(INDEX(GroupVertices[Group],MATCH(Edges[[#This Row],[Vertex 1]],GroupVertices[Vertex],0)),1,1,"")</f>
        <v>1</v>
      </c>
      <c r="BC50" s="85" t="str">
        <f>REPLACE(INDEX(GroupVertices[Group],MATCH(Edges[[#This Row],[Vertex 2]],GroupVertices[Vertex],0)),1,1,"")</f>
        <v>1</v>
      </c>
      <c r="BD50" s="51">
        <v>1</v>
      </c>
      <c r="BE50" s="52">
        <v>7.142857142857143</v>
      </c>
      <c r="BF50" s="51">
        <v>0</v>
      </c>
      <c r="BG50" s="52">
        <v>0</v>
      </c>
      <c r="BH50" s="51">
        <v>0</v>
      </c>
      <c r="BI50" s="52">
        <v>0</v>
      </c>
      <c r="BJ50" s="51">
        <v>13</v>
      </c>
      <c r="BK50" s="52">
        <v>92.85714285714286</v>
      </c>
      <c r="BL50" s="51">
        <v>14</v>
      </c>
    </row>
    <row r="51" spans="1:64" ht="45">
      <c r="A51" s="84" t="s">
        <v>216</v>
      </c>
      <c r="B51" s="84" t="s">
        <v>216</v>
      </c>
      <c r="C51" s="53" t="s">
        <v>750</v>
      </c>
      <c r="D51" s="54">
        <v>3</v>
      </c>
      <c r="E51" s="65" t="s">
        <v>136</v>
      </c>
      <c r="F51" s="55">
        <v>35</v>
      </c>
      <c r="G51" s="53"/>
      <c r="H51" s="57"/>
      <c r="I51" s="56"/>
      <c r="J51" s="56"/>
      <c r="K51" s="36" t="s">
        <v>65</v>
      </c>
      <c r="L51" s="83">
        <v>51</v>
      </c>
      <c r="M51" s="83"/>
      <c r="N51" s="63"/>
      <c r="O51" s="86" t="s">
        <v>176</v>
      </c>
      <c r="P51" s="88">
        <v>43600.0868287037</v>
      </c>
      <c r="Q51" s="86" t="s">
        <v>247</v>
      </c>
      <c r="R51" s="89" t="s">
        <v>255</v>
      </c>
      <c r="S51" s="86" t="s">
        <v>259</v>
      </c>
      <c r="T51" s="86" t="s">
        <v>220</v>
      </c>
      <c r="U51" s="86"/>
      <c r="V51" s="89" t="s">
        <v>289</v>
      </c>
      <c r="W51" s="88">
        <v>43600.0868287037</v>
      </c>
      <c r="X51" s="89" t="s">
        <v>319</v>
      </c>
      <c r="Y51" s="86"/>
      <c r="Z51" s="86"/>
      <c r="AA51" s="92" t="s">
        <v>351</v>
      </c>
      <c r="AB51" s="86"/>
      <c r="AC51" s="86" t="b">
        <v>0</v>
      </c>
      <c r="AD51" s="86">
        <v>0</v>
      </c>
      <c r="AE51" s="92" t="s">
        <v>356</v>
      </c>
      <c r="AF51" s="86" t="b">
        <v>0</v>
      </c>
      <c r="AG51" s="86" t="s">
        <v>357</v>
      </c>
      <c r="AH51" s="86"/>
      <c r="AI51" s="92" t="s">
        <v>356</v>
      </c>
      <c r="AJ51" s="86" t="b">
        <v>0</v>
      </c>
      <c r="AK51" s="86">
        <v>0</v>
      </c>
      <c r="AL51" s="92" t="s">
        <v>356</v>
      </c>
      <c r="AM51" s="86" t="s">
        <v>362</v>
      </c>
      <c r="AN51" s="86" t="b">
        <v>0</v>
      </c>
      <c r="AO51" s="92" t="s">
        <v>351</v>
      </c>
      <c r="AP51" s="86" t="s">
        <v>176</v>
      </c>
      <c r="AQ51" s="86">
        <v>0</v>
      </c>
      <c r="AR51" s="86">
        <v>0</v>
      </c>
      <c r="AS51" s="86"/>
      <c r="AT51" s="86"/>
      <c r="AU51" s="86"/>
      <c r="AV51" s="86"/>
      <c r="AW51" s="86"/>
      <c r="AX51" s="86"/>
      <c r="AY51" s="86"/>
      <c r="AZ51" s="86"/>
      <c r="BA51">
        <v>5</v>
      </c>
      <c r="BB51" s="85" t="str">
        <f>REPLACE(INDEX(GroupVertices[Group],MATCH(Edges[[#This Row],[Vertex 1]],GroupVertices[Vertex],0)),1,1,"")</f>
        <v>1</v>
      </c>
      <c r="BC51" s="85" t="str">
        <f>REPLACE(INDEX(GroupVertices[Group],MATCH(Edges[[#This Row],[Vertex 2]],GroupVertices[Vertex],0)),1,1,"")</f>
        <v>1</v>
      </c>
      <c r="BD51" s="51">
        <v>1</v>
      </c>
      <c r="BE51" s="52">
        <v>8.333333333333334</v>
      </c>
      <c r="BF51" s="51">
        <v>0</v>
      </c>
      <c r="BG51" s="52">
        <v>0</v>
      </c>
      <c r="BH51" s="51">
        <v>0</v>
      </c>
      <c r="BI51" s="52">
        <v>0</v>
      </c>
      <c r="BJ51" s="51">
        <v>11</v>
      </c>
      <c r="BK51" s="52">
        <v>91.66666666666667</v>
      </c>
      <c r="BL51" s="51">
        <v>12</v>
      </c>
    </row>
    <row r="52" spans="1:64" ht="45">
      <c r="A52" s="84" t="s">
        <v>216</v>
      </c>
      <c r="B52" s="84" t="s">
        <v>216</v>
      </c>
      <c r="C52" s="53" t="s">
        <v>750</v>
      </c>
      <c r="D52" s="54">
        <v>3</v>
      </c>
      <c r="E52" s="65" t="s">
        <v>136</v>
      </c>
      <c r="F52" s="55">
        <v>35</v>
      </c>
      <c r="G52" s="53"/>
      <c r="H52" s="57"/>
      <c r="I52" s="56"/>
      <c r="J52" s="56"/>
      <c r="K52" s="36" t="s">
        <v>65</v>
      </c>
      <c r="L52" s="83">
        <v>52</v>
      </c>
      <c r="M52" s="83"/>
      <c r="N52" s="63"/>
      <c r="O52" s="86" t="s">
        <v>176</v>
      </c>
      <c r="P52" s="88">
        <v>43607.08684027778</v>
      </c>
      <c r="Q52" s="86" t="s">
        <v>249</v>
      </c>
      <c r="R52" s="89" t="s">
        <v>255</v>
      </c>
      <c r="S52" s="86" t="s">
        <v>259</v>
      </c>
      <c r="T52" s="86" t="s">
        <v>220</v>
      </c>
      <c r="U52" s="86"/>
      <c r="V52" s="89" t="s">
        <v>289</v>
      </c>
      <c r="W52" s="88">
        <v>43607.08684027778</v>
      </c>
      <c r="X52" s="89" t="s">
        <v>320</v>
      </c>
      <c r="Y52" s="86"/>
      <c r="Z52" s="86"/>
      <c r="AA52" s="92" t="s">
        <v>352</v>
      </c>
      <c r="AB52" s="86"/>
      <c r="AC52" s="86" t="b">
        <v>0</v>
      </c>
      <c r="AD52" s="86">
        <v>0</v>
      </c>
      <c r="AE52" s="92" t="s">
        <v>356</v>
      </c>
      <c r="AF52" s="86" t="b">
        <v>0</v>
      </c>
      <c r="AG52" s="86" t="s">
        <v>357</v>
      </c>
      <c r="AH52" s="86"/>
      <c r="AI52" s="92" t="s">
        <v>356</v>
      </c>
      <c r="AJ52" s="86" t="b">
        <v>0</v>
      </c>
      <c r="AK52" s="86">
        <v>0</v>
      </c>
      <c r="AL52" s="92" t="s">
        <v>356</v>
      </c>
      <c r="AM52" s="86" t="s">
        <v>362</v>
      </c>
      <c r="AN52" s="86" t="b">
        <v>0</v>
      </c>
      <c r="AO52" s="92" t="s">
        <v>352</v>
      </c>
      <c r="AP52" s="86" t="s">
        <v>176</v>
      </c>
      <c r="AQ52" s="86">
        <v>0</v>
      </c>
      <c r="AR52" s="86">
        <v>0</v>
      </c>
      <c r="AS52" s="86"/>
      <c r="AT52" s="86"/>
      <c r="AU52" s="86"/>
      <c r="AV52" s="86"/>
      <c r="AW52" s="86"/>
      <c r="AX52" s="86"/>
      <c r="AY52" s="86"/>
      <c r="AZ52" s="86"/>
      <c r="BA52">
        <v>5</v>
      </c>
      <c r="BB52" s="85" t="str">
        <f>REPLACE(INDEX(GroupVertices[Group],MATCH(Edges[[#This Row],[Vertex 1]],GroupVertices[Vertex],0)),1,1,"")</f>
        <v>1</v>
      </c>
      <c r="BC52" s="85" t="str">
        <f>REPLACE(INDEX(GroupVertices[Group],MATCH(Edges[[#This Row],[Vertex 2]],GroupVertices[Vertex],0)),1,1,"")</f>
        <v>1</v>
      </c>
      <c r="BD52" s="51">
        <v>1</v>
      </c>
      <c r="BE52" s="52">
        <v>7.6923076923076925</v>
      </c>
      <c r="BF52" s="51">
        <v>0</v>
      </c>
      <c r="BG52" s="52">
        <v>0</v>
      </c>
      <c r="BH52" s="51">
        <v>0</v>
      </c>
      <c r="BI52" s="52">
        <v>0</v>
      </c>
      <c r="BJ52" s="51">
        <v>12</v>
      </c>
      <c r="BK52" s="52">
        <v>92.3076923076923</v>
      </c>
      <c r="BL52" s="51">
        <v>13</v>
      </c>
    </row>
    <row r="53" spans="1:64" ht="45">
      <c r="A53" s="84" t="s">
        <v>216</v>
      </c>
      <c r="B53" s="84" t="s">
        <v>216</v>
      </c>
      <c r="C53" s="53" t="s">
        <v>750</v>
      </c>
      <c r="D53" s="54">
        <v>3</v>
      </c>
      <c r="E53" s="65" t="s">
        <v>136</v>
      </c>
      <c r="F53" s="55">
        <v>35</v>
      </c>
      <c r="G53" s="53"/>
      <c r="H53" s="57"/>
      <c r="I53" s="56"/>
      <c r="J53" s="56"/>
      <c r="K53" s="36" t="s">
        <v>65</v>
      </c>
      <c r="L53" s="83">
        <v>53</v>
      </c>
      <c r="M53" s="83"/>
      <c r="N53" s="63"/>
      <c r="O53" s="86" t="s">
        <v>176</v>
      </c>
      <c r="P53" s="88">
        <v>43614.08684027778</v>
      </c>
      <c r="Q53" s="86" t="s">
        <v>250</v>
      </c>
      <c r="R53" s="89" t="s">
        <v>255</v>
      </c>
      <c r="S53" s="86" t="s">
        <v>259</v>
      </c>
      <c r="T53" s="86" t="s">
        <v>220</v>
      </c>
      <c r="U53" s="86"/>
      <c r="V53" s="89" t="s">
        <v>289</v>
      </c>
      <c r="W53" s="88">
        <v>43614.08684027778</v>
      </c>
      <c r="X53" s="89" t="s">
        <v>321</v>
      </c>
      <c r="Y53" s="86"/>
      <c r="Z53" s="86"/>
      <c r="AA53" s="92" t="s">
        <v>353</v>
      </c>
      <c r="AB53" s="86"/>
      <c r="AC53" s="86" t="b">
        <v>0</v>
      </c>
      <c r="AD53" s="86">
        <v>0</v>
      </c>
      <c r="AE53" s="92" t="s">
        <v>356</v>
      </c>
      <c r="AF53" s="86" t="b">
        <v>0</v>
      </c>
      <c r="AG53" s="86" t="s">
        <v>357</v>
      </c>
      <c r="AH53" s="86"/>
      <c r="AI53" s="92" t="s">
        <v>356</v>
      </c>
      <c r="AJ53" s="86" t="b">
        <v>0</v>
      </c>
      <c r="AK53" s="86">
        <v>0</v>
      </c>
      <c r="AL53" s="92" t="s">
        <v>356</v>
      </c>
      <c r="AM53" s="86" t="s">
        <v>362</v>
      </c>
      <c r="AN53" s="86" t="b">
        <v>0</v>
      </c>
      <c r="AO53" s="92" t="s">
        <v>353</v>
      </c>
      <c r="AP53" s="86" t="s">
        <v>176</v>
      </c>
      <c r="AQ53" s="86">
        <v>0</v>
      </c>
      <c r="AR53" s="86">
        <v>0</v>
      </c>
      <c r="AS53" s="86"/>
      <c r="AT53" s="86"/>
      <c r="AU53" s="86"/>
      <c r="AV53" s="86"/>
      <c r="AW53" s="86"/>
      <c r="AX53" s="86"/>
      <c r="AY53" s="86"/>
      <c r="AZ53" s="86"/>
      <c r="BA53">
        <v>5</v>
      </c>
      <c r="BB53" s="85" t="str">
        <f>REPLACE(INDEX(GroupVertices[Group],MATCH(Edges[[#This Row],[Vertex 1]],GroupVertices[Vertex],0)),1,1,"")</f>
        <v>1</v>
      </c>
      <c r="BC53" s="85" t="str">
        <f>REPLACE(INDEX(GroupVertices[Group],MATCH(Edges[[#This Row],[Vertex 2]],GroupVertices[Vertex],0)),1,1,"")</f>
        <v>1</v>
      </c>
      <c r="BD53" s="51">
        <v>1</v>
      </c>
      <c r="BE53" s="52">
        <v>7.6923076923076925</v>
      </c>
      <c r="BF53" s="51">
        <v>0</v>
      </c>
      <c r="BG53" s="52">
        <v>0</v>
      </c>
      <c r="BH53" s="51">
        <v>0</v>
      </c>
      <c r="BI53" s="52">
        <v>0</v>
      </c>
      <c r="BJ53" s="51">
        <v>12</v>
      </c>
      <c r="BK53" s="52">
        <v>92.3076923076923</v>
      </c>
      <c r="BL53" s="51">
        <v>13</v>
      </c>
    </row>
    <row r="54" spans="1:64" ht="45">
      <c r="A54" s="84" t="s">
        <v>217</v>
      </c>
      <c r="B54" s="84" t="s">
        <v>217</v>
      </c>
      <c r="C54" s="53" t="s">
        <v>750</v>
      </c>
      <c r="D54" s="54">
        <v>3</v>
      </c>
      <c r="E54" s="65" t="s">
        <v>132</v>
      </c>
      <c r="F54" s="55">
        <v>35</v>
      </c>
      <c r="G54" s="53"/>
      <c r="H54" s="57"/>
      <c r="I54" s="56"/>
      <c r="J54" s="56"/>
      <c r="K54" s="36" t="s">
        <v>65</v>
      </c>
      <c r="L54" s="83">
        <v>54</v>
      </c>
      <c r="M54" s="83"/>
      <c r="N54" s="63"/>
      <c r="O54" s="86" t="s">
        <v>176</v>
      </c>
      <c r="P54" s="88">
        <v>43467.63549768519</v>
      </c>
      <c r="Q54" s="86" t="s">
        <v>251</v>
      </c>
      <c r="R54" s="89" t="s">
        <v>256</v>
      </c>
      <c r="S54" s="86" t="s">
        <v>260</v>
      </c>
      <c r="T54" s="86" t="s">
        <v>263</v>
      </c>
      <c r="U54" s="86"/>
      <c r="V54" s="89" t="s">
        <v>290</v>
      </c>
      <c r="W54" s="88">
        <v>43467.63549768519</v>
      </c>
      <c r="X54" s="89" t="s">
        <v>322</v>
      </c>
      <c r="Y54" s="86"/>
      <c r="Z54" s="86"/>
      <c r="AA54" s="92" t="s">
        <v>354</v>
      </c>
      <c r="AB54" s="86"/>
      <c r="AC54" s="86" t="b">
        <v>0</v>
      </c>
      <c r="AD54" s="86">
        <v>3</v>
      </c>
      <c r="AE54" s="92" t="s">
        <v>356</v>
      </c>
      <c r="AF54" s="86" t="b">
        <v>0</v>
      </c>
      <c r="AG54" s="86" t="s">
        <v>357</v>
      </c>
      <c r="AH54" s="86"/>
      <c r="AI54" s="92" t="s">
        <v>356</v>
      </c>
      <c r="AJ54" s="86" t="b">
        <v>0</v>
      </c>
      <c r="AK54" s="86">
        <v>2</v>
      </c>
      <c r="AL54" s="92" t="s">
        <v>356</v>
      </c>
      <c r="AM54" s="86" t="s">
        <v>362</v>
      </c>
      <c r="AN54" s="86" t="b">
        <v>0</v>
      </c>
      <c r="AO54" s="92" t="s">
        <v>354</v>
      </c>
      <c r="AP54" s="86" t="s">
        <v>364</v>
      </c>
      <c r="AQ54" s="86">
        <v>0</v>
      </c>
      <c r="AR54" s="86">
        <v>0</v>
      </c>
      <c r="AS54" s="86"/>
      <c r="AT54" s="86"/>
      <c r="AU54" s="86"/>
      <c r="AV54" s="86"/>
      <c r="AW54" s="86"/>
      <c r="AX54" s="86"/>
      <c r="AY54" s="86"/>
      <c r="AZ54" s="86"/>
      <c r="BA54">
        <v>1</v>
      </c>
      <c r="BB54" s="85" t="str">
        <f>REPLACE(INDEX(GroupVertices[Group],MATCH(Edges[[#This Row],[Vertex 1]],GroupVertices[Vertex],0)),1,1,"")</f>
        <v>3</v>
      </c>
      <c r="BC54" s="85" t="str">
        <f>REPLACE(INDEX(GroupVertices[Group],MATCH(Edges[[#This Row],[Vertex 2]],GroupVertices[Vertex],0)),1,1,"")</f>
        <v>3</v>
      </c>
      <c r="BD54" s="51">
        <v>1</v>
      </c>
      <c r="BE54" s="52">
        <v>9.090909090909092</v>
      </c>
      <c r="BF54" s="51">
        <v>0</v>
      </c>
      <c r="BG54" s="52">
        <v>0</v>
      </c>
      <c r="BH54" s="51">
        <v>0</v>
      </c>
      <c r="BI54" s="52">
        <v>0</v>
      </c>
      <c r="BJ54" s="51">
        <v>10</v>
      </c>
      <c r="BK54" s="52">
        <v>90.9090909090909</v>
      </c>
      <c r="BL54" s="51">
        <v>11</v>
      </c>
    </row>
    <row r="55" spans="1:64" ht="45">
      <c r="A55" s="84" t="s">
        <v>218</v>
      </c>
      <c r="B55" s="84" t="s">
        <v>217</v>
      </c>
      <c r="C55" s="53" t="s">
        <v>750</v>
      </c>
      <c r="D55" s="54">
        <v>3</v>
      </c>
      <c r="E55" s="65" t="s">
        <v>132</v>
      </c>
      <c r="F55" s="55">
        <v>35</v>
      </c>
      <c r="G55" s="53"/>
      <c r="H55" s="57"/>
      <c r="I55" s="56"/>
      <c r="J55" s="56"/>
      <c r="K55" s="36" t="s">
        <v>65</v>
      </c>
      <c r="L55" s="83">
        <v>55</v>
      </c>
      <c r="M55" s="83"/>
      <c r="N55" s="63"/>
      <c r="O55" s="86" t="s">
        <v>221</v>
      </c>
      <c r="P55" s="88">
        <v>43615.04986111111</v>
      </c>
      <c r="Q55" s="86" t="s">
        <v>252</v>
      </c>
      <c r="R55" s="89" t="s">
        <v>256</v>
      </c>
      <c r="S55" s="86" t="s">
        <v>260</v>
      </c>
      <c r="T55" s="86" t="s">
        <v>263</v>
      </c>
      <c r="U55" s="86"/>
      <c r="V55" s="89" t="s">
        <v>291</v>
      </c>
      <c r="W55" s="88">
        <v>43615.04986111111</v>
      </c>
      <c r="X55" s="89" t="s">
        <v>323</v>
      </c>
      <c r="Y55" s="86"/>
      <c r="Z55" s="86"/>
      <c r="AA55" s="92" t="s">
        <v>355</v>
      </c>
      <c r="AB55" s="86"/>
      <c r="AC55" s="86" t="b">
        <v>0</v>
      </c>
      <c r="AD55" s="86">
        <v>0</v>
      </c>
      <c r="AE55" s="92" t="s">
        <v>356</v>
      </c>
      <c r="AF55" s="86" t="b">
        <v>0</v>
      </c>
      <c r="AG55" s="86" t="s">
        <v>357</v>
      </c>
      <c r="AH55" s="86"/>
      <c r="AI55" s="92" t="s">
        <v>356</v>
      </c>
      <c r="AJ55" s="86" t="b">
        <v>0</v>
      </c>
      <c r="AK55" s="86">
        <v>2</v>
      </c>
      <c r="AL55" s="92" t="s">
        <v>354</v>
      </c>
      <c r="AM55" s="86" t="s">
        <v>363</v>
      </c>
      <c r="AN55" s="86" t="b">
        <v>0</v>
      </c>
      <c r="AO55" s="92" t="s">
        <v>354</v>
      </c>
      <c r="AP55" s="86" t="s">
        <v>176</v>
      </c>
      <c r="AQ55" s="86">
        <v>0</v>
      </c>
      <c r="AR55" s="86">
        <v>0</v>
      </c>
      <c r="AS55" s="86"/>
      <c r="AT55" s="86"/>
      <c r="AU55" s="86"/>
      <c r="AV55" s="86"/>
      <c r="AW55" s="86"/>
      <c r="AX55" s="86"/>
      <c r="AY55" s="86"/>
      <c r="AZ55" s="86"/>
      <c r="BA55">
        <v>1</v>
      </c>
      <c r="BB55" s="85" t="str">
        <f>REPLACE(INDEX(GroupVertices[Group],MATCH(Edges[[#This Row],[Vertex 1]],GroupVertices[Vertex],0)),1,1,"")</f>
        <v>3</v>
      </c>
      <c r="BC55" s="85" t="str">
        <f>REPLACE(INDEX(GroupVertices[Group],MATCH(Edges[[#This Row],[Vertex 2]],GroupVertices[Vertex],0)),1,1,"")</f>
        <v>3</v>
      </c>
      <c r="BD55" s="51">
        <v>1</v>
      </c>
      <c r="BE55" s="52">
        <v>7.6923076923076925</v>
      </c>
      <c r="BF55" s="51">
        <v>0</v>
      </c>
      <c r="BG55" s="52">
        <v>0</v>
      </c>
      <c r="BH55" s="51">
        <v>0</v>
      </c>
      <c r="BI55" s="52">
        <v>0</v>
      </c>
      <c r="BJ55" s="51">
        <v>12</v>
      </c>
      <c r="BK55" s="52">
        <v>92.3076923076923</v>
      </c>
      <c r="BL55" s="51">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
    <dataValidation allowBlank="1" showErrorMessage="1" sqref="N2:N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
    <dataValidation allowBlank="1" showInputMessage="1" promptTitle="Edge Color" prompt="To select an optional edge color, right-click and select Select Color on the right-click menu." sqref="C3:C55"/>
    <dataValidation allowBlank="1" showInputMessage="1" promptTitle="Edge Width" prompt="Enter an optional edge width between 1 and 10." errorTitle="Invalid Edge Width" error="The optional edge width must be a whole number between 1 and 10." sqref="D3:D55"/>
    <dataValidation allowBlank="1" showInputMessage="1" promptTitle="Edge Opacity" prompt="Enter an optional edge opacity between 0 (transparent) and 100 (opaque)." errorTitle="Invalid Edge Opacity" error="The optional edge opacity must be a whole number between 0 and 10." sqref="F3:F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
      <formula1>ValidEdgeVisibilities</formula1>
    </dataValidation>
    <dataValidation allowBlank="1" showInputMessage="1" showErrorMessage="1" promptTitle="Vertex 1 Name" prompt="Enter the name of the edge's first vertex." sqref="A3:A55"/>
    <dataValidation allowBlank="1" showInputMessage="1" showErrorMessage="1" promptTitle="Vertex 2 Name" prompt="Enter the name of the edge's second vertex." sqref="B3:B55"/>
    <dataValidation allowBlank="1" showInputMessage="1" showErrorMessage="1" promptTitle="Edge Label" prompt="Enter an optional edge label." errorTitle="Invalid Edge Visibility" error="You have entered an unrecognized edge visibility.  Try selecting from the drop-down list instead." sqref="H3:H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5"/>
  </dataValidations>
  <hyperlinks>
    <hyperlink ref="R6" r:id="rId1" display="https://www.beliefnet.com/columnists/depressionhelp/2019/05/we-all-need-to-be-loved.html"/>
    <hyperlink ref="R49" r:id="rId2" display="http://www.alishavalerie.com/"/>
    <hyperlink ref="R50" r:id="rId3" display="http://www.alishavalerie.com/"/>
    <hyperlink ref="R51" r:id="rId4" display="http://www.alishavalerie.com/"/>
    <hyperlink ref="R52" r:id="rId5" display="http://www.alishavalerie.com/"/>
    <hyperlink ref="R53" r:id="rId6" display="http://www.alishavalerie.com/"/>
    <hyperlink ref="R54" r:id="rId7" display="https://sociallysorted.com.au/social-media-content-calendar/"/>
    <hyperlink ref="R55" r:id="rId8" display="https://sociallysorted.com.au/social-media-content-calendar/"/>
    <hyperlink ref="U4" r:id="rId9" display="https://pbs.twimg.com/media/D3pcDp6XkAIt1xw.jpg"/>
    <hyperlink ref="U5" r:id="rId10" display="https://pbs.twimg.com/tweet_video_thumb/D6Em-iKWkAAaZsO.jpg"/>
    <hyperlink ref="U7" r:id="rId11" display="https://pbs.twimg.com/media/D3aMSYAXsAA4OII.jpg"/>
    <hyperlink ref="U8" r:id="rId12" display="https://pbs.twimg.com/media/D3kcUCaX4AAMd3t.jpg"/>
    <hyperlink ref="U9" r:id="rId13" display="https://pbs.twimg.com/media/D3zz6LOXkAAxMNa.jpg"/>
    <hyperlink ref="U10" r:id="rId14" display="https://pbs.twimg.com/media/D4IZoGyWwAATLwr.jpg"/>
    <hyperlink ref="U11" r:id="rId15" display="https://pbs.twimg.com/media/D4X15Q1WsAAvHB1.jpg"/>
    <hyperlink ref="U12" r:id="rId16" display="https://pbs.twimg.com/media/D4iHXQrWsAAZ8dV.jpg"/>
    <hyperlink ref="U13" r:id="rId17" display="https://pbs.twimg.com/media/D4snR7UWAAATaNT.jpg"/>
    <hyperlink ref="U14" r:id="rId18" display="https://pbs.twimg.com/media/D4xuSX5XkAILVDE.jpg"/>
    <hyperlink ref="U15" r:id="rId19" display="https://pbs.twimg.com/media/D47-9I_XoAIxV5V.jpg"/>
    <hyperlink ref="U16" r:id="rId20" display="https://pbs.twimg.com/media/D50jjafXsAA-qnr.jpg"/>
    <hyperlink ref="U17" r:id="rId21" display="https://pbs.twimg.com/media/D55xgxlXkAIUACg.jpg"/>
    <hyperlink ref="U18" r:id="rId22" display="https://pbs.twimg.com/media/D5-6YHBWkAEgw_t.jpg"/>
    <hyperlink ref="U19" r:id="rId23" display="https://pbs.twimg.com/media/D6EExTjW4AInTjS.jpg"/>
    <hyperlink ref="U20" r:id="rId24" display="https://pbs.twimg.com/media/D6JMLqcW4AAD0es.jpg"/>
    <hyperlink ref="U21" r:id="rId25" display="https://pbs.twimg.com/media/D6TfdaxXsAEOxBD.jpg"/>
    <hyperlink ref="U22" r:id="rId26" display="https://pbs.twimg.com/media/D6Yn5p2XsAESYE_.jpg"/>
    <hyperlink ref="U23" r:id="rId27" display="https://pbs.twimg.com/media/D6dyZh4WkAA3hyW.jpg"/>
    <hyperlink ref="U24" r:id="rId28" display="https://pbs.twimg.com/media/D6oKoOhWAAAcQMz.jpg"/>
    <hyperlink ref="U25" r:id="rId29" display="https://pbs.twimg.com/media/D6tNXN0WsAMSJP6.jpg"/>
    <hyperlink ref="U26" r:id="rId30" display="https://pbs.twimg.com/media/D6yaoOmXsAMnKe7.jpg"/>
    <hyperlink ref="U27" r:id="rId31" display="https://pbs.twimg.com/media/D7Byb3vX4AEEfhM.jpg"/>
    <hyperlink ref="U28" r:id="rId32" display="https://pbs.twimg.com/media/D3aMSYAXsAA4OII.jpg"/>
    <hyperlink ref="U29" r:id="rId33" display="https://pbs.twimg.com/media/D3kcUCaX4AAMd3t.jpg"/>
    <hyperlink ref="U30" r:id="rId34" display="https://pbs.twimg.com/media/D3zz6LOXkAAxMNa.jpg"/>
    <hyperlink ref="U31" r:id="rId35" display="https://pbs.twimg.com/media/D4IZoGyWwAATLwr.jpg"/>
    <hyperlink ref="U32" r:id="rId36" display="https://pbs.twimg.com/media/D4X15Q1WsAAvHB1.jpg"/>
    <hyperlink ref="U33" r:id="rId37" display="https://pbs.twimg.com/media/D4iHXQrWsAAZ8dV.jpg"/>
    <hyperlink ref="U34" r:id="rId38" display="https://pbs.twimg.com/media/D4snR7UWAAATaNT.jpg"/>
    <hyperlink ref="U35" r:id="rId39" display="https://pbs.twimg.com/media/D4xuSX5XkAILVDE.jpg"/>
    <hyperlink ref="U36" r:id="rId40" display="https://pbs.twimg.com/media/D47-9I_XoAIxV5V.jpg"/>
    <hyperlink ref="U37" r:id="rId41" display="https://pbs.twimg.com/media/D50jjafXsAA-qnr.jpg"/>
    <hyperlink ref="U38" r:id="rId42" display="https://pbs.twimg.com/media/D55xgxlXkAIUACg.jpg"/>
    <hyperlink ref="U39" r:id="rId43" display="https://pbs.twimg.com/media/D5-6YHBWkAEgw_t.jpg"/>
    <hyperlink ref="U40" r:id="rId44" display="https://pbs.twimg.com/media/D6EExTjW4AInTjS.jpg"/>
    <hyperlink ref="U41" r:id="rId45" display="https://pbs.twimg.com/media/D6JMLqcW4AAD0es.jpg"/>
    <hyperlink ref="U42" r:id="rId46" display="https://pbs.twimg.com/media/D6TfdaxXsAEOxBD.jpg"/>
    <hyperlink ref="U43" r:id="rId47" display="https://pbs.twimg.com/media/D6Yn5p2XsAESYE_.jpg"/>
    <hyperlink ref="U44" r:id="rId48" display="https://pbs.twimg.com/media/D6dyZh4WkAA3hyW.jpg"/>
    <hyperlink ref="U45" r:id="rId49" display="https://pbs.twimg.com/media/D6oKoOhWAAAcQMz.jpg"/>
    <hyperlink ref="U46" r:id="rId50" display="https://pbs.twimg.com/media/D6tNXN0WsAMSJP6.jpg"/>
    <hyperlink ref="U47" r:id="rId51" display="https://pbs.twimg.com/media/D6yaoOmXsAMnKe7.jpg"/>
    <hyperlink ref="U48" r:id="rId52" display="https://pbs.twimg.com/media/D7Byb3vX4AEEfhM.jpg"/>
    <hyperlink ref="V3" r:id="rId53" display="http://abs.twimg.com/sticky/default_profile_images/default_profile_normal.png"/>
    <hyperlink ref="V4" r:id="rId54" display="https://pbs.twimg.com/media/D3pcDp6XkAIt1xw.jpg"/>
    <hyperlink ref="V5" r:id="rId55" display="https://pbs.twimg.com/tweet_video_thumb/D6Em-iKWkAAaZsO.jpg"/>
    <hyperlink ref="V6" r:id="rId56" display="http://pbs.twimg.com/profile_images/630821964253302784/LZhtiZUS_normal.png"/>
    <hyperlink ref="V7" r:id="rId57" display="https://pbs.twimg.com/media/D3aMSYAXsAA4OII.jpg"/>
    <hyperlink ref="V8" r:id="rId58" display="https://pbs.twimg.com/media/D3kcUCaX4AAMd3t.jpg"/>
    <hyperlink ref="V9" r:id="rId59" display="https://pbs.twimg.com/media/D3zz6LOXkAAxMNa.jpg"/>
    <hyperlink ref="V10" r:id="rId60" display="https://pbs.twimg.com/media/D4IZoGyWwAATLwr.jpg"/>
    <hyperlink ref="V11" r:id="rId61" display="https://pbs.twimg.com/media/D4X15Q1WsAAvHB1.jpg"/>
    <hyperlink ref="V12" r:id="rId62" display="https://pbs.twimg.com/media/D4iHXQrWsAAZ8dV.jpg"/>
    <hyperlink ref="V13" r:id="rId63" display="https://pbs.twimg.com/media/D4snR7UWAAATaNT.jpg"/>
    <hyperlink ref="V14" r:id="rId64" display="https://pbs.twimg.com/media/D4xuSX5XkAILVDE.jpg"/>
    <hyperlink ref="V15" r:id="rId65" display="https://pbs.twimg.com/media/D47-9I_XoAIxV5V.jpg"/>
    <hyperlink ref="V16" r:id="rId66" display="https://pbs.twimg.com/media/D50jjafXsAA-qnr.jpg"/>
    <hyperlink ref="V17" r:id="rId67" display="https://pbs.twimg.com/media/D55xgxlXkAIUACg.jpg"/>
    <hyperlink ref="V18" r:id="rId68" display="https://pbs.twimg.com/media/D5-6YHBWkAEgw_t.jpg"/>
    <hyperlink ref="V19" r:id="rId69" display="https://pbs.twimg.com/media/D6EExTjW4AInTjS.jpg"/>
    <hyperlink ref="V20" r:id="rId70" display="https://pbs.twimg.com/media/D6JMLqcW4AAD0es.jpg"/>
    <hyperlink ref="V21" r:id="rId71" display="https://pbs.twimg.com/media/D6TfdaxXsAEOxBD.jpg"/>
    <hyperlink ref="V22" r:id="rId72" display="https://pbs.twimg.com/media/D6Yn5p2XsAESYE_.jpg"/>
    <hyperlink ref="V23" r:id="rId73" display="https://pbs.twimg.com/media/D6dyZh4WkAA3hyW.jpg"/>
    <hyperlink ref="V24" r:id="rId74" display="https://pbs.twimg.com/media/D6oKoOhWAAAcQMz.jpg"/>
    <hyperlink ref="V25" r:id="rId75" display="https://pbs.twimg.com/media/D6tNXN0WsAMSJP6.jpg"/>
    <hyperlink ref="V26" r:id="rId76" display="https://pbs.twimg.com/media/D6yaoOmXsAMnKe7.jpg"/>
    <hyperlink ref="V27" r:id="rId77" display="https://pbs.twimg.com/media/D7Byb3vX4AEEfhM.jpg"/>
    <hyperlink ref="V28" r:id="rId78" display="https://pbs.twimg.com/media/D3aMSYAXsAA4OII.jpg"/>
    <hyperlink ref="V29" r:id="rId79" display="https://pbs.twimg.com/media/D3kcUCaX4AAMd3t.jpg"/>
    <hyperlink ref="V30" r:id="rId80" display="https://pbs.twimg.com/media/D3zz6LOXkAAxMNa.jpg"/>
    <hyperlink ref="V31" r:id="rId81" display="https://pbs.twimg.com/media/D4IZoGyWwAATLwr.jpg"/>
    <hyperlink ref="V32" r:id="rId82" display="https://pbs.twimg.com/media/D4X15Q1WsAAvHB1.jpg"/>
    <hyperlink ref="V33" r:id="rId83" display="https://pbs.twimg.com/media/D4iHXQrWsAAZ8dV.jpg"/>
    <hyperlink ref="V34" r:id="rId84" display="https://pbs.twimg.com/media/D4snR7UWAAATaNT.jpg"/>
    <hyperlink ref="V35" r:id="rId85" display="https://pbs.twimg.com/media/D4xuSX5XkAILVDE.jpg"/>
    <hyperlink ref="V36" r:id="rId86" display="https://pbs.twimg.com/media/D47-9I_XoAIxV5V.jpg"/>
    <hyperlink ref="V37" r:id="rId87" display="https://pbs.twimg.com/media/D50jjafXsAA-qnr.jpg"/>
    <hyperlink ref="V38" r:id="rId88" display="https://pbs.twimg.com/media/D55xgxlXkAIUACg.jpg"/>
    <hyperlink ref="V39" r:id="rId89" display="https://pbs.twimg.com/media/D5-6YHBWkAEgw_t.jpg"/>
    <hyperlink ref="V40" r:id="rId90" display="https://pbs.twimg.com/media/D6EExTjW4AInTjS.jpg"/>
    <hyperlink ref="V41" r:id="rId91" display="https://pbs.twimg.com/media/D6JMLqcW4AAD0es.jpg"/>
    <hyperlink ref="V42" r:id="rId92" display="https://pbs.twimg.com/media/D6TfdaxXsAEOxBD.jpg"/>
    <hyperlink ref="V43" r:id="rId93" display="https://pbs.twimg.com/media/D6Yn5p2XsAESYE_.jpg"/>
    <hyperlink ref="V44" r:id="rId94" display="https://pbs.twimg.com/media/D6dyZh4WkAA3hyW.jpg"/>
    <hyperlink ref="V45" r:id="rId95" display="https://pbs.twimg.com/media/D6oKoOhWAAAcQMz.jpg"/>
    <hyperlink ref="V46" r:id="rId96" display="https://pbs.twimg.com/media/D6tNXN0WsAMSJP6.jpg"/>
    <hyperlink ref="V47" r:id="rId97" display="https://pbs.twimg.com/media/D6yaoOmXsAMnKe7.jpg"/>
    <hyperlink ref="V48" r:id="rId98" display="https://pbs.twimg.com/media/D7Byb3vX4AEEfhM.jpg"/>
    <hyperlink ref="V49" r:id="rId99" display="http://pbs.twimg.com/profile_images/1127498103580499968/CzJXvyMh_normal.jpg"/>
    <hyperlink ref="V50" r:id="rId100" display="http://pbs.twimg.com/profile_images/1127498103580499968/CzJXvyMh_normal.jpg"/>
    <hyperlink ref="V51" r:id="rId101" display="http://pbs.twimg.com/profile_images/1127498103580499968/CzJXvyMh_normal.jpg"/>
    <hyperlink ref="V52" r:id="rId102" display="http://pbs.twimg.com/profile_images/1127498103580499968/CzJXvyMh_normal.jpg"/>
    <hyperlink ref="V53" r:id="rId103" display="http://pbs.twimg.com/profile_images/1127498103580499968/CzJXvyMh_normal.jpg"/>
    <hyperlink ref="V54" r:id="rId104" display="http://pbs.twimg.com/profile_images/702296539650101249/1Iv4atDS_normal.jpg"/>
    <hyperlink ref="V55" r:id="rId105" display="http://pbs.twimg.com/profile_images/1016569511208628225/lPL7Teac_normal.jpg"/>
    <hyperlink ref="X3" r:id="rId106" display="https://twitter.com/#!/josephbalducci3/status/1115305443570724864"/>
    <hyperlink ref="X4" r:id="rId107" display="https://twitter.com/#!/lisa_stauber/status/1115305076602691584"/>
    <hyperlink ref="X5" r:id="rId108" display="https://twitter.com/#!/lisa_stauber/status/1126230601412091904"/>
    <hyperlink ref="X6" r:id="rId109" display="https://twitter.com/#!/tereziafarkas/status/1129460163654504448"/>
    <hyperlink ref="X7" r:id="rId110" display="https://twitter.com/#!/sayyaychats/status/1114232206443126788"/>
    <hyperlink ref="X8" r:id="rId111" display="https://twitter.com/#!/sayyaychats/status/1114953514663518209"/>
    <hyperlink ref="X9" r:id="rId112" display="https://twitter.com/#!/sayyaychats/status/1116034989840322560"/>
    <hyperlink ref="X10" r:id="rId113" display="https://twitter.com/#!/sayyaychats/status/1117483835871125508"/>
    <hyperlink ref="X11" r:id="rId114" display="https://twitter.com/#!/sayyaychats/status/1118570448319668227"/>
    <hyperlink ref="X12" r:id="rId115" display="https://twitter.com/#!/sayyaychats/status/1119293342620246017"/>
    <hyperlink ref="X13" r:id="rId116" display="https://twitter.com/#!/sayyaychats/status/1120032122893479936"/>
    <hyperlink ref="X14" r:id="rId117" display="https://twitter.com/#!/sayyaychats/status/1120391670640664576"/>
    <hyperlink ref="X15" r:id="rId118" display="https://twitter.com/#!/sayyaychats/status/1121113685035028481"/>
    <hyperlink ref="X16" r:id="rId119" display="https://twitter.com/#!/sayyaychats/status/1125094574781808642"/>
    <hyperlink ref="X17" r:id="rId120" display="https://twitter.com/#!/sayyaychats/status/1125461766035714053"/>
    <hyperlink ref="X18" r:id="rId121" display="https://twitter.com/#!/sayyaychats/status/1125823356664799233"/>
    <hyperlink ref="X19" r:id="rId122" display="https://twitter.com/#!/sayyaychats/status/1126186628458872835"/>
    <hyperlink ref="X20" r:id="rId123" display="https://twitter.com/#!/sayyaychats/status/1126546622261997569"/>
    <hyperlink ref="X21" r:id="rId124" display="https://twitter.com/#!/sayyaychats/status/1127271504914329600"/>
    <hyperlink ref="X22" r:id="rId125" display="https://twitter.com/#!/sayyaychats/status/1127632630013407233"/>
    <hyperlink ref="X23" r:id="rId126" display="https://twitter.com/#!/sayyaychats/status/1127996016215625728"/>
    <hyperlink ref="X24" r:id="rId127" display="https://twitter.com/#!/sayyaychats/status/1128726344483921920"/>
    <hyperlink ref="X25" r:id="rId128" display="https://twitter.com/#!/sayyaychats/status/1129081194312798213"/>
    <hyperlink ref="X26" r:id="rId129" display="https://twitter.com/#!/sayyaychats/status/1129447624120180736"/>
    <hyperlink ref="X27" r:id="rId130" display="https://twitter.com/#!/sayyaychats/status/1130529331141369857"/>
    <hyperlink ref="X28" r:id="rId131" display="https://twitter.com/#!/sayyaychats/status/1114232206443126788"/>
    <hyperlink ref="X29" r:id="rId132" display="https://twitter.com/#!/sayyaychats/status/1114953514663518209"/>
    <hyperlink ref="X30" r:id="rId133" display="https://twitter.com/#!/sayyaychats/status/1116034989840322560"/>
    <hyperlink ref="X31" r:id="rId134" display="https://twitter.com/#!/sayyaychats/status/1117483835871125508"/>
    <hyperlink ref="X32" r:id="rId135" display="https://twitter.com/#!/sayyaychats/status/1118570448319668227"/>
    <hyperlink ref="X33" r:id="rId136" display="https://twitter.com/#!/sayyaychats/status/1119293342620246017"/>
    <hyperlink ref="X34" r:id="rId137" display="https://twitter.com/#!/sayyaychats/status/1120032122893479936"/>
    <hyperlink ref="X35" r:id="rId138" display="https://twitter.com/#!/sayyaychats/status/1120391670640664576"/>
    <hyperlink ref="X36" r:id="rId139" display="https://twitter.com/#!/sayyaychats/status/1121113685035028481"/>
    <hyperlink ref="X37" r:id="rId140" display="https://twitter.com/#!/sayyaychats/status/1125094574781808642"/>
    <hyperlink ref="X38" r:id="rId141" display="https://twitter.com/#!/sayyaychats/status/1125461766035714053"/>
    <hyperlink ref="X39" r:id="rId142" display="https://twitter.com/#!/sayyaychats/status/1125823356664799233"/>
    <hyperlink ref="X40" r:id="rId143" display="https://twitter.com/#!/sayyaychats/status/1126186628458872835"/>
    <hyperlink ref="X41" r:id="rId144" display="https://twitter.com/#!/sayyaychats/status/1126546622261997569"/>
    <hyperlink ref="X42" r:id="rId145" display="https://twitter.com/#!/sayyaychats/status/1127271504914329600"/>
    <hyperlink ref="X43" r:id="rId146" display="https://twitter.com/#!/sayyaychats/status/1127632630013407233"/>
    <hyperlink ref="X44" r:id="rId147" display="https://twitter.com/#!/sayyaychats/status/1127996016215625728"/>
    <hyperlink ref="X45" r:id="rId148" display="https://twitter.com/#!/sayyaychats/status/1128726344483921920"/>
    <hyperlink ref="X46" r:id="rId149" display="https://twitter.com/#!/sayyaychats/status/1129081194312798213"/>
    <hyperlink ref="X47" r:id="rId150" display="https://twitter.com/#!/sayyaychats/status/1129447624120180736"/>
    <hyperlink ref="X48" r:id="rId151" display="https://twitter.com/#!/sayyaychats/status/1130529331141369857"/>
    <hyperlink ref="X49" r:id="rId152" display="https://twitter.com/#!/alishavalerie/status/1123406752110776321"/>
    <hyperlink ref="X50" r:id="rId153" display="https://twitter.com/#!/alishavalerie/status/1125944669794385920"/>
    <hyperlink ref="X51" r:id="rId154" display="https://twitter.com/#!/alishavalerie/status/1128481383956066304"/>
    <hyperlink ref="X52" r:id="rId155" display="https://twitter.com/#!/alishavalerie/status/1131018101213093895"/>
    <hyperlink ref="X53" r:id="rId156" display="https://twitter.com/#!/alishavalerie/status/1133554816393842690"/>
    <hyperlink ref="X54" r:id="rId157" display="https://twitter.com/#!/sandrasaysmedia/status/1080482627780526081"/>
    <hyperlink ref="X55" r:id="rId158" display="https://twitter.com/#!/hazloe3/status/1133903802166317058"/>
  </hyperlinks>
  <printOptions/>
  <pageMargins left="0.7" right="0.7" top="0.75" bottom="0.75" header="0.3" footer="0.3"/>
  <pageSetup horizontalDpi="600" verticalDpi="600" orientation="portrait" r:id="rId162"/>
  <legacyDrawing r:id="rId160"/>
  <tableParts>
    <tablePart r:id="rId16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661</v>
      </c>
      <c r="B1" s="13" t="s">
        <v>683</v>
      </c>
      <c r="C1" s="13" t="s">
        <v>684</v>
      </c>
      <c r="D1" s="13" t="s">
        <v>144</v>
      </c>
      <c r="E1" s="13" t="s">
        <v>686</v>
      </c>
      <c r="F1" s="13" t="s">
        <v>687</v>
      </c>
      <c r="G1" s="13" t="s">
        <v>688</v>
      </c>
    </row>
    <row r="2" spans="1:7" ht="15">
      <c r="A2" s="85" t="s">
        <v>540</v>
      </c>
      <c r="B2" s="85">
        <v>10</v>
      </c>
      <c r="C2" s="132">
        <v>0.020491803278688523</v>
      </c>
      <c r="D2" s="85" t="s">
        <v>685</v>
      </c>
      <c r="E2" s="85"/>
      <c r="F2" s="85"/>
      <c r="G2" s="85"/>
    </row>
    <row r="3" spans="1:7" ht="15">
      <c r="A3" s="85" t="s">
        <v>541</v>
      </c>
      <c r="B3" s="85">
        <v>0</v>
      </c>
      <c r="C3" s="132">
        <v>0</v>
      </c>
      <c r="D3" s="85" t="s">
        <v>685</v>
      </c>
      <c r="E3" s="85"/>
      <c r="F3" s="85"/>
      <c r="G3" s="85"/>
    </row>
    <row r="4" spans="1:7" ht="15">
      <c r="A4" s="85" t="s">
        <v>542</v>
      </c>
      <c r="B4" s="85">
        <v>0</v>
      </c>
      <c r="C4" s="132">
        <v>0</v>
      </c>
      <c r="D4" s="85" t="s">
        <v>685</v>
      </c>
      <c r="E4" s="85"/>
      <c r="F4" s="85"/>
      <c r="G4" s="85"/>
    </row>
    <row r="5" spans="1:7" ht="15">
      <c r="A5" s="85" t="s">
        <v>543</v>
      </c>
      <c r="B5" s="85">
        <v>478</v>
      </c>
      <c r="C5" s="132">
        <v>0.9795081967213115</v>
      </c>
      <c r="D5" s="85" t="s">
        <v>685</v>
      </c>
      <c r="E5" s="85"/>
      <c r="F5" s="85"/>
      <c r="G5" s="85"/>
    </row>
    <row r="6" spans="1:7" ht="15">
      <c r="A6" s="85" t="s">
        <v>544</v>
      </c>
      <c r="B6" s="85">
        <v>488</v>
      </c>
      <c r="C6" s="132">
        <v>1</v>
      </c>
      <c r="D6" s="85" t="s">
        <v>685</v>
      </c>
      <c r="E6" s="85"/>
      <c r="F6" s="85"/>
      <c r="G6" s="85"/>
    </row>
    <row r="7" spans="1:7" ht="15">
      <c r="A7" s="91" t="s">
        <v>545</v>
      </c>
      <c r="B7" s="91">
        <v>32</v>
      </c>
      <c r="C7" s="133">
        <v>0</v>
      </c>
      <c r="D7" s="91" t="s">
        <v>685</v>
      </c>
      <c r="E7" s="91" t="b">
        <v>0</v>
      </c>
      <c r="F7" s="91" t="b">
        <v>0</v>
      </c>
      <c r="G7" s="91" t="b">
        <v>0</v>
      </c>
    </row>
    <row r="8" spans="1:7" ht="15">
      <c r="A8" s="91" t="s">
        <v>546</v>
      </c>
      <c r="B8" s="91">
        <v>21</v>
      </c>
      <c r="C8" s="133">
        <v>0.010553693283806925</v>
      </c>
      <c r="D8" s="91" t="s">
        <v>685</v>
      </c>
      <c r="E8" s="91" t="b">
        <v>0</v>
      </c>
      <c r="F8" s="91" t="b">
        <v>0</v>
      </c>
      <c r="G8" s="91" t="b">
        <v>0</v>
      </c>
    </row>
    <row r="9" spans="1:7" ht="15">
      <c r="A9" s="91" t="s">
        <v>220</v>
      </c>
      <c r="B9" s="91">
        <v>21</v>
      </c>
      <c r="C9" s="133">
        <v>0.010553693283806925</v>
      </c>
      <c r="D9" s="91" t="s">
        <v>685</v>
      </c>
      <c r="E9" s="91" t="b">
        <v>0</v>
      </c>
      <c r="F9" s="91" t="b">
        <v>0</v>
      </c>
      <c r="G9" s="91" t="b">
        <v>0</v>
      </c>
    </row>
    <row r="10" spans="1:7" ht="15">
      <c r="A10" s="91" t="s">
        <v>219</v>
      </c>
      <c r="B10" s="91">
        <v>21</v>
      </c>
      <c r="C10" s="133">
        <v>0.010553693283806925</v>
      </c>
      <c r="D10" s="91" t="s">
        <v>685</v>
      </c>
      <c r="E10" s="91" t="b">
        <v>0</v>
      </c>
      <c r="F10" s="91" t="b">
        <v>0</v>
      </c>
      <c r="G10" s="91" t="b">
        <v>0</v>
      </c>
    </row>
    <row r="11" spans="1:7" ht="15">
      <c r="A11" s="91" t="s">
        <v>547</v>
      </c>
      <c r="B11" s="91">
        <v>17</v>
      </c>
      <c r="C11" s="133">
        <v>0.012829444967054245</v>
      </c>
      <c r="D11" s="91" t="s">
        <v>685</v>
      </c>
      <c r="E11" s="91" t="b">
        <v>0</v>
      </c>
      <c r="F11" s="91" t="b">
        <v>0</v>
      </c>
      <c r="G11" s="91" t="b">
        <v>0</v>
      </c>
    </row>
    <row r="12" spans="1:7" ht="15">
      <c r="A12" s="91" t="s">
        <v>559</v>
      </c>
      <c r="B12" s="91">
        <v>17</v>
      </c>
      <c r="C12" s="133">
        <v>0.012829444967054245</v>
      </c>
      <c r="D12" s="91" t="s">
        <v>685</v>
      </c>
      <c r="E12" s="91" t="b">
        <v>0</v>
      </c>
      <c r="F12" s="91" t="b">
        <v>0</v>
      </c>
      <c r="G12" s="91" t="b">
        <v>0</v>
      </c>
    </row>
    <row r="13" spans="1:7" ht="15">
      <c r="A13" s="91" t="s">
        <v>560</v>
      </c>
      <c r="B13" s="91">
        <v>17</v>
      </c>
      <c r="C13" s="133">
        <v>0.012829444967054245</v>
      </c>
      <c r="D13" s="91" t="s">
        <v>685</v>
      </c>
      <c r="E13" s="91" t="b">
        <v>0</v>
      </c>
      <c r="F13" s="91" t="b">
        <v>0</v>
      </c>
      <c r="G13" s="91" t="b">
        <v>0</v>
      </c>
    </row>
    <row r="14" spans="1:7" ht="15">
      <c r="A14" s="91" t="s">
        <v>561</v>
      </c>
      <c r="B14" s="91">
        <v>17</v>
      </c>
      <c r="C14" s="133">
        <v>0.012829444967054245</v>
      </c>
      <c r="D14" s="91" t="s">
        <v>685</v>
      </c>
      <c r="E14" s="91" t="b">
        <v>0</v>
      </c>
      <c r="F14" s="91" t="b">
        <v>0</v>
      </c>
      <c r="G14" s="91" t="b">
        <v>0</v>
      </c>
    </row>
    <row r="15" spans="1:7" ht="15">
      <c r="A15" s="91" t="s">
        <v>562</v>
      </c>
      <c r="B15" s="91">
        <v>12</v>
      </c>
      <c r="C15" s="133">
        <v>0.014042925239745532</v>
      </c>
      <c r="D15" s="91" t="s">
        <v>685</v>
      </c>
      <c r="E15" s="91" t="b">
        <v>0</v>
      </c>
      <c r="F15" s="91" t="b">
        <v>0</v>
      </c>
      <c r="G15" s="91" t="b">
        <v>0</v>
      </c>
    </row>
    <row r="16" spans="1:7" ht="15">
      <c r="A16" s="91" t="s">
        <v>563</v>
      </c>
      <c r="B16" s="91">
        <v>11</v>
      </c>
      <c r="C16" s="133">
        <v>0.014014643474666183</v>
      </c>
      <c r="D16" s="91" t="s">
        <v>685</v>
      </c>
      <c r="E16" s="91" t="b">
        <v>0</v>
      </c>
      <c r="F16" s="91" t="b">
        <v>0</v>
      </c>
      <c r="G16" s="91" t="b">
        <v>0</v>
      </c>
    </row>
    <row r="17" spans="1:7" ht="15">
      <c r="A17" s="91" t="s">
        <v>662</v>
      </c>
      <c r="B17" s="91">
        <v>6</v>
      </c>
      <c r="C17" s="133">
        <v>0.013288680889844294</v>
      </c>
      <c r="D17" s="91" t="s">
        <v>685</v>
      </c>
      <c r="E17" s="91" t="b">
        <v>0</v>
      </c>
      <c r="F17" s="91" t="b">
        <v>0</v>
      </c>
      <c r="G17" s="91" t="b">
        <v>0</v>
      </c>
    </row>
    <row r="18" spans="1:7" ht="15">
      <c r="A18" s="91" t="s">
        <v>663</v>
      </c>
      <c r="B18" s="91">
        <v>6</v>
      </c>
      <c r="C18" s="133">
        <v>0.013288680889844294</v>
      </c>
      <c r="D18" s="91" t="s">
        <v>685</v>
      </c>
      <c r="E18" s="91" t="b">
        <v>0</v>
      </c>
      <c r="F18" s="91" t="b">
        <v>0</v>
      </c>
      <c r="G18" s="91" t="b">
        <v>0</v>
      </c>
    </row>
    <row r="19" spans="1:7" ht="15">
      <c r="A19" s="91" t="s">
        <v>549</v>
      </c>
      <c r="B19" s="91">
        <v>5</v>
      </c>
      <c r="C19" s="133">
        <v>0.011073900741536911</v>
      </c>
      <c r="D19" s="91" t="s">
        <v>685</v>
      </c>
      <c r="E19" s="91" t="b">
        <v>1</v>
      </c>
      <c r="F19" s="91" t="b">
        <v>0</v>
      </c>
      <c r="G19" s="91" t="b">
        <v>0</v>
      </c>
    </row>
    <row r="20" spans="1:7" ht="15">
      <c r="A20" s="91" t="s">
        <v>550</v>
      </c>
      <c r="B20" s="91">
        <v>5</v>
      </c>
      <c r="C20" s="133">
        <v>0.011073900741536911</v>
      </c>
      <c r="D20" s="91" t="s">
        <v>685</v>
      </c>
      <c r="E20" s="91" t="b">
        <v>0</v>
      </c>
      <c r="F20" s="91" t="b">
        <v>0</v>
      </c>
      <c r="G20" s="91" t="b">
        <v>0</v>
      </c>
    </row>
    <row r="21" spans="1:7" ht="15">
      <c r="A21" s="91" t="s">
        <v>551</v>
      </c>
      <c r="B21" s="91">
        <v>5</v>
      </c>
      <c r="C21" s="133">
        <v>0.011073900741536911</v>
      </c>
      <c r="D21" s="91" t="s">
        <v>685</v>
      </c>
      <c r="E21" s="91" t="b">
        <v>0</v>
      </c>
      <c r="F21" s="91" t="b">
        <v>0</v>
      </c>
      <c r="G21" s="91" t="b">
        <v>0</v>
      </c>
    </row>
    <row r="22" spans="1:7" ht="15">
      <c r="A22" s="91" t="s">
        <v>552</v>
      </c>
      <c r="B22" s="91">
        <v>5</v>
      </c>
      <c r="C22" s="133">
        <v>0.011073900741536911</v>
      </c>
      <c r="D22" s="91" t="s">
        <v>685</v>
      </c>
      <c r="E22" s="91" t="b">
        <v>0</v>
      </c>
      <c r="F22" s="91" t="b">
        <v>0</v>
      </c>
      <c r="G22" s="91" t="b">
        <v>0</v>
      </c>
    </row>
    <row r="23" spans="1:7" ht="15">
      <c r="A23" s="91" t="s">
        <v>553</v>
      </c>
      <c r="B23" s="91">
        <v>5</v>
      </c>
      <c r="C23" s="133">
        <v>0.011073900741536911</v>
      </c>
      <c r="D23" s="91" t="s">
        <v>685</v>
      </c>
      <c r="E23" s="91" t="b">
        <v>0</v>
      </c>
      <c r="F23" s="91" t="b">
        <v>0</v>
      </c>
      <c r="G23" s="91" t="b">
        <v>0</v>
      </c>
    </row>
    <row r="24" spans="1:7" ht="15">
      <c r="A24" s="91" t="s">
        <v>554</v>
      </c>
      <c r="B24" s="91">
        <v>5</v>
      </c>
      <c r="C24" s="133">
        <v>0.011073900741536911</v>
      </c>
      <c r="D24" s="91" t="s">
        <v>685</v>
      </c>
      <c r="E24" s="91" t="b">
        <v>0</v>
      </c>
      <c r="F24" s="91" t="b">
        <v>0</v>
      </c>
      <c r="G24" s="91" t="b">
        <v>0</v>
      </c>
    </row>
    <row r="25" spans="1:7" ht="15">
      <c r="A25" s="91" t="s">
        <v>555</v>
      </c>
      <c r="B25" s="91">
        <v>5</v>
      </c>
      <c r="C25" s="133">
        <v>0.011073900741536911</v>
      </c>
      <c r="D25" s="91" t="s">
        <v>685</v>
      </c>
      <c r="E25" s="91" t="b">
        <v>0</v>
      </c>
      <c r="F25" s="91" t="b">
        <v>0</v>
      </c>
      <c r="G25" s="91" t="b">
        <v>0</v>
      </c>
    </row>
    <row r="26" spans="1:7" ht="15">
      <c r="A26" s="91" t="s">
        <v>664</v>
      </c>
      <c r="B26" s="91">
        <v>5</v>
      </c>
      <c r="C26" s="133">
        <v>0.011073900741536911</v>
      </c>
      <c r="D26" s="91" t="s">
        <v>685</v>
      </c>
      <c r="E26" s="91" t="b">
        <v>0</v>
      </c>
      <c r="F26" s="91" t="b">
        <v>0</v>
      </c>
      <c r="G26" s="91" t="b">
        <v>0</v>
      </c>
    </row>
    <row r="27" spans="1:7" ht="15">
      <c r="A27" s="91" t="s">
        <v>566</v>
      </c>
      <c r="B27" s="91">
        <v>4</v>
      </c>
      <c r="C27" s="133">
        <v>0.011297018940662016</v>
      </c>
      <c r="D27" s="91" t="s">
        <v>685</v>
      </c>
      <c r="E27" s="91" t="b">
        <v>0</v>
      </c>
      <c r="F27" s="91" t="b">
        <v>0</v>
      </c>
      <c r="G27" s="91" t="b">
        <v>0</v>
      </c>
    </row>
    <row r="28" spans="1:7" ht="15">
      <c r="A28" s="91" t="s">
        <v>665</v>
      </c>
      <c r="B28" s="91">
        <v>4</v>
      </c>
      <c r="C28" s="133">
        <v>0.009924065791120259</v>
      </c>
      <c r="D28" s="91" t="s">
        <v>685</v>
      </c>
      <c r="E28" s="91" t="b">
        <v>0</v>
      </c>
      <c r="F28" s="91" t="b">
        <v>0</v>
      </c>
      <c r="G28" s="91" t="b">
        <v>0</v>
      </c>
    </row>
    <row r="29" spans="1:7" ht="15">
      <c r="A29" s="91" t="s">
        <v>666</v>
      </c>
      <c r="B29" s="91">
        <v>4</v>
      </c>
      <c r="C29" s="133">
        <v>0.009924065791120259</v>
      </c>
      <c r="D29" s="91" t="s">
        <v>685</v>
      </c>
      <c r="E29" s="91" t="b">
        <v>0</v>
      </c>
      <c r="F29" s="91" t="b">
        <v>0</v>
      </c>
      <c r="G29" s="91" t="b">
        <v>0</v>
      </c>
    </row>
    <row r="30" spans="1:7" ht="15">
      <c r="A30" s="91" t="s">
        <v>667</v>
      </c>
      <c r="B30" s="91">
        <v>4</v>
      </c>
      <c r="C30" s="133">
        <v>0.009924065791120259</v>
      </c>
      <c r="D30" s="91" t="s">
        <v>685</v>
      </c>
      <c r="E30" s="91" t="b">
        <v>0</v>
      </c>
      <c r="F30" s="91" t="b">
        <v>0</v>
      </c>
      <c r="G30" s="91" t="b">
        <v>0</v>
      </c>
    </row>
    <row r="31" spans="1:7" ht="15">
      <c r="A31" s="91" t="s">
        <v>567</v>
      </c>
      <c r="B31" s="91">
        <v>3</v>
      </c>
      <c r="C31" s="133">
        <v>0.008472764205496513</v>
      </c>
      <c r="D31" s="91" t="s">
        <v>685</v>
      </c>
      <c r="E31" s="91" t="b">
        <v>0</v>
      </c>
      <c r="F31" s="91" t="b">
        <v>0</v>
      </c>
      <c r="G31" s="91" t="b">
        <v>0</v>
      </c>
    </row>
    <row r="32" spans="1:7" ht="15">
      <c r="A32" s="91" t="s">
        <v>668</v>
      </c>
      <c r="B32" s="91">
        <v>3</v>
      </c>
      <c r="C32" s="133">
        <v>0.009924065791120259</v>
      </c>
      <c r="D32" s="91" t="s">
        <v>685</v>
      </c>
      <c r="E32" s="91" t="b">
        <v>0</v>
      </c>
      <c r="F32" s="91" t="b">
        <v>0</v>
      </c>
      <c r="G32" s="91" t="b">
        <v>0</v>
      </c>
    </row>
    <row r="33" spans="1:7" ht="15">
      <c r="A33" s="91" t="s">
        <v>556</v>
      </c>
      <c r="B33" s="91">
        <v>3</v>
      </c>
      <c r="C33" s="133">
        <v>0.009924065791120259</v>
      </c>
      <c r="D33" s="91" t="s">
        <v>685</v>
      </c>
      <c r="E33" s="91" t="b">
        <v>0</v>
      </c>
      <c r="F33" s="91" t="b">
        <v>0</v>
      </c>
      <c r="G33" s="91" t="b">
        <v>0</v>
      </c>
    </row>
    <row r="34" spans="1:7" ht="15">
      <c r="A34" s="91" t="s">
        <v>565</v>
      </c>
      <c r="B34" s="91">
        <v>2</v>
      </c>
      <c r="C34" s="133">
        <v>0.00661604386074684</v>
      </c>
      <c r="D34" s="91" t="s">
        <v>685</v>
      </c>
      <c r="E34" s="91" t="b">
        <v>1</v>
      </c>
      <c r="F34" s="91" t="b">
        <v>0</v>
      </c>
      <c r="G34" s="91" t="b">
        <v>0</v>
      </c>
    </row>
    <row r="35" spans="1:7" ht="15">
      <c r="A35" s="91" t="s">
        <v>568</v>
      </c>
      <c r="B35" s="91">
        <v>2</v>
      </c>
      <c r="C35" s="133">
        <v>0.00661604386074684</v>
      </c>
      <c r="D35" s="91" t="s">
        <v>685</v>
      </c>
      <c r="E35" s="91" t="b">
        <v>0</v>
      </c>
      <c r="F35" s="91" t="b">
        <v>0</v>
      </c>
      <c r="G35" s="91" t="b">
        <v>0</v>
      </c>
    </row>
    <row r="36" spans="1:7" ht="15">
      <c r="A36" s="91" t="s">
        <v>569</v>
      </c>
      <c r="B36" s="91">
        <v>2</v>
      </c>
      <c r="C36" s="133">
        <v>0.00661604386074684</v>
      </c>
      <c r="D36" s="91" t="s">
        <v>685</v>
      </c>
      <c r="E36" s="91" t="b">
        <v>0</v>
      </c>
      <c r="F36" s="91" t="b">
        <v>0</v>
      </c>
      <c r="G36" s="91" t="b">
        <v>0</v>
      </c>
    </row>
    <row r="37" spans="1:7" ht="15">
      <c r="A37" s="91" t="s">
        <v>570</v>
      </c>
      <c r="B37" s="91">
        <v>2</v>
      </c>
      <c r="C37" s="133">
        <v>0.00661604386074684</v>
      </c>
      <c r="D37" s="91" t="s">
        <v>685</v>
      </c>
      <c r="E37" s="91" t="b">
        <v>0</v>
      </c>
      <c r="F37" s="91" t="b">
        <v>0</v>
      </c>
      <c r="G37" s="91" t="b">
        <v>0</v>
      </c>
    </row>
    <row r="38" spans="1:7" ht="15">
      <c r="A38" s="91" t="s">
        <v>571</v>
      </c>
      <c r="B38" s="91">
        <v>2</v>
      </c>
      <c r="C38" s="133">
        <v>0.00661604386074684</v>
      </c>
      <c r="D38" s="91" t="s">
        <v>685</v>
      </c>
      <c r="E38" s="91" t="b">
        <v>0</v>
      </c>
      <c r="F38" s="91" t="b">
        <v>0</v>
      </c>
      <c r="G38" s="91" t="b">
        <v>0</v>
      </c>
    </row>
    <row r="39" spans="1:7" ht="15">
      <c r="A39" s="91" t="s">
        <v>572</v>
      </c>
      <c r="B39" s="91">
        <v>2</v>
      </c>
      <c r="C39" s="133">
        <v>0.00661604386074684</v>
      </c>
      <c r="D39" s="91" t="s">
        <v>685</v>
      </c>
      <c r="E39" s="91" t="b">
        <v>0</v>
      </c>
      <c r="F39" s="91" t="b">
        <v>0</v>
      </c>
      <c r="G39" s="91" t="b">
        <v>0</v>
      </c>
    </row>
    <row r="40" spans="1:7" ht="15">
      <c r="A40" s="91" t="s">
        <v>573</v>
      </c>
      <c r="B40" s="91">
        <v>2</v>
      </c>
      <c r="C40" s="133">
        <v>0.00661604386074684</v>
      </c>
      <c r="D40" s="91" t="s">
        <v>685</v>
      </c>
      <c r="E40" s="91" t="b">
        <v>0</v>
      </c>
      <c r="F40" s="91" t="b">
        <v>0</v>
      </c>
      <c r="G40" s="91" t="b">
        <v>0</v>
      </c>
    </row>
    <row r="41" spans="1:7" ht="15">
      <c r="A41" s="91" t="s">
        <v>669</v>
      </c>
      <c r="B41" s="91">
        <v>2</v>
      </c>
      <c r="C41" s="133">
        <v>0.00661604386074684</v>
      </c>
      <c r="D41" s="91" t="s">
        <v>685</v>
      </c>
      <c r="E41" s="91" t="b">
        <v>0</v>
      </c>
      <c r="F41" s="91" t="b">
        <v>0</v>
      </c>
      <c r="G41" s="91" t="b">
        <v>0</v>
      </c>
    </row>
    <row r="42" spans="1:7" ht="15">
      <c r="A42" s="91" t="s">
        <v>670</v>
      </c>
      <c r="B42" s="91">
        <v>2</v>
      </c>
      <c r="C42" s="133">
        <v>0.00661604386074684</v>
      </c>
      <c r="D42" s="91" t="s">
        <v>685</v>
      </c>
      <c r="E42" s="91" t="b">
        <v>0</v>
      </c>
      <c r="F42" s="91" t="b">
        <v>0</v>
      </c>
      <c r="G42" s="91" t="b">
        <v>0</v>
      </c>
    </row>
    <row r="43" spans="1:7" ht="15">
      <c r="A43" s="91" t="s">
        <v>671</v>
      </c>
      <c r="B43" s="91">
        <v>2</v>
      </c>
      <c r="C43" s="133">
        <v>0.00661604386074684</v>
      </c>
      <c r="D43" s="91" t="s">
        <v>685</v>
      </c>
      <c r="E43" s="91" t="b">
        <v>0</v>
      </c>
      <c r="F43" s="91" t="b">
        <v>0</v>
      </c>
      <c r="G43" s="91" t="b">
        <v>0</v>
      </c>
    </row>
    <row r="44" spans="1:7" ht="15">
      <c r="A44" s="91" t="s">
        <v>672</v>
      </c>
      <c r="B44" s="91">
        <v>2</v>
      </c>
      <c r="C44" s="133">
        <v>0.00661604386074684</v>
      </c>
      <c r="D44" s="91" t="s">
        <v>685</v>
      </c>
      <c r="E44" s="91" t="b">
        <v>0</v>
      </c>
      <c r="F44" s="91" t="b">
        <v>0</v>
      </c>
      <c r="G44" s="91" t="b">
        <v>0</v>
      </c>
    </row>
    <row r="45" spans="1:7" ht="15">
      <c r="A45" s="91" t="s">
        <v>673</v>
      </c>
      <c r="B45" s="91">
        <v>2</v>
      </c>
      <c r="C45" s="133">
        <v>0.00661604386074684</v>
      </c>
      <c r="D45" s="91" t="s">
        <v>685</v>
      </c>
      <c r="E45" s="91" t="b">
        <v>0</v>
      </c>
      <c r="F45" s="91" t="b">
        <v>0</v>
      </c>
      <c r="G45" s="91" t="b">
        <v>0</v>
      </c>
    </row>
    <row r="46" spans="1:7" ht="15">
      <c r="A46" s="91" t="s">
        <v>674</v>
      </c>
      <c r="B46" s="91">
        <v>2</v>
      </c>
      <c r="C46" s="133">
        <v>0.00661604386074684</v>
      </c>
      <c r="D46" s="91" t="s">
        <v>685</v>
      </c>
      <c r="E46" s="91" t="b">
        <v>0</v>
      </c>
      <c r="F46" s="91" t="b">
        <v>0</v>
      </c>
      <c r="G46" s="91" t="b">
        <v>0</v>
      </c>
    </row>
    <row r="47" spans="1:7" ht="15">
      <c r="A47" s="91" t="s">
        <v>675</v>
      </c>
      <c r="B47" s="91">
        <v>2</v>
      </c>
      <c r="C47" s="133">
        <v>0.00661604386074684</v>
      </c>
      <c r="D47" s="91" t="s">
        <v>685</v>
      </c>
      <c r="E47" s="91" t="b">
        <v>0</v>
      </c>
      <c r="F47" s="91" t="b">
        <v>0</v>
      </c>
      <c r="G47" s="91" t="b">
        <v>0</v>
      </c>
    </row>
    <row r="48" spans="1:7" ht="15">
      <c r="A48" s="91" t="s">
        <v>676</v>
      </c>
      <c r="B48" s="91">
        <v>2</v>
      </c>
      <c r="C48" s="133">
        <v>0.00827005482593355</v>
      </c>
      <c r="D48" s="91" t="s">
        <v>685</v>
      </c>
      <c r="E48" s="91" t="b">
        <v>0</v>
      </c>
      <c r="F48" s="91" t="b">
        <v>0</v>
      </c>
      <c r="G48" s="91" t="b">
        <v>0</v>
      </c>
    </row>
    <row r="49" spans="1:7" ht="15">
      <c r="A49" s="91" t="s">
        <v>677</v>
      </c>
      <c r="B49" s="91">
        <v>2</v>
      </c>
      <c r="C49" s="133">
        <v>0.00661604386074684</v>
      </c>
      <c r="D49" s="91" t="s">
        <v>685</v>
      </c>
      <c r="E49" s="91" t="b">
        <v>0</v>
      </c>
      <c r="F49" s="91" t="b">
        <v>0</v>
      </c>
      <c r="G49" s="91" t="b">
        <v>0</v>
      </c>
    </row>
    <row r="50" spans="1:7" ht="15">
      <c r="A50" s="91" t="s">
        <v>678</v>
      </c>
      <c r="B50" s="91">
        <v>2</v>
      </c>
      <c r="C50" s="133">
        <v>0.00827005482593355</v>
      </c>
      <c r="D50" s="91" t="s">
        <v>685</v>
      </c>
      <c r="E50" s="91" t="b">
        <v>0</v>
      </c>
      <c r="F50" s="91" t="b">
        <v>0</v>
      </c>
      <c r="G50" s="91" t="b">
        <v>0</v>
      </c>
    </row>
    <row r="51" spans="1:7" ht="15">
      <c r="A51" s="91" t="s">
        <v>679</v>
      </c>
      <c r="B51" s="91">
        <v>2</v>
      </c>
      <c r="C51" s="133">
        <v>0.00661604386074684</v>
      </c>
      <c r="D51" s="91" t="s">
        <v>685</v>
      </c>
      <c r="E51" s="91" t="b">
        <v>0</v>
      </c>
      <c r="F51" s="91" t="b">
        <v>0</v>
      </c>
      <c r="G51" s="91" t="b">
        <v>0</v>
      </c>
    </row>
    <row r="52" spans="1:7" ht="15">
      <c r="A52" s="91" t="s">
        <v>680</v>
      </c>
      <c r="B52" s="91">
        <v>2</v>
      </c>
      <c r="C52" s="133">
        <v>0.00661604386074684</v>
      </c>
      <c r="D52" s="91" t="s">
        <v>685</v>
      </c>
      <c r="E52" s="91" t="b">
        <v>0</v>
      </c>
      <c r="F52" s="91" t="b">
        <v>0</v>
      </c>
      <c r="G52" s="91" t="b">
        <v>0</v>
      </c>
    </row>
    <row r="53" spans="1:7" ht="15">
      <c r="A53" s="91" t="s">
        <v>681</v>
      </c>
      <c r="B53" s="91">
        <v>2</v>
      </c>
      <c r="C53" s="133">
        <v>0.00661604386074684</v>
      </c>
      <c r="D53" s="91" t="s">
        <v>685</v>
      </c>
      <c r="E53" s="91" t="b">
        <v>0</v>
      </c>
      <c r="F53" s="91" t="b">
        <v>0</v>
      </c>
      <c r="G53" s="91" t="b">
        <v>0</v>
      </c>
    </row>
    <row r="54" spans="1:7" ht="15">
      <c r="A54" s="91" t="s">
        <v>682</v>
      </c>
      <c r="B54" s="91">
        <v>2</v>
      </c>
      <c r="C54" s="133">
        <v>0.00827005482593355</v>
      </c>
      <c r="D54" s="91" t="s">
        <v>685</v>
      </c>
      <c r="E54" s="91" t="b">
        <v>0</v>
      </c>
      <c r="F54" s="91" t="b">
        <v>0</v>
      </c>
      <c r="G54" s="91" t="b">
        <v>0</v>
      </c>
    </row>
    <row r="55" spans="1:7" ht="15">
      <c r="A55" s="91" t="s">
        <v>557</v>
      </c>
      <c r="B55" s="91">
        <v>2</v>
      </c>
      <c r="C55" s="133">
        <v>0.00827005482593355</v>
      </c>
      <c r="D55" s="91" t="s">
        <v>685</v>
      </c>
      <c r="E55" s="91" t="b">
        <v>0</v>
      </c>
      <c r="F55" s="91" t="b">
        <v>0</v>
      </c>
      <c r="G55" s="91" t="b">
        <v>0</v>
      </c>
    </row>
    <row r="56" spans="1:7" ht="15">
      <c r="A56" s="91" t="s">
        <v>545</v>
      </c>
      <c r="B56" s="91">
        <v>9</v>
      </c>
      <c r="C56" s="133">
        <v>0</v>
      </c>
      <c r="D56" s="91" t="s">
        <v>490</v>
      </c>
      <c r="E56" s="91" t="b">
        <v>0</v>
      </c>
      <c r="F56" s="91" t="b">
        <v>0</v>
      </c>
      <c r="G56" s="91" t="b">
        <v>0</v>
      </c>
    </row>
    <row r="57" spans="1:7" ht="15">
      <c r="A57" s="91" t="s">
        <v>549</v>
      </c>
      <c r="B57" s="91">
        <v>5</v>
      </c>
      <c r="C57" s="133">
        <v>0.012892550762793236</v>
      </c>
      <c r="D57" s="91" t="s">
        <v>490</v>
      </c>
      <c r="E57" s="91" t="b">
        <v>1</v>
      </c>
      <c r="F57" s="91" t="b">
        <v>0</v>
      </c>
      <c r="G57" s="91" t="b">
        <v>0</v>
      </c>
    </row>
    <row r="58" spans="1:7" ht="15">
      <c r="A58" s="91" t="s">
        <v>550</v>
      </c>
      <c r="B58" s="91">
        <v>5</v>
      </c>
      <c r="C58" s="133">
        <v>0.012892550762793236</v>
      </c>
      <c r="D58" s="91" t="s">
        <v>490</v>
      </c>
      <c r="E58" s="91" t="b">
        <v>0</v>
      </c>
      <c r="F58" s="91" t="b">
        <v>0</v>
      </c>
      <c r="G58" s="91" t="b">
        <v>0</v>
      </c>
    </row>
    <row r="59" spans="1:7" ht="15">
      <c r="A59" s="91" t="s">
        <v>551</v>
      </c>
      <c r="B59" s="91">
        <v>5</v>
      </c>
      <c r="C59" s="133">
        <v>0.012892550762793236</v>
      </c>
      <c r="D59" s="91" t="s">
        <v>490</v>
      </c>
      <c r="E59" s="91" t="b">
        <v>0</v>
      </c>
      <c r="F59" s="91" t="b">
        <v>0</v>
      </c>
      <c r="G59" s="91" t="b">
        <v>0</v>
      </c>
    </row>
    <row r="60" spans="1:7" ht="15">
      <c r="A60" s="91" t="s">
        <v>552</v>
      </c>
      <c r="B60" s="91">
        <v>5</v>
      </c>
      <c r="C60" s="133">
        <v>0.012892550762793236</v>
      </c>
      <c r="D60" s="91" t="s">
        <v>490</v>
      </c>
      <c r="E60" s="91" t="b">
        <v>0</v>
      </c>
      <c r="F60" s="91" t="b">
        <v>0</v>
      </c>
      <c r="G60" s="91" t="b">
        <v>0</v>
      </c>
    </row>
    <row r="61" spans="1:7" ht="15">
      <c r="A61" s="91" t="s">
        <v>553</v>
      </c>
      <c r="B61" s="91">
        <v>5</v>
      </c>
      <c r="C61" s="133">
        <v>0.012892550762793236</v>
      </c>
      <c r="D61" s="91" t="s">
        <v>490</v>
      </c>
      <c r="E61" s="91" t="b">
        <v>0</v>
      </c>
      <c r="F61" s="91" t="b">
        <v>0</v>
      </c>
      <c r="G61" s="91" t="b">
        <v>0</v>
      </c>
    </row>
    <row r="62" spans="1:7" ht="15">
      <c r="A62" s="91" t="s">
        <v>554</v>
      </c>
      <c r="B62" s="91">
        <v>5</v>
      </c>
      <c r="C62" s="133">
        <v>0.012892550762793236</v>
      </c>
      <c r="D62" s="91" t="s">
        <v>490</v>
      </c>
      <c r="E62" s="91" t="b">
        <v>0</v>
      </c>
      <c r="F62" s="91" t="b">
        <v>0</v>
      </c>
      <c r="G62" s="91" t="b">
        <v>0</v>
      </c>
    </row>
    <row r="63" spans="1:7" ht="15">
      <c r="A63" s="91" t="s">
        <v>555</v>
      </c>
      <c r="B63" s="91">
        <v>5</v>
      </c>
      <c r="C63" s="133">
        <v>0.012892550762793236</v>
      </c>
      <c r="D63" s="91" t="s">
        <v>490</v>
      </c>
      <c r="E63" s="91" t="b">
        <v>0</v>
      </c>
      <c r="F63" s="91" t="b">
        <v>0</v>
      </c>
      <c r="G63" s="91" t="b">
        <v>0</v>
      </c>
    </row>
    <row r="64" spans="1:7" ht="15">
      <c r="A64" s="91" t="s">
        <v>556</v>
      </c>
      <c r="B64" s="91">
        <v>3</v>
      </c>
      <c r="C64" s="133">
        <v>0.01979431859925284</v>
      </c>
      <c r="D64" s="91" t="s">
        <v>490</v>
      </c>
      <c r="E64" s="91" t="b">
        <v>0</v>
      </c>
      <c r="F64" s="91" t="b">
        <v>0</v>
      </c>
      <c r="G64" s="91" t="b">
        <v>0</v>
      </c>
    </row>
    <row r="65" spans="1:7" ht="15">
      <c r="A65" s="91" t="s">
        <v>557</v>
      </c>
      <c r="B65" s="91">
        <v>2</v>
      </c>
      <c r="C65" s="133">
        <v>0.019277626453319697</v>
      </c>
      <c r="D65" s="91" t="s">
        <v>490</v>
      </c>
      <c r="E65" s="91" t="b">
        <v>0</v>
      </c>
      <c r="F65" s="91" t="b">
        <v>0</v>
      </c>
      <c r="G65" s="91" t="b">
        <v>0</v>
      </c>
    </row>
    <row r="66" spans="1:7" ht="15">
      <c r="A66" s="91" t="s">
        <v>681</v>
      </c>
      <c r="B66" s="91">
        <v>2</v>
      </c>
      <c r="C66" s="133">
        <v>0.013196212399501894</v>
      </c>
      <c r="D66" s="91" t="s">
        <v>490</v>
      </c>
      <c r="E66" s="91" t="b">
        <v>0</v>
      </c>
      <c r="F66" s="91" t="b">
        <v>0</v>
      </c>
      <c r="G66" s="91" t="b">
        <v>0</v>
      </c>
    </row>
    <row r="67" spans="1:7" ht="15">
      <c r="A67" s="91" t="s">
        <v>566</v>
      </c>
      <c r="B67" s="91">
        <v>2</v>
      </c>
      <c r="C67" s="133">
        <v>0.019277626453319697</v>
      </c>
      <c r="D67" s="91" t="s">
        <v>490</v>
      </c>
      <c r="E67" s="91" t="b">
        <v>0</v>
      </c>
      <c r="F67" s="91" t="b">
        <v>0</v>
      </c>
      <c r="G67" s="91" t="b">
        <v>0</v>
      </c>
    </row>
    <row r="68" spans="1:7" ht="15">
      <c r="A68" s="91" t="s">
        <v>682</v>
      </c>
      <c r="B68" s="91">
        <v>2</v>
      </c>
      <c r="C68" s="133">
        <v>0.019277626453319697</v>
      </c>
      <c r="D68" s="91" t="s">
        <v>490</v>
      </c>
      <c r="E68" s="91" t="b">
        <v>0</v>
      </c>
      <c r="F68" s="91" t="b">
        <v>0</v>
      </c>
      <c r="G68" s="91" t="b">
        <v>0</v>
      </c>
    </row>
    <row r="69" spans="1:7" ht="15">
      <c r="A69" s="91" t="s">
        <v>669</v>
      </c>
      <c r="B69" s="91">
        <v>2</v>
      </c>
      <c r="C69" s="133">
        <v>0.013196212399501894</v>
      </c>
      <c r="D69" s="91" t="s">
        <v>490</v>
      </c>
      <c r="E69" s="91" t="b">
        <v>0</v>
      </c>
      <c r="F69" s="91" t="b">
        <v>0</v>
      </c>
      <c r="G69" s="91" t="b">
        <v>0</v>
      </c>
    </row>
    <row r="70" spans="1:7" ht="15">
      <c r="A70" s="91" t="s">
        <v>546</v>
      </c>
      <c r="B70" s="91">
        <v>21</v>
      </c>
      <c r="C70" s="133">
        <v>0</v>
      </c>
      <c r="D70" s="91" t="s">
        <v>491</v>
      </c>
      <c r="E70" s="91" t="b">
        <v>0</v>
      </c>
      <c r="F70" s="91" t="b">
        <v>0</v>
      </c>
      <c r="G70" s="91" t="b">
        <v>0</v>
      </c>
    </row>
    <row r="71" spans="1:7" ht="15">
      <c r="A71" s="91" t="s">
        <v>545</v>
      </c>
      <c r="B71" s="91">
        <v>21</v>
      </c>
      <c r="C71" s="133">
        <v>0</v>
      </c>
      <c r="D71" s="91" t="s">
        <v>491</v>
      </c>
      <c r="E71" s="91" t="b">
        <v>0</v>
      </c>
      <c r="F71" s="91" t="b">
        <v>0</v>
      </c>
      <c r="G71" s="91" t="b">
        <v>0</v>
      </c>
    </row>
    <row r="72" spans="1:7" ht="15">
      <c r="A72" s="91" t="s">
        <v>220</v>
      </c>
      <c r="B72" s="91">
        <v>21</v>
      </c>
      <c r="C72" s="133">
        <v>0</v>
      </c>
      <c r="D72" s="91" t="s">
        <v>491</v>
      </c>
      <c r="E72" s="91" t="b">
        <v>0</v>
      </c>
      <c r="F72" s="91" t="b">
        <v>0</v>
      </c>
      <c r="G72" s="91" t="b">
        <v>0</v>
      </c>
    </row>
    <row r="73" spans="1:7" ht="15">
      <c r="A73" s="91" t="s">
        <v>219</v>
      </c>
      <c r="B73" s="91">
        <v>21</v>
      </c>
      <c r="C73" s="133">
        <v>0</v>
      </c>
      <c r="D73" s="91" t="s">
        <v>491</v>
      </c>
      <c r="E73" s="91" t="b">
        <v>0</v>
      </c>
      <c r="F73" s="91" t="b">
        <v>0</v>
      </c>
      <c r="G73" s="91" t="b">
        <v>0</v>
      </c>
    </row>
    <row r="74" spans="1:7" ht="15">
      <c r="A74" s="91" t="s">
        <v>547</v>
      </c>
      <c r="B74" s="91">
        <v>17</v>
      </c>
      <c r="C74" s="133">
        <v>0.006393837487893324</v>
      </c>
      <c r="D74" s="91" t="s">
        <v>491</v>
      </c>
      <c r="E74" s="91" t="b">
        <v>0</v>
      </c>
      <c r="F74" s="91" t="b">
        <v>0</v>
      </c>
      <c r="G74" s="91" t="b">
        <v>0</v>
      </c>
    </row>
    <row r="75" spans="1:7" ht="15">
      <c r="A75" s="91" t="s">
        <v>559</v>
      </c>
      <c r="B75" s="91">
        <v>17</v>
      </c>
      <c r="C75" s="133">
        <v>0.006393837487893324</v>
      </c>
      <c r="D75" s="91" t="s">
        <v>491</v>
      </c>
      <c r="E75" s="91" t="b">
        <v>0</v>
      </c>
      <c r="F75" s="91" t="b">
        <v>0</v>
      </c>
      <c r="G75" s="91" t="b">
        <v>0</v>
      </c>
    </row>
    <row r="76" spans="1:7" ht="15">
      <c r="A76" s="91" t="s">
        <v>560</v>
      </c>
      <c r="B76" s="91">
        <v>17</v>
      </c>
      <c r="C76" s="133">
        <v>0.006393837487893324</v>
      </c>
      <c r="D76" s="91" t="s">
        <v>491</v>
      </c>
      <c r="E76" s="91" t="b">
        <v>0</v>
      </c>
      <c r="F76" s="91" t="b">
        <v>0</v>
      </c>
      <c r="G76" s="91" t="b">
        <v>0</v>
      </c>
    </row>
    <row r="77" spans="1:7" ht="15">
      <c r="A77" s="91" t="s">
        <v>561</v>
      </c>
      <c r="B77" s="91">
        <v>17</v>
      </c>
      <c r="C77" s="133">
        <v>0.006393837487893324</v>
      </c>
      <c r="D77" s="91" t="s">
        <v>491</v>
      </c>
      <c r="E77" s="91" t="b">
        <v>0</v>
      </c>
      <c r="F77" s="91" t="b">
        <v>0</v>
      </c>
      <c r="G77" s="91" t="b">
        <v>0</v>
      </c>
    </row>
    <row r="78" spans="1:7" ht="15">
      <c r="A78" s="91" t="s">
        <v>562</v>
      </c>
      <c r="B78" s="91">
        <v>12</v>
      </c>
      <c r="C78" s="133">
        <v>0.011952690918998088</v>
      </c>
      <c r="D78" s="91" t="s">
        <v>491</v>
      </c>
      <c r="E78" s="91" t="b">
        <v>0</v>
      </c>
      <c r="F78" s="91" t="b">
        <v>0</v>
      </c>
      <c r="G78" s="91" t="b">
        <v>0</v>
      </c>
    </row>
    <row r="79" spans="1:7" ht="15">
      <c r="A79" s="91" t="s">
        <v>563</v>
      </c>
      <c r="B79" s="91">
        <v>11</v>
      </c>
      <c r="C79" s="133">
        <v>0.012660216005461624</v>
      </c>
      <c r="D79" s="91" t="s">
        <v>491</v>
      </c>
      <c r="E79" s="91" t="b">
        <v>0</v>
      </c>
      <c r="F79" s="91" t="b">
        <v>0</v>
      </c>
      <c r="G79" s="91" t="b">
        <v>0</v>
      </c>
    </row>
    <row r="80" spans="1:7" ht="15">
      <c r="A80" s="91" t="s">
        <v>662</v>
      </c>
      <c r="B80" s="91">
        <v>6</v>
      </c>
      <c r="C80" s="133">
        <v>0.015325802222899192</v>
      </c>
      <c r="D80" s="91" t="s">
        <v>491</v>
      </c>
      <c r="E80" s="91" t="b">
        <v>0</v>
      </c>
      <c r="F80" s="91" t="b">
        <v>0</v>
      </c>
      <c r="G80" s="91" t="b">
        <v>0</v>
      </c>
    </row>
    <row r="81" spans="1:7" ht="15">
      <c r="A81" s="91" t="s">
        <v>663</v>
      </c>
      <c r="B81" s="91">
        <v>6</v>
      </c>
      <c r="C81" s="133">
        <v>0.015325802222899192</v>
      </c>
      <c r="D81" s="91" t="s">
        <v>491</v>
      </c>
      <c r="E81" s="91" t="b">
        <v>0</v>
      </c>
      <c r="F81" s="91" t="b">
        <v>0</v>
      </c>
      <c r="G81" s="91" t="b">
        <v>0</v>
      </c>
    </row>
    <row r="82" spans="1:7" ht="15">
      <c r="A82" s="91" t="s">
        <v>664</v>
      </c>
      <c r="B82" s="91">
        <v>5</v>
      </c>
      <c r="C82" s="133">
        <v>0.012771501852415991</v>
      </c>
      <c r="D82" s="91" t="s">
        <v>491</v>
      </c>
      <c r="E82" s="91" t="b">
        <v>0</v>
      </c>
      <c r="F82" s="91" t="b">
        <v>0</v>
      </c>
      <c r="G82" s="91" t="b">
        <v>0</v>
      </c>
    </row>
    <row r="83" spans="1:7" ht="15">
      <c r="A83" s="91" t="s">
        <v>665</v>
      </c>
      <c r="B83" s="91">
        <v>4</v>
      </c>
      <c r="C83" s="133">
        <v>0.011805890219769785</v>
      </c>
      <c r="D83" s="91" t="s">
        <v>491</v>
      </c>
      <c r="E83" s="91" t="b">
        <v>0</v>
      </c>
      <c r="F83" s="91" t="b">
        <v>0</v>
      </c>
      <c r="G83" s="91" t="b">
        <v>0</v>
      </c>
    </row>
    <row r="84" spans="1:7" ht="15">
      <c r="A84" s="91" t="s">
        <v>666</v>
      </c>
      <c r="B84" s="91">
        <v>4</v>
      </c>
      <c r="C84" s="133">
        <v>0.011805890219769785</v>
      </c>
      <c r="D84" s="91" t="s">
        <v>491</v>
      </c>
      <c r="E84" s="91" t="b">
        <v>0</v>
      </c>
      <c r="F84" s="91" t="b">
        <v>0</v>
      </c>
      <c r="G84" s="91" t="b">
        <v>0</v>
      </c>
    </row>
    <row r="85" spans="1:7" ht="15">
      <c r="A85" s="91" t="s">
        <v>667</v>
      </c>
      <c r="B85" s="91">
        <v>4</v>
      </c>
      <c r="C85" s="133">
        <v>0.011805890219769785</v>
      </c>
      <c r="D85" s="91" t="s">
        <v>491</v>
      </c>
      <c r="E85" s="91" t="b">
        <v>0</v>
      </c>
      <c r="F85" s="91" t="b">
        <v>0</v>
      </c>
      <c r="G85" s="91" t="b">
        <v>0</v>
      </c>
    </row>
    <row r="86" spans="1:7" ht="15">
      <c r="A86" s="91" t="s">
        <v>668</v>
      </c>
      <c r="B86" s="91">
        <v>3</v>
      </c>
      <c r="C86" s="133">
        <v>0.012555606136105795</v>
      </c>
      <c r="D86" s="91" t="s">
        <v>491</v>
      </c>
      <c r="E86" s="91" t="b">
        <v>0</v>
      </c>
      <c r="F86" s="91" t="b">
        <v>0</v>
      </c>
      <c r="G86" s="91" t="b">
        <v>0</v>
      </c>
    </row>
    <row r="87" spans="1:7" ht="15">
      <c r="A87" s="91" t="s">
        <v>670</v>
      </c>
      <c r="B87" s="91">
        <v>2</v>
      </c>
      <c r="C87" s="133">
        <v>0.008370404090737197</v>
      </c>
      <c r="D87" s="91" t="s">
        <v>491</v>
      </c>
      <c r="E87" s="91" t="b">
        <v>0</v>
      </c>
      <c r="F87" s="91" t="b">
        <v>0</v>
      </c>
      <c r="G87" s="91" t="b">
        <v>0</v>
      </c>
    </row>
    <row r="88" spans="1:7" ht="15">
      <c r="A88" s="91" t="s">
        <v>671</v>
      </c>
      <c r="B88" s="91">
        <v>2</v>
      </c>
      <c r="C88" s="133">
        <v>0.008370404090737197</v>
      </c>
      <c r="D88" s="91" t="s">
        <v>491</v>
      </c>
      <c r="E88" s="91" t="b">
        <v>0</v>
      </c>
      <c r="F88" s="91" t="b">
        <v>0</v>
      </c>
      <c r="G88" s="91" t="b">
        <v>0</v>
      </c>
    </row>
    <row r="89" spans="1:7" ht="15">
      <c r="A89" s="91" t="s">
        <v>674</v>
      </c>
      <c r="B89" s="91">
        <v>2</v>
      </c>
      <c r="C89" s="133">
        <v>0.008370404090737197</v>
      </c>
      <c r="D89" s="91" t="s">
        <v>491</v>
      </c>
      <c r="E89" s="91" t="b">
        <v>0</v>
      </c>
      <c r="F89" s="91" t="b">
        <v>0</v>
      </c>
      <c r="G89" s="91" t="b">
        <v>0</v>
      </c>
    </row>
    <row r="90" spans="1:7" ht="15">
      <c r="A90" s="91" t="s">
        <v>672</v>
      </c>
      <c r="B90" s="91">
        <v>2</v>
      </c>
      <c r="C90" s="133">
        <v>0.008370404090737197</v>
      </c>
      <c r="D90" s="91" t="s">
        <v>491</v>
      </c>
      <c r="E90" s="91" t="b">
        <v>0</v>
      </c>
      <c r="F90" s="91" t="b">
        <v>0</v>
      </c>
      <c r="G90" s="91" t="b">
        <v>0</v>
      </c>
    </row>
    <row r="91" spans="1:7" ht="15">
      <c r="A91" s="91" t="s">
        <v>677</v>
      </c>
      <c r="B91" s="91">
        <v>2</v>
      </c>
      <c r="C91" s="133">
        <v>0.008370404090737197</v>
      </c>
      <c r="D91" s="91" t="s">
        <v>491</v>
      </c>
      <c r="E91" s="91" t="b">
        <v>0</v>
      </c>
      <c r="F91" s="91" t="b">
        <v>0</v>
      </c>
      <c r="G91" s="91" t="b">
        <v>0</v>
      </c>
    </row>
    <row r="92" spans="1:7" ht="15">
      <c r="A92" s="91" t="s">
        <v>679</v>
      </c>
      <c r="B92" s="91">
        <v>2</v>
      </c>
      <c r="C92" s="133">
        <v>0.008370404090737197</v>
      </c>
      <c r="D92" s="91" t="s">
        <v>491</v>
      </c>
      <c r="E92" s="91" t="b">
        <v>0</v>
      </c>
      <c r="F92" s="91" t="b">
        <v>0</v>
      </c>
      <c r="G92" s="91" t="b">
        <v>0</v>
      </c>
    </row>
    <row r="93" spans="1:7" ht="15">
      <c r="A93" s="91" t="s">
        <v>678</v>
      </c>
      <c r="B93" s="91">
        <v>2</v>
      </c>
      <c r="C93" s="133">
        <v>0.010837863071589503</v>
      </c>
      <c r="D93" s="91" t="s">
        <v>491</v>
      </c>
      <c r="E93" s="91" t="b">
        <v>0</v>
      </c>
      <c r="F93" s="91" t="b">
        <v>0</v>
      </c>
      <c r="G93" s="91" t="b">
        <v>0</v>
      </c>
    </row>
    <row r="94" spans="1:7" ht="15">
      <c r="A94" s="91" t="s">
        <v>673</v>
      </c>
      <c r="B94" s="91">
        <v>2</v>
      </c>
      <c r="C94" s="133">
        <v>0.008370404090737197</v>
      </c>
      <c r="D94" s="91" t="s">
        <v>491</v>
      </c>
      <c r="E94" s="91" t="b">
        <v>0</v>
      </c>
      <c r="F94" s="91" t="b">
        <v>0</v>
      </c>
      <c r="G94" s="91" t="b">
        <v>0</v>
      </c>
    </row>
    <row r="95" spans="1:7" ht="15">
      <c r="A95" s="91" t="s">
        <v>676</v>
      </c>
      <c r="B95" s="91">
        <v>2</v>
      </c>
      <c r="C95" s="133">
        <v>0.010837863071589503</v>
      </c>
      <c r="D95" s="91" t="s">
        <v>491</v>
      </c>
      <c r="E95" s="91" t="b">
        <v>0</v>
      </c>
      <c r="F95" s="91" t="b">
        <v>0</v>
      </c>
      <c r="G95" s="91" t="b">
        <v>0</v>
      </c>
    </row>
    <row r="96" spans="1:7" ht="15">
      <c r="A96" s="91" t="s">
        <v>675</v>
      </c>
      <c r="B96" s="91">
        <v>2</v>
      </c>
      <c r="C96" s="133">
        <v>0.008370404090737197</v>
      </c>
      <c r="D96" s="91" t="s">
        <v>491</v>
      </c>
      <c r="E96" s="91" t="b">
        <v>0</v>
      </c>
      <c r="F96" s="91" t="b">
        <v>0</v>
      </c>
      <c r="G96" s="91" t="b">
        <v>0</v>
      </c>
    </row>
    <row r="97" spans="1:7" ht="15">
      <c r="A97" s="91" t="s">
        <v>565</v>
      </c>
      <c r="B97" s="91">
        <v>2</v>
      </c>
      <c r="C97" s="133">
        <v>0</v>
      </c>
      <c r="D97" s="91" t="s">
        <v>492</v>
      </c>
      <c r="E97" s="91" t="b">
        <v>1</v>
      </c>
      <c r="F97" s="91" t="b">
        <v>0</v>
      </c>
      <c r="G97" s="91" t="b">
        <v>0</v>
      </c>
    </row>
    <row r="98" spans="1:7" ht="15">
      <c r="A98" s="91" t="s">
        <v>566</v>
      </c>
      <c r="B98" s="91">
        <v>2</v>
      </c>
      <c r="C98" s="133">
        <v>0</v>
      </c>
      <c r="D98" s="91" t="s">
        <v>492</v>
      </c>
      <c r="E98" s="91" t="b">
        <v>0</v>
      </c>
      <c r="F98" s="91" t="b">
        <v>0</v>
      </c>
      <c r="G98" s="91" t="b">
        <v>0</v>
      </c>
    </row>
    <row r="99" spans="1:7" ht="15">
      <c r="A99" s="91" t="s">
        <v>567</v>
      </c>
      <c r="B99" s="91">
        <v>2</v>
      </c>
      <c r="C99" s="133">
        <v>0</v>
      </c>
      <c r="D99" s="91" t="s">
        <v>492</v>
      </c>
      <c r="E99" s="91" t="b">
        <v>0</v>
      </c>
      <c r="F99" s="91" t="b">
        <v>0</v>
      </c>
      <c r="G99" s="91" t="b">
        <v>0</v>
      </c>
    </row>
    <row r="100" spans="1:7" ht="15">
      <c r="A100" s="91" t="s">
        <v>568</v>
      </c>
      <c r="B100" s="91">
        <v>2</v>
      </c>
      <c r="C100" s="133">
        <v>0</v>
      </c>
      <c r="D100" s="91" t="s">
        <v>492</v>
      </c>
      <c r="E100" s="91" t="b">
        <v>0</v>
      </c>
      <c r="F100" s="91" t="b">
        <v>0</v>
      </c>
      <c r="G100" s="91" t="b">
        <v>0</v>
      </c>
    </row>
    <row r="101" spans="1:7" ht="15">
      <c r="A101" s="91" t="s">
        <v>569</v>
      </c>
      <c r="B101" s="91">
        <v>2</v>
      </c>
      <c r="C101" s="133">
        <v>0</v>
      </c>
      <c r="D101" s="91" t="s">
        <v>492</v>
      </c>
      <c r="E101" s="91" t="b">
        <v>0</v>
      </c>
      <c r="F101" s="91" t="b">
        <v>0</v>
      </c>
      <c r="G101" s="91" t="b">
        <v>0</v>
      </c>
    </row>
    <row r="102" spans="1:7" ht="15">
      <c r="A102" s="91" t="s">
        <v>570</v>
      </c>
      <c r="B102" s="91">
        <v>2</v>
      </c>
      <c r="C102" s="133">
        <v>0</v>
      </c>
      <c r="D102" s="91" t="s">
        <v>492</v>
      </c>
      <c r="E102" s="91" t="b">
        <v>0</v>
      </c>
      <c r="F102" s="91" t="b">
        <v>0</v>
      </c>
      <c r="G102" s="91" t="b">
        <v>0</v>
      </c>
    </row>
    <row r="103" spans="1:7" ht="15">
      <c r="A103" s="91" t="s">
        <v>571</v>
      </c>
      <c r="B103" s="91">
        <v>2</v>
      </c>
      <c r="C103" s="133">
        <v>0</v>
      </c>
      <c r="D103" s="91" t="s">
        <v>492</v>
      </c>
      <c r="E103" s="91" t="b">
        <v>0</v>
      </c>
      <c r="F103" s="91" t="b">
        <v>0</v>
      </c>
      <c r="G103" s="91" t="b">
        <v>0</v>
      </c>
    </row>
    <row r="104" spans="1:7" ht="15">
      <c r="A104" s="91" t="s">
        <v>572</v>
      </c>
      <c r="B104" s="91">
        <v>2</v>
      </c>
      <c r="C104" s="133">
        <v>0</v>
      </c>
      <c r="D104" s="91" t="s">
        <v>492</v>
      </c>
      <c r="E104" s="91" t="b">
        <v>0</v>
      </c>
      <c r="F104" s="91" t="b">
        <v>0</v>
      </c>
      <c r="G104" s="91" t="b">
        <v>0</v>
      </c>
    </row>
    <row r="105" spans="1:7" ht="15">
      <c r="A105" s="91" t="s">
        <v>573</v>
      </c>
      <c r="B105" s="91">
        <v>2</v>
      </c>
      <c r="C105" s="133">
        <v>0</v>
      </c>
      <c r="D105" s="91" t="s">
        <v>492</v>
      </c>
      <c r="E105" s="91" t="b">
        <v>0</v>
      </c>
      <c r="F105" s="91" t="b">
        <v>0</v>
      </c>
      <c r="G105" s="91" t="b">
        <v>0</v>
      </c>
    </row>
    <row r="106" spans="1:7" ht="15">
      <c r="A106" s="91" t="s">
        <v>545</v>
      </c>
      <c r="B106" s="91">
        <v>2</v>
      </c>
      <c r="C106" s="133">
        <v>0</v>
      </c>
      <c r="D106" s="91" t="s">
        <v>492</v>
      </c>
      <c r="E106" s="91" t="b">
        <v>0</v>
      </c>
      <c r="F106" s="91" t="b">
        <v>0</v>
      </c>
      <c r="G106"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689</v>
      </c>
      <c r="B1" s="13" t="s">
        <v>690</v>
      </c>
      <c r="C1" s="13" t="s">
        <v>683</v>
      </c>
      <c r="D1" s="13" t="s">
        <v>684</v>
      </c>
      <c r="E1" s="13" t="s">
        <v>691</v>
      </c>
      <c r="F1" s="13" t="s">
        <v>144</v>
      </c>
      <c r="G1" s="13" t="s">
        <v>692</v>
      </c>
      <c r="H1" s="13" t="s">
        <v>693</v>
      </c>
      <c r="I1" s="13" t="s">
        <v>694</v>
      </c>
      <c r="J1" s="13" t="s">
        <v>695</v>
      </c>
      <c r="K1" s="13" t="s">
        <v>696</v>
      </c>
      <c r="L1" s="13" t="s">
        <v>697</v>
      </c>
    </row>
    <row r="2" spans="1:12" ht="15">
      <c r="A2" s="91" t="s">
        <v>546</v>
      </c>
      <c r="B2" s="91" t="s">
        <v>545</v>
      </c>
      <c r="C2" s="91">
        <v>21</v>
      </c>
      <c r="D2" s="133">
        <v>0.010553693283806925</v>
      </c>
      <c r="E2" s="133">
        <v>1.0587400858050802</v>
      </c>
      <c r="F2" s="91" t="s">
        <v>685</v>
      </c>
      <c r="G2" s="91" t="b">
        <v>0</v>
      </c>
      <c r="H2" s="91" t="b">
        <v>0</v>
      </c>
      <c r="I2" s="91" t="b">
        <v>0</v>
      </c>
      <c r="J2" s="91" t="b">
        <v>0</v>
      </c>
      <c r="K2" s="91" t="b">
        <v>0</v>
      </c>
      <c r="L2" s="91" t="b">
        <v>0</v>
      </c>
    </row>
    <row r="3" spans="1:12" ht="15">
      <c r="A3" s="91" t="s">
        <v>545</v>
      </c>
      <c r="B3" s="91" t="s">
        <v>220</v>
      </c>
      <c r="C3" s="91">
        <v>21</v>
      </c>
      <c r="D3" s="133">
        <v>0.010553693283806925</v>
      </c>
      <c r="E3" s="133">
        <v>1.073980052361817</v>
      </c>
      <c r="F3" s="91" t="s">
        <v>685</v>
      </c>
      <c r="G3" s="91" t="b">
        <v>0</v>
      </c>
      <c r="H3" s="91" t="b">
        <v>0</v>
      </c>
      <c r="I3" s="91" t="b">
        <v>0</v>
      </c>
      <c r="J3" s="91" t="b">
        <v>0</v>
      </c>
      <c r="K3" s="91" t="b">
        <v>0</v>
      </c>
      <c r="L3" s="91" t="b">
        <v>0</v>
      </c>
    </row>
    <row r="4" spans="1:12" ht="15">
      <c r="A4" s="91" t="s">
        <v>220</v>
      </c>
      <c r="B4" s="91" t="s">
        <v>219</v>
      </c>
      <c r="C4" s="91">
        <v>21</v>
      </c>
      <c r="D4" s="133">
        <v>0.010553693283806925</v>
      </c>
      <c r="E4" s="133">
        <v>1.198918788970117</v>
      </c>
      <c r="F4" s="91" t="s">
        <v>685</v>
      </c>
      <c r="G4" s="91" t="b">
        <v>0</v>
      </c>
      <c r="H4" s="91" t="b">
        <v>0</v>
      </c>
      <c r="I4" s="91" t="b">
        <v>0</v>
      </c>
      <c r="J4" s="91" t="b">
        <v>0</v>
      </c>
      <c r="K4" s="91" t="b">
        <v>0</v>
      </c>
      <c r="L4" s="91" t="b">
        <v>0</v>
      </c>
    </row>
    <row r="5" spans="1:12" ht="15">
      <c r="A5" s="91" t="s">
        <v>561</v>
      </c>
      <c r="B5" s="91" t="s">
        <v>546</v>
      </c>
      <c r="C5" s="91">
        <v>17</v>
      </c>
      <c r="D5" s="133">
        <v>0.012829444967054245</v>
      </c>
      <c r="E5" s="133">
        <v>1.198918788970117</v>
      </c>
      <c r="F5" s="91" t="s">
        <v>685</v>
      </c>
      <c r="G5" s="91" t="b">
        <v>0</v>
      </c>
      <c r="H5" s="91" t="b">
        <v>0</v>
      </c>
      <c r="I5" s="91" t="b">
        <v>0</v>
      </c>
      <c r="J5" s="91" t="b">
        <v>0</v>
      </c>
      <c r="K5" s="91" t="b">
        <v>0</v>
      </c>
      <c r="L5" s="91" t="b">
        <v>0</v>
      </c>
    </row>
    <row r="6" spans="1:12" ht="15">
      <c r="A6" s="91" t="s">
        <v>547</v>
      </c>
      <c r="B6" s="91" t="s">
        <v>563</v>
      </c>
      <c r="C6" s="91">
        <v>9</v>
      </c>
      <c r="D6" s="133">
        <v>0.013621338516278102</v>
      </c>
      <c r="E6" s="133">
        <v>1.2906891623257624</v>
      </c>
      <c r="F6" s="91" t="s">
        <v>685</v>
      </c>
      <c r="G6" s="91" t="b">
        <v>0</v>
      </c>
      <c r="H6" s="91" t="b">
        <v>0</v>
      </c>
      <c r="I6" s="91" t="b">
        <v>0</v>
      </c>
      <c r="J6" s="91" t="b">
        <v>0</v>
      </c>
      <c r="K6" s="91" t="b">
        <v>0</v>
      </c>
      <c r="L6" s="91" t="b">
        <v>0</v>
      </c>
    </row>
    <row r="7" spans="1:12" ht="15">
      <c r="A7" s="91" t="s">
        <v>563</v>
      </c>
      <c r="B7" s="91" t="s">
        <v>559</v>
      </c>
      <c r="C7" s="91">
        <v>9</v>
      </c>
      <c r="D7" s="133">
        <v>0.013621338516278102</v>
      </c>
      <c r="E7" s="133">
        <v>1.2035389866068622</v>
      </c>
      <c r="F7" s="91" t="s">
        <v>685</v>
      </c>
      <c r="G7" s="91" t="b">
        <v>0</v>
      </c>
      <c r="H7" s="91" t="b">
        <v>0</v>
      </c>
      <c r="I7" s="91" t="b">
        <v>0</v>
      </c>
      <c r="J7" s="91" t="b">
        <v>0</v>
      </c>
      <c r="K7" s="91" t="b">
        <v>0</v>
      </c>
      <c r="L7" s="91" t="b">
        <v>0</v>
      </c>
    </row>
    <row r="8" spans="1:12" ht="15">
      <c r="A8" s="91" t="s">
        <v>547</v>
      </c>
      <c r="B8" s="91" t="s">
        <v>562</v>
      </c>
      <c r="C8" s="91">
        <v>8</v>
      </c>
      <c r="D8" s="133">
        <v>0.01323208772149368</v>
      </c>
      <c r="E8" s="133">
        <v>1.193779149317706</v>
      </c>
      <c r="F8" s="91" t="s">
        <v>685</v>
      </c>
      <c r="G8" s="91" t="b">
        <v>0</v>
      </c>
      <c r="H8" s="91" t="b">
        <v>0</v>
      </c>
      <c r="I8" s="91" t="b">
        <v>0</v>
      </c>
      <c r="J8" s="91" t="b">
        <v>0</v>
      </c>
      <c r="K8" s="91" t="b">
        <v>0</v>
      </c>
      <c r="L8" s="91" t="b">
        <v>0</v>
      </c>
    </row>
    <row r="9" spans="1:12" ht="15">
      <c r="A9" s="91" t="s">
        <v>562</v>
      </c>
      <c r="B9" s="91" t="s">
        <v>559</v>
      </c>
      <c r="C9" s="91">
        <v>8</v>
      </c>
      <c r="D9" s="133">
        <v>0.01323208772149368</v>
      </c>
      <c r="E9" s="133">
        <v>1.1145979032700812</v>
      </c>
      <c r="F9" s="91" t="s">
        <v>685</v>
      </c>
      <c r="G9" s="91" t="b">
        <v>0</v>
      </c>
      <c r="H9" s="91" t="b">
        <v>0</v>
      </c>
      <c r="I9" s="91" t="b">
        <v>0</v>
      </c>
      <c r="J9" s="91" t="b">
        <v>0</v>
      </c>
      <c r="K9" s="91" t="b">
        <v>0</v>
      </c>
      <c r="L9" s="91" t="b">
        <v>0</v>
      </c>
    </row>
    <row r="10" spans="1:12" ht="15">
      <c r="A10" s="91" t="s">
        <v>545</v>
      </c>
      <c r="B10" s="91" t="s">
        <v>549</v>
      </c>
      <c r="C10" s="91">
        <v>5</v>
      </c>
      <c r="D10" s="133">
        <v>0.011073900741536911</v>
      </c>
      <c r="E10" s="133">
        <v>1.073980052361817</v>
      </c>
      <c r="F10" s="91" t="s">
        <v>685</v>
      </c>
      <c r="G10" s="91" t="b">
        <v>0</v>
      </c>
      <c r="H10" s="91" t="b">
        <v>0</v>
      </c>
      <c r="I10" s="91" t="b">
        <v>0</v>
      </c>
      <c r="J10" s="91" t="b">
        <v>1</v>
      </c>
      <c r="K10" s="91" t="b">
        <v>0</v>
      </c>
      <c r="L10" s="91" t="b">
        <v>0</v>
      </c>
    </row>
    <row r="11" spans="1:12" ht="15">
      <c r="A11" s="91" t="s">
        <v>549</v>
      </c>
      <c r="B11" s="91" t="s">
        <v>550</v>
      </c>
      <c r="C11" s="91">
        <v>5</v>
      </c>
      <c r="D11" s="133">
        <v>0.011073900741536911</v>
      </c>
      <c r="E11" s="133">
        <v>1.8221680793680175</v>
      </c>
      <c r="F11" s="91" t="s">
        <v>685</v>
      </c>
      <c r="G11" s="91" t="b">
        <v>1</v>
      </c>
      <c r="H11" s="91" t="b">
        <v>0</v>
      </c>
      <c r="I11" s="91" t="b">
        <v>0</v>
      </c>
      <c r="J11" s="91" t="b">
        <v>0</v>
      </c>
      <c r="K11" s="91" t="b">
        <v>0</v>
      </c>
      <c r="L11" s="91" t="b">
        <v>0</v>
      </c>
    </row>
    <row r="12" spans="1:12" ht="15">
      <c r="A12" s="91" t="s">
        <v>550</v>
      </c>
      <c r="B12" s="91" t="s">
        <v>551</v>
      </c>
      <c r="C12" s="91">
        <v>5</v>
      </c>
      <c r="D12" s="133">
        <v>0.011073900741536911</v>
      </c>
      <c r="E12" s="133">
        <v>1.8221680793680175</v>
      </c>
      <c r="F12" s="91" t="s">
        <v>685</v>
      </c>
      <c r="G12" s="91" t="b">
        <v>0</v>
      </c>
      <c r="H12" s="91" t="b">
        <v>0</v>
      </c>
      <c r="I12" s="91" t="b">
        <v>0</v>
      </c>
      <c r="J12" s="91" t="b">
        <v>0</v>
      </c>
      <c r="K12" s="91" t="b">
        <v>0</v>
      </c>
      <c r="L12" s="91" t="b">
        <v>0</v>
      </c>
    </row>
    <row r="13" spans="1:12" ht="15">
      <c r="A13" s="91" t="s">
        <v>551</v>
      </c>
      <c r="B13" s="91" t="s">
        <v>552</v>
      </c>
      <c r="C13" s="91">
        <v>5</v>
      </c>
      <c r="D13" s="133">
        <v>0.011073900741536911</v>
      </c>
      <c r="E13" s="133">
        <v>1.8221680793680175</v>
      </c>
      <c r="F13" s="91" t="s">
        <v>685</v>
      </c>
      <c r="G13" s="91" t="b">
        <v>0</v>
      </c>
      <c r="H13" s="91" t="b">
        <v>0</v>
      </c>
      <c r="I13" s="91" t="b">
        <v>0</v>
      </c>
      <c r="J13" s="91" t="b">
        <v>0</v>
      </c>
      <c r="K13" s="91" t="b">
        <v>0</v>
      </c>
      <c r="L13" s="91" t="b">
        <v>0</v>
      </c>
    </row>
    <row r="14" spans="1:12" ht="15">
      <c r="A14" s="91" t="s">
        <v>552</v>
      </c>
      <c r="B14" s="91" t="s">
        <v>553</v>
      </c>
      <c r="C14" s="91">
        <v>5</v>
      </c>
      <c r="D14" s="133">
        <v>0.011073900741536911</v>
      </c>
      <c r="E14" s="133">
        <v>1.8221680793680175</v>
      </c>
      <c r="F14" s="91" t="s">
        <v>685</v>
      </c>
      <c r="G14" s="91" t="b">
        <v>0</v>
      </c>
      <c r="H14" s="91" t="b">
        <v>0</v>
      </c>
      <c r="I14" s="91" t="b">
        <v>0</v>
      </c>
      <c r="J14" s="91" t="b">
        <v>0</v>
      </c>
      <c r="K14" s="91" t="b">
        <v>0</v>
      </c>
      <c r="L14" s="91" t="b">
        <v>0</v>
      </c>
    </row>
    <row r="15" spans="1:12" ht="15">
      <c r="A15" s="91" t="s">
        <v>553</v>
      </c>
      <c r="B15" s="91" t="s">
        <v>554</v>
      </c>
      <c r="C15" s="91">
        <v>5</v>
      </c>
      <c r="D15" s="133">
        <v>0.011073900741536911</v>
      </c>
      <c r="E15" s="133">
        <v>1.8221680793680175</v>
      </c>
      <c r="F15" s="91" t="s">
        <v>685</v>
      </c>
      <c r="G15" s="91" t="b">
        <v>0</v>
      </c>
      <c r="H15" s="91" t="b">
        <v>0</v>
      </c>
      <c r="I15" s="91" t="b">
        <v>0</v>
      </c>
      <c r="J15" s="91" t="b">
        <v>0</v>
      </c>
      <c r="K15" s="91" t="b">
        <v>0</v>
      </c>
      <c r="L15" s="91" t="b">
        <v>0</v>
      </c>
    </row>
    <row r="16" spans="1:12" ht="15">
      <c r="A16" s="91" t="s">
        <v>554</v>
      </c>
      <c r="B16" s="91" t="s">
        <v>555</v>
      </c>
      <c r="C16" s="91">
        <v>5</v>
      </c>
      <c r="D16" s="133">
        <v>0.011073900741536911</v>
      </c>
      <c r="E16" s="133">
        <v>1.8221680793680175</v>
      </c>
      <c r="F16" s="91" t="s">
        <v>685</v>
      </c>
      <c r="G16" s="91" t="b">
        <v>0</v>
      </c>
      <c r="H16" s="91" t="b">
        <v>0</v>
      </c>
      <c r="I16" s="91" t="b">
        <v>0</v>
      </c>
      <c r="J16" s="91" t="b">
        <v>0</v>
      </c>
      <c r="K16" s="91" t="b">
        <v>0</v>
      </c>
      <c r="L16" s="91" t="b">
        <v>0</v>
      </c>
    </row>
    <row r="17" spans="1:12" ht="15">
      <c r="A17" s="91" t="s">
        <v>664</v>
      </c>
      <c r="B17" s="91" t="s">
        <v>547</v>
      </c>
      <c r="C17" s="91">
        <v>5</v>
      </c>
      <c r="D17" s="133">
        <v>0.011073900741536911</v>
      </c>
      <c r="E17" s="133">
        <v>1.2906891623257624</v>
      </c>
      <c r="F17" s="91" t="s">
        <v>685</v>
      </c>
      <c r="G17" s="91" t="b">
        <v>0</v>
      </c>
      <c r="H17" s="91" t="b">
        <v>0</v>
      </c>
      <c r="I17" s="91" t="b">
        <v>0</v>
      </c>
      <c r="J17" s="91" t="b">
        <v>0</v>
      </c>
      <c r="K17" s="91" t="b">
        <v>0</v>
      </c>
      <c r="L17" s="91" t="b">
        <v>0</v>
      </c>
    </row>
    <row r="18" spans="1:12" ht="15">
      <c r="A18" s="91" t="s">
        <v>663</v>
      </c>
      <c r="B18" s="91" t="s">
        <v>547</v>
      </c>
      <c r="C18" s="91">
        <v>5</v>
      </c>
      <c r="D18" s="133">
        <v>0.011073900741536911</v>
      </c>
      <c r="E18" s="133">
        <v>1.2115079162781377</v>
      </c>
      <c r="F18" s="91" t="s">
        <v>685</v>
      </c>
      <c r="G18" s="91" t="b">
        <v>0</v>
      </c>
      <c r="H18" s="91" t="b">
        <v>0</v>
      </c>
      <c r="I18" s="91" t="b">
        <v>0</v>
      </c>
      <c r="J18" s="91" t="b">
        <v>0</v>
      </c>
      <c r="K18" s="91" t="b">
        <v>0</v>
      </c>
      <c r="L18" s="91" t="b">
        <v>0</v>
      </c>
    </row>
    <row r="19" spans="1:12" ht="15">
      <c r="A19" s="91" t="s">
        <v>667</v>
      </c>
      <c r="B19" s="91" t="s">
        <v>546</v>
      </c>
      <c r="C19" s="91">
        <v>4</v>
      </c>
      <c r="D19" s="133">
        <v>0.009924065791120259</v>
      </c>
      <c r="E19" s="133">
        <v>1.198918788970117</v>
      </c>
      <c r="F19" s="91" t="s">
        <v>685</v>
      </c>
      <c r="G19" s="91" t="b">
        <v>0</v>
      </c>
      <c r="H19" s="91" t="b">
        <v>0</v>
      </c>
      <c r="I19" s="91" t="b">
        <v>0</v>
      </c>
      <c r="J19" s="91" t="b">
        <v>0</v>
      </c>
      <c r="K19" s="91" t="b">
        <v>0</v>
      </c>
      <c r="L19" s="91" t="b">
        <v>0</v>
      </c>
    </row>
    <row r="20" spans="1:12" ht="15">
      <c r="A20" s="91" t="s">
        <v>566</v>
      </c>
      <c r="B20" s="91" t="s">
        <v>567</v>
      </c>
      <c r="C20" s="91">
        <v>3</v>
      </c>
      <c r="D20" s="133">
        <v>0.008472764205496513</v>
      </c>
      <c r="E20" s="133">
        <v>1.919078092376074</v>
      </c>
      <c r="F20" s="91" t="s">
        <v>685</v>
      </c>
      <c r="G20" s="91" t="b">
        <v>0</v>
      </c>
      <c r="H20" s="91" t="b">
        <v>0</v>
      </c>
      <c r="I20" s="91" t="b">
        <v>0</v>
      </c>
      <c r="J20" s="91" t="b">
        <v>0</v>
      </c>
      <c r="K20" s="91" t="b">
        <v>0</v>
      </c>
      <c r="L20" s="91" t="b">
        <v>0</v>
      </c>
    </row>
    <row r="21" spans="1:12" ht="15">
      <c r="A21" s="91" t="s">
        <v>662</v>
      </c>
      <c r="B21" s="91" t="s">
        <v>547</v>
      </c>
      <c r="C21" s="91">
        <v>3</v>
      </c>
      <c r="D21" s="133">
        <v>0.008472764205496513</v>
      </c>
      <c r="E21" s="133">
        <v>0.9896591666617812</v>
      </c>
      <c r="F21" s="91" t="s">
        <v>685</v>
      </c>
      <c r="G21" s="91" t="b">
        <v>0</v>
      </c>
      <c r="H21" s="91" t="b">
        <v>0</v>
      </c>
      <c r="I21" s="91" t="b">
        <v>0</v>
      </c>
      <c r="J21" s="91" t="b">
        <v>0</v>
      </c>
      <c r="K21" s="91" t="b">
        <v>0</v>
      </c>
      <c r="L21" s="91" t="b">
        <v>0</v>
      </c>
    </row>
    <row r="22" spans="1:12" ht="15">
      <c r="A22" s="91" t="s">
        <v>565</v>
      </c>
      <c r="B22" s="91" t="s">
        <v>566</v>
      </c>
      <c r="C22" s="91">
        <v>2</v>
      </c>
      <c r="D22" s="133">
        <v>0.00661604386074684</v>
      </c>
      <c r="E22" s="133">
        <v>1.919078092376074</v>
      </c>
      <c r="F22" s="91" t="s">
        <v>685</v>
      </c>
      <c r="G22" s="91" t="b">
        <v>1</v>
      </c>
      <c r="H22" s="91" t="b">
        <v>0</v>
      </c>
      <c r="I22" s="91" t="b">
        <v>0</v>
      </c>
      <c r="J22" s="91" t="b">
        <v>0</v>
      </c>
      <c r="K22" s="91" t="b">
        <v>0</v>
      </c>
      <c r="L22" s="91" t="b">
        <v>0</v>
      </c>
    </row>
    <row r="23" spans="1:12" ht="15">
      <c r="A23" s="91" t="s">
        <v>567</v>
      </c>
      <c r="B23" s="91" t="s">
        <v>568</v>
      </c>
      <c r="C23" s="91">
        <v>2</v>
      </c>
      <c r="D23" s="133">
        <v>0.00661604386074684</v>
      </c>
      <c r="E23" s="133">
        <v>2.044016828984374</v>
      </c>
      <c r="F23" s="91" t="s">
        <v>685</v>
      </c>
      <c r="G23" s="91" t="b">
        <v>0</v>
      </c>
      <c r="H23" s="91" t="b">
        <v>0</v>
      </c>
      <c r="I23" s="91" t="b">
        <v>0</v>
      </c>
      <c r="J23" s="91" t="b">
        <v>0</v>
      </c>
      <c r="K23" s="91" t="b">
        <v>0</v>
      </c>
      <c r="L23" s="91" t="b">
        <v>0</v>
      </c>
    </row>
    <row r="24" spans="1:12" ht="15">
      <c r="A24" s="91" t="s">
        <v>568</v>
      </c>
      <c r="B24" s="91" t="s">
        <v>569</v>
      </c>
      <c r="C24" s="91">
        <v>2</v>
      </c>
      <c r="D24" s="133">
        <v>0.00661604386074684</v>
      </c>
      <c r="E24" s="133">
        <v>2.220108088040055</v>
      </c>
      <c r="F24" s="91" t="s">
        <v>685</v>
      </c>
      <c r="G24" s="91" t="b">
        <v>0</v>
      </c>
      <c r="H24" s="91" t="b">
        <v>0</v>
      </c>
      <c r="I24" s="91" t="b">
        <v>0</v>
      </c>
      <c r="J24" s="91" t="b">
        <v>0</v>
      </c>
      <c r="K24" s="91" t="b">
        <v>0</v>
      </c>
      <c r="L24" s="91" t="b">
        <v>0</v>
      </c>
    </row>
    <row r="25" spans="1:12" ht="15">
      <c r="A25" s="91" t="s">
        <v>569</v>
      </c>
      <c r="B25" s="91" t="s">
        <v>570</v>
      </c>
      <c r="C25" s="91">
        <v>2</v>
      </c>
      <c r="D25" s="133">
        <v>0.00661604386074684</v>
      </c>
      <c r="E25" s="133">
        <v>2.220108088040055</v>
      </c>
      <c r="F25" s="91" t="s">
        <v>685</v>
      </c>
      <c r="G25" s="91" t="b">
        <v>0</v>
      </c>
      <c r="H25" s="91" t="b">
        <v>0</v>
      </c>
      <c r="I25" s="91" t="b">
        <v>0</v>
      </c>
      <c r="J25" s="91" t="b">
        <v>0</v>
      </c>
      <c r="K25" s="91" t="b">
        <v>0</v>
      </c>
      <c r="L25" s="91" t="b">
        <v>0</v>
      </c>
    </row>
    <row r="26" spans="1:12" ht="15">
      <c r="A26" s="91" t="s">
        <v>570</v>
      </c>
      <c r="B26" s="91" t="s">
        <v>571</v>
      </c>
      <c r="C26" s="91">
        <v>2</v>
      </c>
      <c r="D26" s="133">
        <v>0.00661604386074684</v>
      </c>
      <c r="E26" s="133">
        <v>2.220108088040055</v>
      </c>
      <c r="F26" s="91" t="s">
        <v>685</v>
      </c>
      <c r="G26" s="91" t="b">
        <v>0</v>
      </c>
      <c r="H26" s="91" t="b">
        <v>0</v>
      </c>
      <c r="I26" s="91" t="b">
        <v>0</v>
      </c>
      <c r="J26" s="91" t="b">
        <v>0</v>
      </c>
      <c r="K26" s="91" t="b">
        <v>0</v>
      </c>
      <c r="L26" s="91" t="b">
        <v>0</v>
      </c>
    </row>
    <row r="27" spans="1:12" ht="15">
      <c r="A27" s="91" t="s">
        <v>571</v>
      </c>
      <c r="B27" s="91" t="s">
        <v>572</v>
      </c>
      <c r="C27" s="91">
        <v>2</v>
      </c>
      <c r="D27" s="133">
        <v>0.00661604386074684</v>
      </c>
      <c r="E27" s="133">
        <v>2.220108088040055</v>
      </c>
      <c r="F27" s="91" t="s">
        <v>685</v>
      </c>
      <c r="G27" s="91" t="b">
        <v>0</v>
      </c>
      <c r="H27" s="91" t="b">
        <v>0</v>
      </c>
      <c r="I27" s="91" t="b">
        <v>0</v>
      </c>
      <c r="J27" s="91" t="b">
        <v>0</v>
      </c>
      <c r="K27" s="91" t="b">
        <v>0</v>
      </c>
      <c r="L27" s="91" t="b">
        <v>0</v>
      </c>
    </row>
    <row r="28" spans="1:12" ht="15">
      <c r="A28" s="91" t="s">
        <v>572</v>
      </c>
      <c r="B28" s="91" t="s">
        <v>573</v>
      </c>
      <c r="C28" s="91">
        <v>2</v>
      </c>
      <c r="D28" s="133">
        <v>0.00661604386074684</v>
      </c>
      <c r="E28" s="133">
        <v>2.220108088040055</v>
      </c>
      <c r="F28" s="91" t="s">
        <v>685</v>
      </c>
      <c r="G28" s="91" t="b">
        <v>0</v>
      </c>
      <c r="H28" s="91" t="b">
        <v>0</v>
      </c>
      <c r="I28" s="91" t="b">
        <v>0</v>
      </c>
      <c r="J28" s="91" t="b">
        <v>0</v>
      </c>
      <c r="K28" s="91" t="b">
        <v>0</v>
      </c>
      <c r="L28" s="91" t="b">
        <v>0</v>
      </c>
    </row>
    <row r="29" spans="1:12" ht="15">
      <c r="A29" s="91" t="s">
        <v>573</v>
      </c>
      <c r="B29" s="91" t="s">
        <v>545</v>
      </c>
      <c r="C29" s="91">
        <v>2</v>
      </c>
      <c r="D29" s="133">
        <v>0.00661604386074684</v>
      </c>
      <c r="E29" s="133">
        <v>1.0587400858050802</v>
      </c>
      <c r="F29" s="91" t="s">
        <v>685</v>
      </c>
      <c r="G29" s="91" t="b">
        <v>0</v>
      </c>
      <c r="H29" s="91" t="b">
        <v>0</v>
      </c>
      <c r="I29" s="91" t="b">
        <v>0</v>
      </c>
      <c r="J29" s="91" t="b">
        <v>0</v>
      </c>
      <c r="K29" s="91" t="b">
        <v>0</v>
      </c>
      <c r="L29" s="91" t="b">
        <v>0</v>
      </c>
    </row>
    <row r="30" spans="1:12" ht="15">
      <c r="A30" s="91" t="s">
        <v>669</v>
      </c>
      <c r="B30" s="91" t="s">
        <v>545</v>
      </c>
      <c r="C30" s="91">
        <v>2</v>
      </c>
      <c r="D30" s="133">
        <v>0.00661604386074684</v>
      </c>
      <c r="E30" s="133">
        <v>1.0587400858050802</v>
      </c>
      <c r="F30" s="91" t="s">
        <v>685</v>
      </c>
      <c r="G30" s="91" t="b">
        <v>0</v>
      </c>
      <c r="H30" s="91" t="b">
        <v>0</v>
      </c>
      <c r="I30" s="91" t="b">
        <v>0</v>
      </c>
      <c r="J30" s="91" t="b">
        <v>0</v>
      </c>
      <c r="K30" s="91" t="b">
        <v>0</v>
      </c>
      <c r="L30" s="91" t="b">
        <v>0</v>
      </c>
    </row>
    <row r="31" spans="1:12" ht="15">
      <c r="A31" s="91" t="s">
        <v>563</v>
      </c>
      <c r="B31" s="91" t="s">
        <v>665</v>
      </c>
      <c r="C31" s="91">
        <v>2</v>
      </c>
      <c r="D31" s="133">
        <v>0.00661604386074684</v>
      </c>
      <c r="E31" s="133">
        <v>1.17871540288183</v>
      </c>
      <c r="F31" s="91" t="s">
        <v>685</v>
      </c>
      <c r="G31" s="91" t="b">
        <v>0</v>
      </c>
      <c r="H31" s="91" t="b">
        <v>0</v>
      </c>
      <c r="I31" s="91" t="b">
        <v>0</v>
      </c>
      <c r="J31" s="91" t="b">
        <v>0</v>
      </c>
      <c r="K31" s="91" t="b">
        <v>0</v>
      </c>
      <c r="L31" s="91" t="b">
        <v>0</v>
      </c>
    </row>
    <row r="32" spans="1:12" ht="15">
      <c r="A32" s="91" t="s">
        <v>560</v>
      </c>
      <c r="B32" s="91" t="s">
        <v>672</v>
      </c>
      <c r="C32" s="91">
        <v>2</v>
      </c>
      <c r="D32" s="133">
        <v>0.00661604386074684</v>
      </c>
      <c r="E32" s="133">
        <v>1.2906891623257624</v>
      </c>
      <c r="F32" s="91" t="s">
        <v>685</v>
      </c>
      <c r="G32" s="91" t="b">
        <v>0</v>
      </c>
      <c r="H32" s="91" t="b">
        <v>0</v>
      </c>
      <c r="I32" s="91" t="b">
        <v>0</v>
      </c>
      <c r="J32" s="91" t="b">
        <v>0</v>
      </c>
      <c r="K32" s="91" t="b">
        <v>0</v>
      </c>
      <c r="L32" s="91" t="b">
        <v>0</v>
      </c>
    </row>
    <row r="33" spans="1:12" ht="15">
      <c r="A33" s="91" t="s">
        <v>672</v>
      </c>
      <c r="B33" s="91" t="s">
        <v>561</v>
      </c>
      <c r="C33" s="91">
        <v>2</v>
      </c>
      <c r="D33" s="133">
        <v>0.00661604386074684</v>
      </c>
      <c r="E33" s="133">
        <v>1.2906891623257624</v>
      </c>
      <c r="F33" s="91" t="s">
        <v>685</v>
      </c>
      <c r="G33" s="91" t="b">
        <v>0</v>
      </c>
      <c r="H33" s="91" t="b">
        <v>0</v>
      </c>
      <c r="I33" s="91" t="b">
        <v>0</v>
      </c>
      <c r="J33" s="91" t="b">
        <v>0</v>
      </c>
      <c r="K33" s="91" t="b">
        <v>0</v>
      </c>
      <c r="L33" s="91" t="b">
        <v>0</v>
      </c>
    </row>
    <row r="34" spans="1:12" ht="15">
      <c r="A34" s="91" t="s">
        <v>673</v>
      </c>
      <c r="B34" s="91" t="s">
        <v>547</v>
      </c>
      <c r="C34" s="91">
        <v>2</v>
      </c>
      <c r="D34" s="133">
        <v>0.00661604386074684</v>
      </c>
      <c r="E34" s="133">
        <v>1.2906891623257624</v>
      </c>
      <c r="F34" s="91" t="s">
        <v>685</v>
      </c>
      <c r="G34" s="91" t="b">
        <v>0</v>
      </c>
      <c r="H34" s="91" t="b">
        <v>0</v>
      </c>
      <c r="I34" s="91" t="b">
        <v>0</v>
      </c>
      <c r="J34" s="91" t="b">
        <v>0</v>
      </c>
      <c r="K34" s="91" t="b">
        <v>0</v>
      </c>
      <c r="L34" s="91" t="b">
        <v>0</v>
      </c>
    </row>
    <row r="35" spans="1:12" ht="15">
      <c r="A35" s="91" t="s">
        <v>562</v>
      </c>
      <c r="B35" s="91" t="s">
        <v>665</v>
      </c>
      <c r="C35" s="91">
        <v>2</v>
      </c>
      <c r="D35" s="133">
        <v>0.00661604386074684</v>
      </c>
      <c r="E35" s="133">
        <v>1.1409268419924303</v>
      </c>
      <c r="F35" s="91" t="s">
        <v>685</v>
      </c>
      <c r="G35" s="91" t="b">
        <v>0</v>
      </c>
      <c r="H35" s="91" t="b">
        <v>0</v>
      </c>
      <c r="I35" s="91" t="b">
        <v>0</v>
      </c>
      <c r="J35" s="91" t="b">
        <v>0</v>
      </c>
      <c r="K35" s="91" t="b">
        <v>0</v>
      </c>
      <c r="L35" s="91" t="b">
        <v>0</v>
      </c>
    </row>
    <row r="36" spans="1:12" ht="15">
      <c r="A36" s="91" t="s">
        <v>545</v>
      </c>
      <c r="B36" s="91" t="s">
        <v>549</v>
      </c>
      <c r="C36" s="91">
        <v>5</v>
      </c>
      <c r="D36" s="133">
        <v>0.012892550762793236</v>
      </c>
      <c r="E36" s="133">
        <v>1.109144469425068</v>
      </c>
      <c r="F36" s="91" t="s">
        <v>490</v>
      </c>
      <c r="G36" s="91" t="b">
        <v>0</v>
      </c>
      <c r="H36" s="91" t="b">
        <v>0</v>
      </c>
      <c r="I36" s="91" t="b">
        <v>0</v>
      </c>
      <c r="J36" s="91" t="b">
        <v>1</v>
      </c>
      <c r="K36" s="91" t="b">
        <v>0</v>
      </c>
      <c r="L36" s="91" t="b">
        <v>0</v>
      </c>
    </row>
    <row r="37" spans="1:12" ht="15">
      <c r="A37" s="91" t="s">
        <v>549</v>
      </c>
      <c r="B37" s="91" t="s">
        <v>550</v>
      </c>
      <c r="C37" s="91">
        <v>5</v>
      </c>
      <c r="D37" s="133">
        <v>0.012892550762793236</v>
      </c>
      <c r="E37" s="133">
        <v>1.255272505103306</v>
      </c>
      <c r="F37" s="91" t="s">
        <v>490</v>
      </c>
      <c r="G37" s="91" t="b">
        <v>1</v>
      </c>
      <c r="H37" s="91" t="b">
        <v>0</v>
      </c>
      <c r="I37" s="91" t="b">
        <v>0</v>
      </c>
      <c r="J37" s="91" t="b">
        <v>0</v>
      </c>
      <c r="K37" s="91" t="b">
        <v>0</v>
      </c>
      <c r="L37" s="91" t="b">
        <v>0</v>
      </c>
    </row>
    <row r="38" spans="1:12" ht="15">
      <c r="A38" s="91" t="s">
        <v>550</v>
      </c>
      <c r="B38" s="91" t="s">
        <v>551</v>
      </c>
      <c r="C38" s="91">
        <v>5</v>
      </c>
      <c r="D38" s="133">
        <v>0.012892550762793236</v>
      </c>
      <c r="E38" s="133">
        <v>1.255272505103306</v>
      </c>
      <c r="F38" s="91" t="s">
        <v>490</v>
      </c>
      <c r="G38" s="91" t="b">
        <v>0</v>
      </c>
      <c r="H38" s="91" t="b">
        <v>0</v>
      </c>
      <c r="I38" s="91" t="b">
        <v>0</v>
      </c>
      <c r="J38" s="91" t="b">
        <v>0</v>
      </c>
      <c r="K38" s="91" t="b">
        <v>0</v>
      </c>
      <c r="L38" s="91" t="b">
        <v>0</v>
      </c>
    </row>
    <row r="39" spans="1:12" ht="15">
      <c r="A39" s="91" t="s">
        <v>551</v>
      </c>
      <c r="B39" s="91" t="s">
        <v>552</v>
      </c>
      <c r="C39" s="91">
        <v>5</v>
      </c>
      <c r="D39" s="133">
        <v>0.012892550762793236</v>
      </c>
      <c r="E39" s="133">
        <v>1.255272505103306</v>
      </c>
      <c r="F39" s="91" t="s">
        <v>490</v>
      </c>
      <c r="G39" s="91" t="b">
        <v>0</v>
      </c>
      <c r="H39" s="91" t="b">
        <v>0</v>
      </c>
      <c r="I39" s="91" t="b">
        <v>0</v>
      </c>
      <c r="J39" s="91" t="b">
        <v>0</v>
      </c>
      <c r="K39" s="91" t="b">
        <v>0</v>
      </c>
      <c r="L39" s="91" t="b">
        <v>0</v>
      </c>
    </row>
    <row r="40" spans="1:12" ht="15">
      <c r="A40" s="91" t="s">
        <v>552</v>
      </c>
      <c r="B40" s="91" t="s">
        <v>553</v>
      </c>
      <c r="C40" s="91">
        <v>5</v>
      </c>
      <c r="D40" s="133">
        <v>0.012892550762793236</v>
      </c>
      <c r="E40" s="133">
        <v>1.255272505103306</v>
      </c>
      <c r="F40" s="91" t="s">
        <v>490</v>
      </c>
      <c r="G40" s="91" t="b">
        <v>0</v>
      </c>
      <c r="H40" s="91" t="b">
        <v>0</v>
      </c>
      <c r="I40" s="91" t="b">
        <v>0</v>
      </c>
      <c r="J40" s="91" t="b">
        <v>0</v>
      </c>
      <c r="K40" s="91" t="b">
        <v>0</v>
      </c>
      <c r="L40" s="91" t="b">
        <v>0</v>
      </c>
    </row>
    <row r="41" spans="1:12" ht="15">
      <c r="A41" s="91" t="s">
        <v>553</v>
      </c>
      <c r="B41" s="91" t="s">
        <v>554</v>
      </c>
      <c r="C41" s="91">
        <v>5</v>
      </c>
      <c r="D41" s="133">
        <v>0.012892550762793236</v>
      </c>
      <c r="E41" s="133">
        <v>1.255272505103306</v>
      </c>
      <c r="F41" s="91" t="s">
        <v>490</v>
      </c>
      <c r="G41" s="91" t="b">
        <v>0</v>
      </c>
      <c r="H41" s="91" t="b">
        <v>0</v>
      </c>
      <c r="I41" s="91" t="b">
        <v>0</v>
      </c>
      <c r="J41" s="91" t="b">
        <v>0</v>
      </c>
      <c r="K41" s="91" t="b">
        <v>0</v>
      </c>
      <c r="L41" s="91" t="b">
        <v>0</v>
      </c>
    </row>
    <row r="42" spans="1:12" ht="15">
      <c r="A42" s="91" t="s">
        <v>554</v>
      </c>
      <c r="B42" s="91" t="s">
        <v>555</v>
      </c>
      <c r="C42" s="91">
        <v>5</v>
      </c>
      <c r="D42" s="133">
        <v>0.012892550762793236</v>
      </c>
      <c r="E42" s="133">
        <v>1.255272505103306</v>
      </c>
      <c r="F42" s="91" t="s">
        <v>490</v>
      </c>
      <c r="G42" s="91" t="b">
        <v>0</v>
      </c>
      <c r="H42" s="91" t="b">
        <v>0</v>
      </c>
      <c r="I42" s="91" t="b">
        <v>0</v>
      </c>
      <c r="J42" s="91" t="b">
        <v>0</v>
      </c>
      <c r="K42" s="91" t="b">
        <v>0</v>
      </c>
      <c r="L42" s="91" t="b">
        <v>0</v>
      </c>
    </row>
    <row r="43" spans="1:12" ht="15">
      <c r="A43" s="91" t="s">
        <v>669</v>
      </c>
      <c r="B43" s="91" t="s">
        <v>545</v>
      </c>
      <c r="C43" s="91">
        <v>2</v>
      </c>
      <c r="D43" s="133">
        <v>0.013196212399501894</v>
      </c>
      <c r="E43" s="133">
        <v>1.1760912590556813</v>
      </c>
      <c r="F43" s="91" t="s">
        <v>490</v>
      </c>
      <c r="G43" s="91" t="b">
        <v>0</v>
      </c>
      <c r="H43" s="91" t="b">
        <v>0</v>
      </c>
      <c r="I43" s="91" t="b">
        <v>0</v>
      </c>
      <c r="J43" s="91" t="b">
        <v>0</v>
      </c>
      <c r="K43" s="91" t="b">
        <v>0</v>
      </c>
      <c r="L43" s="91" t="b">
        <v>0</v>
      </c>
    </row>
    <row r="44" spans="1:12" ht="15">
      <c r="A44" s="91" t="s">
        <v>546</v>
      </c>
      <c r="B44" s="91" t="s">
        <v>545</v>
      </c>
      <c r="C44" s="91">
        <v>21</v>
      </c>
      <c r="D44" s="133">
        <v>0</v>
      </c>
      <c r="E44" s="133">
        <v>1.0260855683142414</v>
      </c>
      <c r="F44" s="91" t="s">
        <v>491</v>
      </c>
      <c r="G44" s="91" t="b">
        <v>0</v>
      </c>
      <c r="H44" s="91" t="b">
        <v>0</v>
      </c>
      <c r="I44" s="91" t="b">
        <v>0</v>
      </c>
      <c r="J44" s="91" t="b">
        <v>0</v>
      </c>
      <c r="K44" s="91" t="b">
        <v>0</v>
      </c>
      <c r="L44" s="91" t="b">
        <v>0</v>
      </c>
    </row>
    <row r="45" spans="1:12" ht="15">
      <c r="A45" s="91" t="s">
        <v>545</v>
      </c>
      <c r="B45" s="91" t="s">
        <v>220</v>
      </c>
      <c r="C45" s="91">
        <v>21</v>
      </c>
      <c r="D45" s="133">
        <v>0</v>
      </c>
      <c r="E45" s="133">
        <v>1.0260855683142414</v>
      </c>
      <c r="F45" s="91" t="s">
        <v>491</v>
      </c>
      <c r="G45" s="91" t="b">
        <v>0</v>
      </c>
      <c r="H45" s="91" t="b">
        <v>0</v>
      </c>
      <c r="I45" s="91" t="b">
        <v>0</v>
      </c>
      <c r="J45" s="91" t="b">
        <v>0</v>
      </c>
      <c r="K45" s="91" t="b">
        <v>0</v>
      </c>
      <c r="L45" s="91" t="b">
        <v>0</v>
      </c>
    </row>
    <row r="46" spans="1:12" ht="15">
      <c r="A46" s="91" t="s">
        <v>220</v>
      </c>
      <c r="B46" s="91" t="s">
        <v>219</v>
      </c>
      <c r="C46" s="91">
        <v>21</v>
      </c>
      <c r="D46" s="133">
        <v>0</v>
      </c>
      <c r="E46" s="133">
        <v>1.0260855683142414</v>
      </c>
      <c r="F46" s="91" t="s">
        <v>491</v>
      </c>
      <c r="G46" s="91" t="b">
        <v>0</v>
      </c>
      <c r="H46" s="91" t="b">
        <v>0</v>
      </c>
      <c r="I46" s="91" t="b">
        <v>0</v>
      </c>
      <c r="J46" s="91" t="b">
        <v>0</v>
      </c>
      <c r="K46" s="91" t="b">
        <v>0</v>
      </c>
      <c r="L46" s="91" t="b">
        <v>0</v>
      </c>
    </row>
    <row r="47" spans="1:12" ht="15">
      <c r="A47" s="91" t="s">
        <v>561</v>
      </c>
      <c r="B47" s="91" t="s">
        <v>546</v>
      </c>
      <c r="C47" s="91">
        <v>17</v>
      </c>
      <c r="D47" s="133">
        <v>0.006393837487893324</v>
      </c>
      <c r="E47" s="133">
        <v>1.0260855683142414</v>
      </c>
      <c r="F47" s="91" t="s">
        <v>491</v>
      </c>
      <c r="G47" s="91" t="b">
        <v>0</v>
      </c>
      <c r="H47" s="91" t="b">
        <v>0</v>
      </c>
      <c r="I47" s="91" t="b">
        <v>0</v>
      </c>
      <c r="J47" s="91" t="b">
        <v>0</v>
      </c>
      <c r="K47" s="91" t="b">
        <v>0</v>
      </c>
      <c r="L47" s="91" t="b">
        <v>0</v>
      </c>
    </row>
    <row r="48" spans="1:12" ht="15">
      <c r="A48" s="91" t="s">
        <v>547</v>
      </c>
      <c r="B48" s="91" t="s">
        <v>563</v>
      </c>
      <c r="C48" s="91">
        <v>9</v>
      </c>
      <c r="D48" s="133">
        <v>0.01357291421168586</v>
      </c>
      <c r="E48" s="133">
        <v>1.1178559416698868</v>
      </c>
      <c r="F48" s="91" t="s">
        <v>491</v>
      </c>
      <c r="G48" s="91" t="b">
        <v>0</v>
      </c>
      <c r="H48" s="91" t="b">
        <v>0</v>
      </c>
      <c r="I48" s="91" t="b">
        <v>0</v>
      </c>
      <c r="J48" s="91" t="b">
        <v>0</v>
      </c>
      <c r="K48" s="91" t="b">
        <v>0</v>
      </c>
      <c r="L48" s="91" t="b">
        <v>0</v>
      </c>
    </row>
    <row r="49" spans="1:12" ht="15">
      <c r="A49" s="91" t="s">
        <v>563</v>
      </c>
      <c r="B49" s="91" t="s">
        <v>559</v>
      </c>
      <c r="C49" s="91">
        <v>9</v>
      </c>
      <c r="D49" s="133">
        <v>0.01357291421168586</v>
      </c>
      <c r="E49" s="133">
        <v>1.0307057659509866</v>
      </c>
      <c r="F49" s="91" t="s">
        <v>491</v>
      </c>
      <c r="G49" s="91" t="b">
        <v>0</v>
      </c>
      <c r="H49" s="91" t="b">
        <v>0</v>
      </c>
      <c r="I49" s="91" t="b">
        <v>0</v>
      </c>
      <c r="J49" s="91" t="b">
        <v>0</v>
      </c>
      <c r="K49" s="91" t="b">
        <v>0</v>
      </c>
      <c r="L49" s="91" t="b">
        <v>0</v>
      </c>
    </row>
    <row r="50" spans="1:12" ht="15">
      <c r="A50" s="91" t="s">
        <v>547</v>
      </c>
      <c r="B50" s="91" t="s">
        <v>562</v>
      </c>
      <c r="C50" s="91">
        <v>8</v>
      </c>
      <c r="D50" s="133">
        <v>0.013741944516130351</v>
      </c>
      <c r="E50" s="133">
        <v>1.0209459286618303</v>
      </c>
      <c r="F50" s="91" t="s">
        <v>491</v>
      </c>
      <c r="G50" s="91" t="b">
        <v>0</v>
      </c>
      <c r="H50" s="91" t="b">
        <v>0</v>
      </c>
      <c r="I50" s="91" t="b">
        <v>0</v>
      </c>
      <c r="J50" s="91" t="b">
        <v>0</v>
      </c>
      <c r="K50" s="91" t="b">
        <v>0</v>
      </c>
      <c r="L50" s="91" t="b">
        <v>0</v>
      </c>
    </row>
    <row r="51" spans="1:12" ht="15">
      <c r="A51" s="91" t="s">
        <v>562</v>
      </c>
      <c r="B51" s="91" t="s">
        <v>559</v>
      </c>
      <c r="C51" s="91">
        <v>8</v>
      </c>
      <c r="D51" s="133">
        <v>0.013741944516130351</v>
      </c>
      <c r="E51" s="133">
        <v>0.9417646826142054</v>
      </c>
      <c r="F51" s="91" t="s">
        <v>491</v>
      </c>
      <c r="G51" s="91" t="b">
        <v>0</v>
      </c>
      <c r="H51" s="91" t="b">
        <v>0</v>
      </c>
      <c r="I51" s="91" t="b">
        <v>0</v>
      </c>
      <c r="J51" s="91" t="b">
        <v>0</v>
      </c>
      <c r="K51" s="91" t="b">
        <v>0</v>
      </c>
      <c r="L51" s="91" t="b">
        <v>0</v>
      </c>
    </row>
    <row r="52" spans="1:12" ht="15">
      <c r="A52" s="91" t="s">
        <v>663</v>
      </c>
      <c r="B52" s="91" t="s">
        <v>547</v>
      </c>
      <c r="C52" s="91">
        <v>5</v>
      </c>
      <c r="D52" s="133">
        <v>0.012771501852415991</v>
      </c>
      <c r="E52" s="133">
        <v>1.038674695622262</v>
      </c>
      <c r="F52" s="91" t="s">
        <v>491</v>
      </c>
      <c r="G52" s="91" t="b">
        <v>0</v>
      </c>
      <c r="H52" s="91" t="b">
        <v>0</v>
      </c>
      <c r="I52" s="91" t="b">
        <v>0</v>
      </c>
      <c r="J52" s="91" t="b">
        <v>0</v>
      </c>
      <c r="K52" s="91" t="b">
        <v>0</v>
      </c>
      <c r="L52" s="91" t="b">
        <v>0</v>
      </c>
    </row>
    <row r="53" spans="1:12" ht="15">
      <c r="A53" s="91" t="s">
        <v>664</v>
      </c>
      <c r="B53" s="91" t="s">
        <v>547</v>
      </c>
      <c r="C53" s="91">
        <v>5</v>
      </c>
      <c r="D53" s="133">
        <v>0.012771501852415991</v>
      </c>
      <c r="E53" s="133">
        <v>1.1178559416698868</v>
      </c>
      <c r="F53" s="91" t="s">
        <v>491</v>
      </c>
      <c r="G53" s="91" t="b">
        <v>0</v>
      </c>
      <c r="H53" s="91" t="b">
        <v>0</v>
      </c>
      <c r="I53" s="91" t="b">
        <v>0</v>
      </c>
      <c r="J53" s="91" t="b">
        <v>0</v>
      </c>
      <c r="K53" s="91" t="b">
        <v>0</v>
      </c>
      <c r="L53" s="91" t="b">
        <v>0</v>
      </c>
    </row>
    <row r="54" spans="1:12" ht="15">
      <c r="A54" s="91" t="s">
        <v>667</v>
      </c>
      <c r="B54" s="91" t="s">
        <v>546</v>
      </c>
      <c r="C54" s="91">
        <v>4</v>
      </c>
      <c r="D54" s="133">
        <v>0.011805890219769785</v>
      </c>
      <c r="E54" s="133">
        <v>1.0260855683142414</v>
      </c>
      <c r="F54" s="91" t="s">
        <v>491</v>
      </c>
      <c r="G54" s="91" t="b">
        <v>0</v>
      </c>
      <c r="H54" s="91" t="b">
        <v>0</v>
      </c>
      <c r="I54" s="91" t="b">
        <v>0</v>
      </c>
      <c r="J54" s="91" t="b">
        <v>0</v>
      </c>
      <c r="K54" s="91" t="b">
        <v>0</v>
      </c>
      <c r="L54" s="91" t="b">
        <v>0</v>
      </c>
    </row>
    <row r="55" spans="1:12" ht="15">
      <c r="A55" s="91" t="s">
        <v>662</v>
      </c>
      <c r="B55" s="91" t="s">
        <v>547</v>
      </c>
      <c r="C55" s="91">
        <v>3</v>
      </c>
      <c r="D55" s="133">
        <v>0.010390549672306437</v>
      </c>
      <c r="E55" s="133">
        <v>0.8168259460059055</v>
      </c>
      <c r="F55" s="91" t="s">
        <v>491</v>
      </c>
      <c r="G55" s="91" t="b">
        <v>0</v>
      </c>
      <c r="H55" s="91" t="b">
        <v>0</v>
      </c>
      <c r="I55" s="91" t="b">
        <v>0</v>
      </c>
      <c r="J55" s="91" t="b">
        <v>0</v>
      </c>
      <c r="K55" s="91" t="b">
        <v>0</v>
      </c>
      <c r="L55" s="91" t="b">
        <v>0</v>
      </c>
    </row>
    <row r="56" spans="1:12" ht="15">
      <c r="A56" s="91" t="s">
        <v>563</v>
      </c>
      <c r="B56" s="91" t="s">
        <v>665</v>
      </c>
      <c r="C56" s="91">
        <v>2</v>
      </c>
      <c r="D56" s="133">
        <v>0.008370404090737197</v>
      </c>
      <c r="E56" s="133">
        <v>1.0058821822259545</v>
      </c>
      <c r="F56" s="91" t="s">
        <v>491</v>
      </c>
      <c r="G56" s="91" t="b">
        <v>0</v>
      </c>
      <c r="H56" s="91" t="b">
        <v>0</v>
      </c>
      <c r="I56" s="91" t="b">
        <v>0</v>
      </c>
      <c r="J56" s="91" t="b">
        <v>0</v>
      </c>
      <c r="K56" s="91" t="b">
        <v>0</v>
      </c>
      <c r="L56" s="91" t="b">
        <v>0</v>
      </c>
    </row>
    <row r="57" spans="1:12" ht="15">
      <c r="A57" s="91" t="s">
        <v>560</v>
      </c>
      <c r="B57" s="91" t="s">
        <v>672</v>
      </c>
      <c r="C57" s="91">
        <v>2</v>
      </c>
      <c r="D57" s="133">
        <v>0.008370404090737197</v>
      </c>
      <c r="E57" s="133">
        <v>1.1178559416698868</v>
      </c>
      <c r="F57" s="91" t="s">
        <v>491</v>
      </c>
      <c r="G57" s="91" t="b">
        <v>0</v>
      </c>
      <c r="H57" s="91" t="b">
        <v>0</v>
      </c>
      <c r="I57" s="91" t="b">
        <v>0</v>
      </c>
      <c r="J57" s="91" t="b">
        <v>0</v>
      </c>
      <c r="K57" s="91" t="b">
        <v>0</v>
      </c>
      <c r="L57" s="91" t="b">
        <v>0</v>
      </c>
    </row>
    <row r="58" spans="1:12" ht="15">
      <c r="A58" s="91" t="s">
        <v>672</v>
      </c>
      <c r="B58" s="91" t="s">
        <v>561</v>
      </c>
      <c r="C58" s="91">
        <v>2</v>
      </c>
      <c r="D58" s="133">
        <v>0.008370404090737197</v>
      </c>
      <c r="E58" s="133">
        <v>1.1178559416698868</v>
      </c>
      <c r="F58" s="91" t="s">
        <v>491</v>
      </c>
      <c r="G58" s="91" t="b">
        <v>0</v>
      </c>
      <c r="H58" s="91" t="b">
        <v>0</v>
      </c>
      <c r="I58" s="91" t="b">
        <v>0</v>
      </c>
      <c r="J58" s="91" t="b">
        <v>0</v>
      </c>
      <c r="K58" s="91" t="b">
        <v>0</v>
      </c>
      <c r="L58" s="91" t="b">
        <v>0</v>
      </c>
    </row>
    <row r="59" spans="1:12" ht="15">
      <c r="A59" s="91" t="s">
        <v>562</v>
      </c>
      <c r="B59" s="91" t="s">
        <v>665</v>
      </c>
      <c r="C59" s="91">
        <v>2</v>
      </c>
      <c r="D59" s="133">
        <v>0.008370404090737197</v>
      </c>
      <c r="E59" s="133">
        <v>0.9680936213365546</v>
      </c>
      <c r="F59" s="91" t="s">
        <v>491</v>
      </c>
      <c r="G59" s="91" t="b">
        <v>0</v>
      </c>
      <c r="H59" s="91" t="b">
        <v>0</v>
      </c>
      <c r="I59" s="91" t="b">
        <v>0</v>
      </c>
      <c r="J59" s="91" t="b">
        <v>0</v>
      </c>
      <c r="K59" s="91" t="b">
        <v>0</v>
      </c>
      <c r="L59" s="91" t="b">
        <v>0</v>
      </c>
    </row>
    <row r="60" spans="1:12" ht="15">
      <c r="A60" s="91" t="s">
        <v>673</v>
      </c>
      <c r="B60" s="91" t="s">
        <v>547</v>
      </c>
      <c r="C60" s="91">
        <v>2</v>
      </c>
      <c r="D60" s="133">
        <v>0.008370404090737197</v>
      </c>
      <c r="E60" s="133">
        <v>1.1178559416698868</v>
      </c>
      <c r="F60" s="91" t="s">
        <v>491</v>
      </c>
      <c r="G60" s="91" t="b">
        <v>0</v>
      </c>
      <c r="H60" s="91" t="b">
        <v>0</v>
      </c>
      <c r="I60" s="91" t="b">
        <v>0</v>
      </c>
      <c r="J60" s="91" t="b">
        <v>0</v>
      </c>
      <c r="K60" s="91" t="b">
        <v>0</v>
      </c>
      <c r="L60" s="91" t="b">
        <v>0</v>
      </c>
    </row>
    <row r="61" spans="1:12" ht="15">
      <c r="A61" s="91" t="s">
        <v>565</v>
      </c>
      <c r="B61" s="91" t="s">
        <v>566</v>
      </c>
      <c r="C61" s="91">
        <v>2</v>
      </c>
      <c r="D61" s="133">
        <v>0</v>
      </c>
      <c r="E61" s="133">
        <v>0.9777236052888478</v>
      </c>
      <c r="F61" s="91" t="s">
        <v>492</v>
      </c>
      <c r="G61" s="91" t="b">
        <v>1</v>
      </c>
      <c r="H61" s="91" t="b">
        <v>0</v>
      </c>
      <c r="I61" s="91" t="b">
        <v>0</v>
      </c>
      <c r="J61" s="91" t="b">
        <v>0</v>
      </c>
      <c r="K61" s="91" t="b">
        <v>0</v>
      </c>
      <c r="L61" s="91" t="b">
        <v>0</v>
      </c>
    </row>
    <row r="62" spans="1:12" ht="15">
      <c r="A62" s="91" t="s">
        <v>566</v>
      </c>
      <c r="B62" s="91" t="s">
        <v>567</v>
      </c>
      <c r="C62" s="91">
        <v>2</v>
      </c>
      <c r="D62" s="133">
        <v>0</v>
      </c>
      <c r="E62" s="133">
        <v>0.9777236052888478</v>
      </c>
      <c r="F62" s="91" t="s">
        <v>492</v>
      </c>
      <c r="G62" s="91" t="b">
        <v>0</v>
      </c>
      <c r="H62" s="91" t="b">
        <v>0</v>
      </c>
      <c r="I62" s="91" t="b">
        <v>0</v>
      </c>
      <c r="J62" s="91" t="b">
        <v>0</v>
      </c>
      <c r="K62" s="91" t="b">
        <v>0</v>
      </c>
      <c r="L62" s="91" t="b">
        <v>0</v>
      </c>
    </row>
    <row r="63" spans="1:12" ht="15">
      <c r="A63" s="91" t="s">
        <v>567</v>
      </c>
      <c r="B63" s="91" t="s">
        <v>568</v>
      </c>
      <c r="C63" s="91">
        <v>2</v>
      </c>
      <c r="D63" s="133">
        <v>0</v>
      </c>
      <c r="E63" s="133">
        <v>0.9777236052888478</v>
      </c>
      <c r="F63" s="91" t="s">
        <v>492</v>
      </c>
      <c r="G63" s="91" t="b">
        <v>0</v>
      </c>
      <c r="H63" s="91" t="b">
        <v>0</v>
      </c>
      <c r="I63" s="91" t="b">
        <v>0</v>
      </c>
      <c r="J63" s="91" t="b">
        <v>0</v>
      </c>
      <c r="K63" s="91" t="b">
        <v>0</v>
      </c>
      <c r="L63" s="91" t="b">
        <v>0</v>
      </c>
    </row>
    <row r="64" spans="1:12" ht="15">
      <c r="A64" s="91" t="s">
        <v>568</v>
      </c>
      <c r="B64" s="91" t="s">
        <v>569</v>
      </c>
      <c r="C64" s="91">
        <v>2</v>
      </c>
      <c r="D64" s="133">
        <v>0</v>
      </c>
      <c r="E64" s="133">
        <v>0.9777236052888478</v>
      </c>
      <c r="F64" s="91" t="s">
        <v>492</v>
      </c>
      <c r="G64" s="91" t="b">
        <v>0</v>
      </c>
      <c r="H64" s="91" t="b">
        <v>0</v>
      </c>
      <c r="I64" s="91" t="b">
        <v>0</v>
      </c>
      <c r="J64" s="91" t="b">
        <v>0</v>
      </c>
      <c r="K64" s="91" t="b">
        <v>0</v>
      </c>
      <c r="L64" s="91" t="b">
        <v>0</v>
      </c>
    </row>
    <row r="65" spans="1:12" ht="15">
      <c r="A65" s="91" t="s">
        <v>569</v>
      </c>
      <c r="B65" s="91" t="s">
        <v>570</v>
      </c>
      <c r="C65" s="91">
        <v>2</v>
      </c>
      <c r="D65" s="133">
        <v>0</v>
      </c>
      <c r="E65" s="133">
        <v>0.9777236052888478</v>
      </c>
      <c r="F65" s="91" t="s">
        <v>492</v>
      </c>
      <c r="G65" s="91" t="b">
        <v>0</v>
      </c>
      <c r="H65" s="91" t="b">
        <v>0</v>
      </c>
      <c r="I65" s="91" t="b">
        <v>0</v>
      </c>
      <c r="J65" s="91" t="b">
        <v>0</v>
      </c>
      <c r="K65" s="91" t="b">
        <v>0</v>
      </c>
      <c r="L65" s="91" t="b">
        <v>0</v>
      </c>
    </row>
    <row r="66" spans="1:12" ht="15">
      <c r="A66" s="91" t="s">
        <v>570</v>
      </c>
      <c r="B66" s="91" t="s">
        <v>571</v>
      </c>
      <c r="C66" s="91">
        <v>2</v>
      </c>
      <c r="D66" s="133">
        <v>0</v>
      </c>
      <c r="E66" s="133">
        <v>0.9777236052888478</v>
      </c>
      <c r="F66" s="91" t="s">
        <v>492</v>
      </c>
      <c r="G66" s="91" t="b">
        <v>0</v>
      </c>
      <c r="H66" s="91" t="b">
        <v>0</v>
      </c>
      <c r="I66" s="91" t="b">
        <v>0</v>
      </c>
      <c r="J66" s="91" t="b">
        <v>0</v>
      </c>
      <c r="K66" s="91" t="b">
        <v>0</v>
      </c>
      <c r="L66" s="91" t="b">
        <v>0</v>
      </c>
    </row>
    <row r="67" spans="1:12" ht="15">
      <c r="A67" s="91" t="s">
        <v>571</v>
      </c>
      <c r="B67" s="91" t="s">
        <v>572</v>
      </c>
      <c r="C67" s="91">
        <v>2</v>
      </c>
      <c r="D67" s="133">
        <v>0</v>
      </c>
      <c r="E67" s="133">
        <v>0.9777236052888478</v>
      </c>
      <c r="F67" s="91" t="s">
        <v>492</v>
      </c>
      <c r="G67" s="91" t="b">
        <v>0</v>
      </c>
      <c r="H67" s="91" t="b">
        <v>0</v>
      </c>
      <c r="I67" s="91" t="b">
        <v>0</v>
      </c>
      <c r="J67" s="91" t="b">
        <v>0</v>
      </c>
      <c r="K67" s="91" t="b">
        <v>0</v>
      </c>
      <c r="L67" s="91" t="b">
        <v>0</v>
      </c>
    </row>
    <row r="68" spans="1:12" ht="15">
      <c r="A68" s="91" t="s">
        <v>572</v>
      </c>
      <c r="B68" s="91" t="s">
        <v>573</v>
      </c>
      <c r="C68" s="91">
        <v>2</v>
      </c>
      <c r="D68" s="133">
        <v>0</v>
      </c>
      <c r="E68" s="133">
        <v>0.9777236052888478</v>
      </c>
      <c r="F68" s="91" t="s">
        <v>492</v>
      </c>
      <c r="G68" s="91" t="b">
        <v>0</v>
      </c>
      <c r="H68" s="91" t="b">
        <v>0</v>
      </c>
      <c r="I68" s="91" t="b">
        <v>0</v>
      </c>
      <c r="J68" s="91" t="b">
        <v>0</v>
      </c>
      <c r="K68" s="91" t="b">
        <v>0</v>
      </c>
      <c r="L68" s="91" t="b">
        <v>0</v>
      </c>
    </row>
    <row r="69" spans="1:12" ht="15">
      <c r="A69" s="91" t="s">
        <v>573</v>
      </c>
      <c r="B69" s="91" t="s">
        <v>545</v>
      </c>
      <c r="C69" s="91">
        <v>2</v>
      </c>
      <c r="D69" s="133">
        <v>0</v>
      </c>
      <c r="E69" s="133">
        <v>0.9777236052888478</v>
      </c>
      <c r="F69" s="91" t="s">
        <v>492</v>
      </c>
      <c r="G69" s="91" t="b">
        <v>0</v>
      </c>
      <c r="H69" s="91" t="b">
        <v>0</v>
      </c>
      <c r="I69" s="91" t="b">
        <v>0</v>
      </c>
      <c r="J69" s="91" t="b">
        <v>0</v>
      </c>
      <c r="K69" s="91" t="b">
        <v>0</v>
      </c>
      <c r="L69"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489</v>
      </c>
      <c r="BB2" s="13" t="s">
        <v>497</v>
      </c>
      <c r="BC2" s="13" t="s">
        <v>498</v>
      </c>
      <c r="BD2" s="67" t="s">
        <v>698</v>
      </c>
      <c r="BE2" s="67" t="s">
        <v>699</v>
      </c>
      <c r="BF2" s="67" t="s">
        <v>700</v>
      </c>
      <c r="BG2" s="67" t="s">
        <v>701</v>
      </c>
      <c r="BH2" s="67" t="s">
        <v>702</v>
      </c>
      <c r="BI2" s="67" t="s">
        <v>703</v>
      </c>
      <c r="BJ2" s="67" t="s">
        <v>704</v>
      </c>
      <c r="BK2" s="67" t="s">
        <v>705</v>
      </c>
      <c r="BL2" s="67" t="s">
        <v>706</v>
      </c>
    </row>
    <row r="3" spans="1:64" ht="15" customHeight="1">
      <c r="A3" s="84" t="s">
        <v>212</v>
      </c>
      <c r="B3" s="84" t="s">
        <v>212</v>
      </c>
      <c r="C3" s="53"/>
      <c r="D3" s="54"/>
      <c r="E3" s="65"/>
      <c r="F3" s="55"/>
      <c r="G3" s="53"/>
      <c r="H3" s="57"/>
      <c r="I3" s="56"/>
      <c r="J3" s="56"/>
      <c r="K3" s="36" t="s">
        <v>65</v>
      </c>
      <c r="L3" s="62">
        <v>3</v>
      </c>
      <c r="M3" s="62"/>
      <c r="N3" s="63"/>
      <c r="O3" s="85" t="s">
        <v>176</v>
      </c>
      <c r="P3" s="87">
        <v>43563.728159722225</v>
      </c>
      <c r="Q3" s="85" t="s">
        <v>222</v>
      </c>
      <c r="R3" s="85"/>
      <c r="S3" s="85"/>
      <c r="T3" s="85" t="s">
        <v>220</v>
      </c>
      <c r="U3" s="85"/>
      <c r="V3" s="90" t="s">
        <v>287</v>
      </c>
      <c r="W3" s="87">
        <v>43563.728159722225</v>
      </c>
      <c r="X3" s="90" t="s">
        <v>292</v>
      </c>
      <c r="Y3" s="85"/>
      <c r="Z3" s="85"/>
      <c r="AA3" s="91" t="s">
        <v>324</v>
      </c>
      <c r="AB3" s="85"/>
      <c r="AC3" s="85" t="b">
        <v>0</v>
      </c>
      <c r="AD3" s="85">
        <v>0</v>
      </c>
      <c r="AE3" s="91" t="s">
        <v>356</v>
      </c>
      <c r="AF3" s="85" t="b">
        <v>0</v>
      </c>
      <c r="AG3" s="85" t="s">
        <v>357</v>
      </c>
      <c r="AH3" s="85"/>
      <c r="AI3" s="91" t="s">
        <v>356</v>
      </c>
      <c r="AJ3" s="85" t="b">
        <v>0</v>
      </c>
      <c r="AK3" s="85">
        <v>0</v>
      </c>
      <c r="AL3" s="91" t="s">
        <v>356</v>
      </c>
      <c r="AM3" s="85" t="s">
        <v>358</v>
      </c>
      <c r="AN3" s="85" t="b">
        <v>0</v>
      </c>
      <c r="AO3" s="91" t="s">
        <v>324</v>
      </c>
      <c r="AP3" s="85" t="s">
        <v>176</v>
      </c>
      <c r="AQ3" s="85">
        <v>0</v>
      </c>
      <c r="AR3" s="85">
        <v>0</v>
      </c>
      <c r="AS3" s="85"/>
      <c r="AT3" s="85"/>
      <c r="AU3" s="85"/>
      <c r="AV3" s="85"/>
      <c r="AW3" s="85"/>
      <c r="AX3" s="85"/>
      <c r="AY3" s="85"/>
      <c r="AZ3" s="85"/>
      <c r="BA3">
        <v>1</v>
      </c>
      <c r="BB3" s="85" t="str">
        <f>REPLACE(INDEX(GroupVertices[Group],MATCH(Edges24[[#This Row],[Vertex 1]],GroupVertices[Vertex],0)),1,1,"")</f>
        <v>1</v>
      </c>
      <c r="BC3" s="85" t="str">
        <f>REPLACE(INDEX(GroupVertices[Group],MATCH(Edges24[[#This Row],[Vertex 2]],GroupVertices[Vertex],0)),1,1,"")</f>
        <v>1</v>
      </c>
      <c r="BD3" s="51">
        <v>0</v>
      </c>
      <c r="BE3" s="52">
        <v>0</v>
      </c>
      <c r="BF3" s="51">
        <v>0</v>
      </c>
      <c r="BG3" s="52">
        <v>0</v>
      </c>
      <c r="BH3" s="51">
        <v>0</v>
      </c>
      <c r="BI3" s="52">
        <v>0</v>
      </c>
      <c r="BJ3" s="51">
        <v>15</v>
      </c>
      <c r="BK3" s="52">
        <v>100</v>
      </c>
      <c r="BL3" s="51">
        <v>15</v>
      </c>
    </row>
    <row r="4" spans="1:64" ht="15" customHeight="1">
      <c r="A4" s="84" t="s">
        <v>213</v>
      </c>
      <c r="B4" s="84" t="s">
        <v>213</v>
      </c>
      <c r="C4" s="53"/>
      <c r="D4" s="54"/>
      <c r="E4" s="65"/>
      <c r="F4" s="55"/>
      <c r="G4" s="53"/>
      <c r="H4" s="57"/>
      <c r="I4" s="56"/>
      <c r="J4" s="56"/>
      <c r="K4" s="36" t="s">
        <v>65</v>
      </c>
      <c r="L4" s="83">
        <v>4</v>
      </c>
      <c r="M4" s="83"/>
      <c r="N4" s="63"/>
      <c r="O4" s="86" t="s">
        <v>176</v>
      </c>
      <c r="P4" s="88">
        <v>43563.72715277778</v>
      </c>
      <c r="Q4" s="86" t="s">
        <v>223</v>
      </c>
      <c r="R4" s="86"/>
      <c r="S4" s="86"/>
      <c r="T4" s="86" t="s">
        <v>220</v>
      </c>
      <c r="U4" s="89" t="s">
        <v>264</v>
      </c>
      <c r="V4" s="89" t="s">
        <v>264</v>
      </c>
      <c r="W4" s="88">
        <v>43563.72715277778</v>
      </c>
      <c r="X4" s="89" t="s">
        <v>293</v>
      </c>
      <c r="Y4" s="86"/>
      <c r="Z4" s="86"/>
      <c r="AA4" s="92" t="s">
        <v>325</v>
      </c>
      <c r="AB4" s="86"/>
      <c r="AC4" s="86" t="b">
        <v>0</v>
      </c>
      <c r="AD4" s="86">
        <v>0</v>
      </c>
      <c r="AE4" s="92" t="s">
        <v>356</v>
      </c>
      <c r="AF4" s="86" t="b">
        <v>0</v>
      </c>
      <c r="AG4" s="86" t="s">
        <v>357</v>
      </c>
      <c r="AH4" s="86"/>
      <c r="AI4" s="92" t="s">
        <v>356</v>
      </c>
      <c r="AJ4" s="86" t="b">
        <v>0</v>
      </c>
      <c r="AK4" s="86">
        <v>0</v>
      </c>
      <c r="AL4" s="92" t="s">
        <v>356</v>
      </c>
      <c r="AM4" s="86" t="s">
        <v>359</v>
      </c>
      <c r="AN4" s="86" t="b">
        <v>0</v>
      </c>
      <c r="AO4" s="92" t="s">
        <v>325</v>
      </c>
      <c r="AP4" s="86" t="s">
        <v>176</v>
      </c>
      <c r="AQ4" s="86">
        <v>0</v>
      </c>
      <c r="AR4" s="86">
        <v>0</v>
      </c>
      <c r="AS4" s="86"/>
      <c r="AT4" s="86"/>
      <c r="AU4" s="86"/>
      <c r="AV4" s="86"/>
      <c r="AW4" s="86"/>
      <c r="AX4" s="86"/>
      <c r="AY4" s="86"/>
      <c r="AZ4" s="86"/>
      <c r="BA4">
        <v>2</v>
      </c>
      <c r="BB4" s="85" t="str">
        <f>REPLACE(INDEX(GroupVertices[Group],MATCH(Edges24[[#This Row],[Vertex 1]],GroupVertices[Vertex],0)),1,1,"")</f>
        <v>1</v>
      </c>
      <c r="BC4" s="85" t="str">
        <f>REPLACE(INDEX(GroupVertices[Group],MATCH(Edges24[[#This Row],[Vertex 2]],GroupVertices[Vertex],0)),1,1,"")</f>
        <v>1</v>
      </c>
      <c r="BD4" s="51">
        <v>2</v>
      </c>
      <c r="BE4" s="52">
        <v>4.3478260869565215</v>
      </c>
      <c r="BF4" s="51">
        <v>0</v>
      </c>
      <c r="BG4" s="52">
        <v>0</v>
      </c>
      <c r="BH4" s="51">
        <v>0</v>
      </c>
      <c r="BI4" s="52">
        <v>0</v>
      </c>
      <c r="BJ4" s="51">
        <v>44</v>
      </c>
      <c r="BK4" s="52">
        <v>95.65217391304348</v>
      </c>
      <c r="BL4" s="51">
        <v>46</v>
      </c>
    </row>
    <row r="5" spans="1:64" ht="15">
      <c r="A5" s="84" t="s">
        <v>213</v>
      </c>
      <c r="B5" s="84" t="s">
        <v>213</v>
      </c>
      <c r="C5" s="53"/>
      <c r="D5" s="54"/>
      <c r="E5" s="65"/>
      <c r="F5" s="55"/>
      <c r="G5" s="53"/>
      <c r="H5" s="57"/>
      <c r="I5" s="56"/>
      <c r="J5" s="56"/>
      <c r="K5" s="36" t="s">
        <v>65</v>
      </c>
      <c r="L5" s="83">
        <v>5</v>
      </c>
      <c r="M5" s="83"/>
      <c r="N5" s="63"/>
      <c r="O5" s="86" t="s">
        <v>176</v>
      </c>
      <c r="P5" s="88">
        <v>43593.87585648148</v>
      </c>
      <c r="Q5" s="86" t="s">
        <v>224</v>
      </c>
      <c r="R5" s="86"/>
      <c r="S5" s="86"/>
      <c r="T5" s="86" t="s">
        <v>261</v>
      </c>
      <c r="U5" s="89" t="s">
        <v>265</v>
      </c>
      <c r="V5" s="89" t="s">
        <v>265</v>
      </c>
      <c r="W5" s="88">
        <v>43593.87585648148</v>
      </c>
      <c r="X5" s="89" t="s">
        <v>294</v>
      </c>
      <c r="Y5" s="86"/>
      <c r="Z5" s="86"/>
      <c r="AA5" s="92" t="s">
        <v>326</v>
      </c>
      <c r="AB5" s="86"/>
      <c r="AC5" s="86" t="b">
        <v>0</v>
      </c>
      <c r="AD5" s="86">
        <v>1</v>
      </c>
      <c r="AE5" s="92" t="s">
        <v>356</v>
      </c>
      <c r="AF5" s="86" t="b">
        <v>0</v>
      </c>
      <c r="AG5" s="86" t="s">
        <v>357</v>
      </c>
      <c r="AH5" s="86"/>
      <c r="AI5" s="92" t="s">
        <v>356</v>
      </c>
      <c r="AJ5" s="86" t="b">
        <v>0</v>
      </c>
      <c r="AK5" s="86">
        <v>0</v>
      </c>
      <c r="AL5" s="92" t="s">
        <v>356</v>
      </c>
      <c r="AM5" s="86" t="s">
        <v>360</v>
      </c>
      <c r="AN5" s="86" t="b">
        <v>0</v>
      </c>
      <c r="AO5" s="92" t="s">
        <v>326</v>
      </c>
      <c r="AP5" s="86" t="s">
        <v>176</v>
      </c>
      <c r="AQ5" s="86">
        <v>0</v>
      </c>
      <c r="AR5" s="86">
        <v>0</v>
      </c>
      <c r="AS5" s="86"/>
      <c r="AT5" s="86"/>
      <c r="AU5" s="86"/>
      <c r="AV5" s="86"/>
      <c r="AW5" s="86"/>
      <c r="AX5" s="86"/>
      <c r="AY5" s="86"/>
      <c r="AZ5" s="86"/>
      <c r="BA5">
        <v>2</v>
      </c>
      <c r="BB5" s="85" t="str">
        <f>REPLACE(INDEX(GroupVertices[Group],MATCH(Edges24[[#This Row],[Vertex 1]],GroupVertices[Vertex],0)),1,1,"")</f>
        <v>1</v>
      </c>
      <c r="BC5" s="85" t="str">
        <f>REPLACE(INDEX(GroupVertices[Group],MATCH(Edges24[[#This Row],[Vertex 2]],GroupVertices[Vertex],0)),1,1,"")</f>
        <v>1</v>
      </c>
      <c r="BD5" s="51">
        <v>0</v>
      </c>
      <c r="BE5" s="52">
        <v>0</v>
      </c>
      <c r="BF5" s="51">
        <v>0</v>
      </c>
      <c r="BG5" s="52">
        <v>0</v>
      </c>
      <c r="BH5" s="51">
        <v>0</v>
      </c>
      <c r="BI5" s="52">
        <v>0</v>
      </c>
      <c r="BJ5" s="51">
        <v>20</v>
      </c>
      <c r="BK5" s="52">
        <v>100</v>
      </c>
      <c r="BL5" s="51">
        <v>20</v>
      </c>
    </row>
    <row r="6" spans="1:64" ht="15">
      <c r="A6" s="84" t="s">
        <v>214</v>
      </c>
      <c r="B6" s="84" t="s">
        <v>214</v>
      </c>
      <c r="C6" s="53"/>
      <c r="D6" s="54"/>
      <c r="E6" s="65"/>
      <c r="F6" s="55"/>
      <c r="G6" s="53"/>
      <c r="H6" s="57"/>
      <c r="I6" s="56"/>
      <c r="J6" s="56"/>
      <c r="K6" s="36" t="s">
        <v>65</v>
      </c>
      <c r="L6" s="83">
        <v>6</v>
      </c>
      <c r="M6" s="83"/>
      <c r="N6" s="63"/>
      <c r="O6" s="86" t="s">
        <v>176</v>
      </c>
      <c r="P6" s="88">
        <v>43602.78775462963</v>
      </c>
      <c r="Q6" s="86" t="s">
        <v>225</v>
      </c>
      <c r="R6" s="89" t="s">
        <v>253</v>
      </c>
      <c r="S6" s="86" t="s">
        <v>257</v>
      </c>
      <c r="T6" s="86" t="s">
        <v>262</v>
      </c>
      <c r="U6" s="86"/>
      <c r="V6" s="89" t="s">
        <v>288</v>
      </c>
      <c r="W6" s="88">
        <v>43602.78775462963</v>
      </c>
      <c r="X6" s="89" t="s">
        <v>295</v>
      </c>
      <c r="Y6" s="86"/>
      <c r="Z6" s="86"/>
      <c r="AA6" s="92" t="s">
        <v>327</v>
      </c>
      <c r="AB6" s="86"/>
      <c r="AC6" s="86" t="b">
        <v>0</v>
      </c>
      <c r="AD6" s="86">
        <v>0</v>
      </c>
      <c r="AE6" s="92" t="s">
        <v>356</v>
      </c>
      <c r="AF6" s="86" t="b">
        <v>0</v>
      </c>
      <c r="AG6" s="86" t="s">
        <v>357</v>
      </c>
      <c r="AH6" s="86"/>
      <c r="AI6" s="92" t="s">
        <v>356</v>
      </c>
      <c r="AJ6" s="86" t="b">
        <v>0</v>
      </c>
      <c r="AK6" s="86">
        <v>0</v>
      </c>
      <c r="AL6" s="92" t="s">
        <v>356</v>
      </c>
      <c r="AM6" s="86" t="s">
        <v>360</v>
      </c>
      <c r="AN6" s="86" t="b">
        <v>0</v>
      </c>
      <c r="AO6" s="92" t="s">
        <v>327</v>
      </c>
      <c r="AP6" s="86" t="s">
        <v>176</v>
      </c>
      <c r="AQ6" s="86">
        <v>0</v>
      </c>
      <c r="AR6" s="86">
        <v>0</v>
      </c>
      <c r="AS6" s="86"/>
      <c r="AT6" s="86"/>
      <c r="AU6" s="86"/>
      <c r="AV6" s="86"/>
      <c r="AW6" s="86"/>
      <c r="AX6" s="86"/>
      <c r="AY6" s="86"/>
      <c r="AZ6" s="86"/>
      <c r="BA6">
        <v>1</v>
      </c>
      <c r="BB6" s="85" t="str">
        <f>REPLACE(INDEX(GroupVertices[Group],MATCH(Edges24[[#This Row],[Vertex 1]],GroupVertices[Vertex],0)),1,1,"")</f>
        <v>1</v>
      </c>
      <c r="BC6" s="85" t="str">
        <f>REPLACE(INDEX(GroupVertices[Group],MATCH(Edges24[[#This Row],[Vertex 2]],GroupVertices[Vertex],0)),1,1,"")</f>
        <v>1</v>
      </c>
      <c r="BD6" s="51">
        <v>1</v>
      </c>
      <c r="BE6" s="52">
        <v>8.333333333333334</v>
      </c>
      <c r="BF6" s="51">
        <v>0</v>
      </c>
      <c r="BG6" s="52">
        <v>0</v>
      </c>
      <c r="BH6" s="51">
        <v>0</v>
      </c>
      <c r="BI6" s="52">
        <v>0</v>
      </c>
      <c r="BJ6" s="51">
        <v>11</v>
      </c>
      <c r="BK6" s="52">
        <v>91.66666666666667</v>
      </c>
      <c r="BL6" s="51">
        <v>12</v>
      </c>
    </row>
    <row r="7" spans="1:64" ht="15">
      <c r="A7" s="84" t="s">
        <v>215</v>
      </c>
      <c r="B7" s="84" t="s">
        <v>219</v>
      </c>
      <c r="C7" s="53"/>
      <c r="D7" s="54"/>
      <c r="E7" s="65"/>
      <c r="F7" s="55"/>
      <c r="G7" s="53"/>
      <c r="H7" s="57"/>
      <c r="I7" s="56"/>
      <c r="J7" s="56"/>
      <c r="K7" s="36" t="s">
        <v>65</v>
      </c>
      <c r="L7" s="83">
        <v>7</v>
      </c>
      <c r="M7" s="83"/>
      <c r="N7" s="63"/>
      <c r="O7" s="86" t="s">
        <v>221</v>
      </c>
      <c r="P7" s="88">
        <v>43560.766597222224</v>
      </c>
      <c r="Q7" s="86" t="s">
        <v>226</v>
      </c>
      <c r="R7" s="86" t="s">
        <v>254</v>
      </c>
      <c r="S7" s="86" t="s">
        <v>258</v>
      </c>
      <c r="T7" s="86" t="s">
        <v>220</v>
      </c>
      <c r="U7" s="89" t="s">
        <v>266</v>
      </c>
      <c r="V7" s="89" t="s">
        <v>266</v>
      </c>
      <c r="W7" s="88">
        <v>43560.766597222224</v>
      </c>
      <c r="X7" s="89" t="s">
        <v>296</v>
      </c>
      <c r="Y7" s="86"/>
      <c r="Z7" s="86"/>
      <c r="AA7" s="92" t="s">
        <v>328</v>
      </c>
      <c r="AB7" s="86"/>
      <c r="AC7" s="86" t="b">
        <v>0</v>
      </c>
      <c r="AD7" s="86">
        <v>0</v>
      </c>
      <c r="AE7" s="92" t="s">
        <v>356</v>
      </c>
      <c r="AF7" s="86" t="b">
        <v>0</v>
      </c>
      <c r="AG7" s="86" t="s">
        <v>357</v>
      </c>
      <c r="AH7" s="86"/>
      <c r="AI7" s="92" t="s">
        <v>356</v>
      </c>
      <c r="AJ7" s="86" t="b">
        <v>0</v>
      </c>
      <c r="AK7" s="86">
        <v>0</v>
      </c>
      <c r="AL7" s="92" t="s">
        <v>356</v>
      </c>
      <c r="AM7" s="86" t="s">
        <v>361</v>
      </c>
      <c r="AN7" s="86" t="b">
        <v>0</v>
      </c>
      <c r="AO7" s="92" t="s">
        <v>328</v>
      </c>
      <c r="AP7" s="86" t="s">
        <v>176</v>
      </c>
      <c r="AQ7" s="86">
        <v>0</v>
      </c>
      <c r="AR7" s="86">
        <v>0</v>
      </c>
      <c r="AS7" s="86"/>
      <c r="AT7" s="86"/>
      <c r="AU7" s="86"/>
      <c r="AV7" s="86"/>
      <c r="AW7" s="86"/>
      <c r="AX7" s="86"/>
      <c r="AY7" s="86"/>
      <c r="AZ7" s="86"/>
      <c r="BA7">
        <v>21</v>
      </c>
      <c r="BB7" s="85" t="str">
        <f>REPLACE(INDEX(GroupVertices[Group],MATCH(Edges24[[#This Row],[Vertex 1]],GroupVertices[Vertex],0)),1,1,"")</f>
        <v>2</v>
      </c>
      <c r="BC7" s="85" t="str">
        <f>REPLACE(INDEX(GroupVertices[Group],MATCH(Edges24[[#This Row],[Vertex 2]],GroupVertices[Vertex],0)),1,1,"")</f>
        <v>2</v>
      </c>
      <c r="BD7" s="51"/>
      <c r="BE7" s="52"/>
      <c r="BF7" s="51"/>
      <c r="BG7" s="52"/>
      <c r="BH7" s="51"/>
      <c r="BI7" s="52"/>
      <c r="BJ7" s="51"/>
      <c r="BK7" s="52"/>
      <c r="BL7" s="51"/>
    </row>
    <row r="8" spans="1:64" ht="15">
      <c r="A8" s="84" t="s">
        <v>215</v>
      </c>
      <c r="B8" s="84" t="s">
        <v>219</v>
      </c>
      <c r="C8" s="53"/>
      <c r="D8" s="54"/>
      <c r="E8" s="65"/>
      <c r="F8" s="55"/>
      <c r="G8" s="53"/>
      <c r="H8" s="57"/>
      <c r="I8" s="56"/>
      <c r="J8" s="56"/>
      <c r="K8" s="36" t="s">
        <v>65</v>
      </c>
      <c r="L8" s="83">
        <v>8</v>
      </c>
      <c r="M8" s="83"/>
      <c r="N8" s="63"/>
      <c r="O8" s="86" t="s">
        <v>221</v>
      </c>
      <c r="P8" s="88">
        <v>43562.75702546296</v>
      </c>
      <c r="Q8" s="86" t="s">
        <v>227</v>
      </c>
      <c r="R8" s="86" t="s">
        <v>254</v>
      </c>
      <c r="S8" s="86" t="s">
        <v>258</v>
      </c>
      <c r="T8" s="86" t="s">
        <v>220</v>
      </c>
      <c r="U8" s="89" t="s">
        <v>267</v>
      </c>
      <c r="V8" s="89" t="s">
        <v>267</v>
      </c>
      <c r="W8" s="88">
        <v>43562.75702546296</v>
      </c>
      <c r="X8" s="89" t="s">
        <v>297</v>
      </c>
      <c r="Y8" s="86"/>
      <c r="Z8" s="86"/>
      <c r="AA8" s="92" t="s">
        <v>329</v>
      </c>
      <c r="AB8" s="86"/>
      <c r="AC8" s="86" t="b">
        <v>0</v>
      </c>
      <c r="AD8" s="86">
        <v>0</v>
      </c>
      <c r="AE8" s="92" t="s">
        <v>356</v>
      </c>
      <c r="AF8" s="86" t="b">
        <v>0</v>
      </c>
      <c r="AG8" s="86" t="s">
        <v>357</v>
      </c>
      <c r="AH8" s="86"/>
      <c r="AI8" s="92" t="s">
        <v>356</v>
      </c>
      <c r="AJ8" s="86" t="b">
        <v>0</v>
      </c>
      <c r="AK8" s="86">
        <v>0</v>
      </c>
      <c r="AL8" s="92" t="s">
        <v>356</v>
      </c>
      <c r="AM8" s="86" t="s">
        <v>361</v>
      </c>
      <c r="AN8" s="86" t="b">
        <v>0</v>
      </c>
      <c r="AO8" s="92" t="s">
        <v>329</v>
      </c>
      <c r="AP8" s="86" t="s">
        <v>176</v>
      </c>
      <c r="AQ8" s="86">
        <v>0</v>
      </c>
      <c r="AR8" s="86">
        <v>0</v>
      </c>
      <c r="AS8" s="86"/>
      <c r="AT8" s="86"/>
      <c r="AU8" s="86"/>
      <c r="AV8" s="86"/>
      <c r="AW8" s="86"/>
      <c r="AX8" s="86"/>
      <c r="AY8" s="86"/>
      <c r="AZ8" s="86"/>
      <c r="BA8">
        <v>21</v>
      </c>
      <c r="BB8" s="85" t="str">
        <f>REPLACE(INDEX(GroupVertices[Group],MATCH(Edges24[[#This Row],[Vertex 1]],GroupVertices[Vertex],0)),1,1,"")</f>
        <v>2</v>
      </c>
      <c r="BC8" s="85" t="str">
        <f>REPLACE(INDEX(GroupVertices[Group],MATCH(Edges24[[#This Row],[Vertex 2]],GroupVertices[Vertex],0)),1,1,"")</f>
        <v>2</v>
      </c>
      <c r="BD8" s="51"/>
      <c r="BE8" s="52"/>
      <c r="BF8" s="51"/>
      <c r="BG8" s="52"/>
      <c r="BH8" s="51"/>
      <c r="BI8" s="52"/>
      <c r="BJ8" s="51"/>
      <c r="BK8" s="52"/>
      <c r="BL8" s="51"/>
    </row>
    <row r="9" spans="1:64" ht="15">
      <c r="A9" s="84" t="s">
        <v>215</v>
      </c>
      <c r="B9" s="84" t="s">
        <v>219</v>
      </c>
      <c r="C9" s="53"/>
      <c r="D9" s="54"/>
      <c r="E9" s="65"/>
      <c r="F9" s="55"/>
      <c r="G9" s="53"/>
      <c r="H9" s="57"/>
      <c r="I9" s="56"/>
      <c r="J9" s="56"/>
      <c r="K9" s="36" t="s">
        <v>65</v>
      </c>
      <c r="L9" s="83">
        <v>9</v>
      </c>
      <c r="M9" s="83"/>
      <c r="N9" s="63"/>
      <c r="O9" s="86" t="s">
        <v>221</v>
      </c>
      <c r="P9" s="88">
        <v>43565.74133101852</v>
      </c>
      <c r="Q9" s="86" t="s">
        <v>228</v>
      </c>
      <c r="R9" s="86" t="s">
        <v>254</v>
      </c>
      <c r="S9" s="86" t="s">
        <v>258</v>
      </c>
      <c r="T9" s="86" t="s">
        <v>220</v>
      </c>
      <c r="U9" s="89" t="s">
        <v>268</v>
      </c>
      <c r="V9" s="89" t="s">
        <v>268</v>
      </c>
      <c r="W9" s="88">
        <v>43565.74133101852</v>
      </c>
      <c r="X9" s="89" t="s">
        <v>298</v>
      </c>
      <c r="Y9" s="86"/>
      <c r="Z9" s="86"/>
      <c r="AA9" s="92" t="s">
        <v>330</v>
      </c>
      <c r="AB9" s="86"/>
      <c r="AC9" s="86" t="b">
        <v>0</v>
      </c>
      <c r="AD9" s="86">
        <v>0</v>
      </c>
      <c r="AE9" s="92" t="s">
        <v>356</v>
      </c>
      <c r="AF9" s="86" t="b">
        <v>0</v>
      </c>
      <c r="AG9" s="86" t="s">
        <v>357</v>
      </c>
      <c r="AH9" s="86"/>
      <c r="AI9" s="92" t="s">
        <v>356</v>
      </c>
      <c r="AJ9" s="86" t="b">
        <v>0</v>
      </c>
      <c r="AK9" s="86">
        <v>0</v>
      </c>
      <c r="AL9" s="92" t="s">
        <v>356</v>
      </c>
      <c r="AM9" s="86" t="s">
        <v>361</v>
      </c>
      <c r="AN9" s="86" t="b">
        <v>0</v>
      </c>
      <c r="AO9" s="92" t="s">
        <v>330</v>
      </c>
      <c r="AP9" s="86" t="s">
        <v>176</v>
      </c>
      <c r="AQ9" s="86">
        <v>0</v>
      </c>
      <c r="AR9" s="86">
        <v>0</v>
      </c>
      <c r="AS9" s="86"/>
      <c r="AT9" s="86"/>
      <c r="AU9" s="86"/>
      <c r="AV9" s="86"/>
      <c r="AW9" s="86"/>
      <c r="AX9" s="86"/>
      <c r="AY9" s="86"/>
      <c r="AZ9" s="86"/>
      <c r="BA9">
        <v>21</v>
      </c>
      <c r="BB9" s="85" t="str">
        <f>REPLACE(INDEX(GroupVertices[Group],MATCH(Edges24[[#This Row],[Vertex 1]],GroupVertices[Vertex],0)),1,1,"")</f>
        <v>2</v>
      </c>
      <c r="BC9" s="85" t="str">
        <f>REPLACE(INDEX(GroupVertices[Group],MATCH(Edges24[[#This Row],[Vertex 2]],GroupVertices[Vertex],0)),1,1,"")</f>
        <v>2</v>
      </c>
      <c r="BD9" s="51"/>
      <c r="BE9" s="52"/>
      <c r="BF9" s="51"/>
      <c r="BG9" s="52"/>
      <c r="BH9" s="51"/>
      <c r="BI9" s="52"/>
      <c r="BJ9" s="51"/>
      <c r="BK9" s="52"/>
      <c r="BL9" s="51"/>
    </row>
    <row r="10" spans="1:64" ht="15">
      <c r="A10" s="84" t="s">
        <v>215</v>
      </c>
      <c r="B10" s="84" t="s">
        <v>219</v>
      </c>
      <c r="C10" s="53"/>
      <c r="D10" s="54"/>
      <c r="E10" s="65"/>
      <c r="F10" s="55"/>
      <c r="G10" s="53"/>
      <c r="H10" s="57"/>
      <c r="I10" s="56"/>
      <c r="J10" s="56"/>
      <c r="K10" s="36" t="s">
        <v>65</v>
      </c>
      <c r="L10" s="83">
        <v>10</v>
      </c>
      <c r="M10" s="83"/>
      <c r="N10" s="63"/>
      <c r="O10" s="86" t="s">
        <v>221</v>
      </c>
      <c r="P10" s="88">
        <v>43569.739375</v>
      </c>
      <c r="Q10" s="86" t="s">
        <v>229</v>
      </c>
      <c r="R10" s="86" t="s">
        <v>254</v>
      </c>
      <c r="S10" s="86" t="s">
        <v>258</v>
      </c>
      <c r="T10" s="86" t="s">
        <v>220</v>
      </c>
      <c r="U10" s="89" t="s">
        <v>269</v>
      </c>
      <c r="V10" s="89" t="s">
        <v>269</v>
      </c>
      <c r="W10" s="88">
        <v>43569.739375</v>
      </c>
      <c r="X10" s="89" t="s">
        <v>299</v>
      </c>
      <c r="Y10" s="86"/>
      <c r="Z10" s="86"/>
      <c r="AA10" s="92" t="s">
        <v>331</v>
      </c>
      <c r="AB10" s="86"/>
      <c r="AC10" s="86" t="b">
        <v>0</v>
      </c>
      <c r="AD10" s="86">
        <v>0</v>
      </c>
      <c r="AE10" s="92" t="s">
        <v>356</v>
      </c>
      <c r="AF10" s="86" t="b">
        <v>0</v>
      </c>
      <c r="AG10" s="86" t="s">
        <v>357</v>
      </c>
      <c r="AH10" s="86"/>
      <c r="AI10" s="92" t="s">
        <v>356</v>
      </c>
      <c r="AJ10" s="86" t="b">
        <v>0</v>
      </c>
      <c r="AK10" s="86">
        <v>0</v>
      </c>
      <c r="AL10" s="92" t="s">
        <v>356</v>
      </c>
      <c r="AM10" s="86" t="s">
        <v>361</v>
      </c>
      <c r="AN10" s="86" t="b">
        <v>0</v>
      </c>
      <c r="AO10" s="92" t="s">
        <v>331</v>
      </c>
      <c r="AP10" s="86" t="s">
        <v>176</v>
      </c>
      <c r="AQ10" s="86">
        <v>0</v>
      </c>
      <c r="AR10" s="86">
        <v>0</v>
      </c>
      <c r="AS10" s="86"/>
      <c r="AT10" s="86"/>
      <c r="AU10" s="86"/>
      <c r="AV10" s="86"/>
      <c r="AW10" s="86"/>
      <c r="AX10" s="86"/>
      <c r="AY10" s="86"/>
      <c r="AZ10" s="86"/>
      <c r="BA10">
        <v>21</v>
      </c>
      <c r="BB10" s="85" t="str">
        <f>REPLACE(INDEX(GroupVertices[Group],MATCH(Edges24[[#This Row],[Vertex 1]],GroupVertices[Vertex],0)),1,1,"")</f>
        <v>2</v>
      </c>
      <c r="BC10" s="85" t="str">
        <f>REPLACE(INDEX(GroupVertices[Group],MATCH(Edges24[[#This Row],[Vertex 2]],GroupVertices[Vertex],0)),1,1,"")</f>
        <v>2</v>
      </c>
      <c r="BD10" s="51"/>
      <c r="BE10" s="52"/>
      <c r="BF10" s="51"/>
      <c r="BG10" s="52"/>
      <c r="BH10" s="51"/>
      <c r="BI10" s="52"/>
      <c r="BJ10" s="51"/>
      <c r="BK10" s="52"/>
      <c r="BL10" s="51"/>
    </row>
    <row r="11" spans="1:64" ht="15">
      <c r="A11" s="84" t="s">
        <v>215</v>
      </c>
      <c r="B11" s="84" t="s">
        <v>219</v>
      </c>
      <c r="C11" s="53"/>
      <c r="D11" s="54"/>
      <c r="E11" s="65"/>
      <c r="F11" s="55"/>
      <c r="G11" s="53"/>
      <c r="H11" s="57"/>
      <c r="I11" s="56"/>
      <c r="J11" s="56"/>
      <c r="K11" s="36" t="s">
        <v>65</v>
      </c>
      <c r="L11" s="83">
        <v>11</v>
      </c>
      <c r="M11" s="83"/>
      <c r="N11" s="63"/>
      <c r="O11" s="86" t="s">
        <v>221</v>
      </c>
      <c r="P11" s="88">
        <v>43572.737858796296</v>
      </c>
      <c r="Q11" s="86" t="s">
        <v>230</v>
      </c>
      <c r="R11" s="86" t="s">
        <v>254</v>
      </c>
      <c r="S11" s="86" t="s">
        <v>258</v>
      </c>
      <c r="T11" s="86" t="s">
        <v>220</v>
      </c>
      <c r="U11" s="89" t="s">
        <v>270</v>
      </c>
      <c r="V11" s="89" t="s">
        <v>270</v>
      </c>
      <c r="W11" s="88">
        <v>43572.737858796296</v>
      </c>
      <c r="X11" s="89" t="s">
        <v>300</v>
      </c>
      <c r="Y11" s="86"/>
      <c r="Z11" s="86"/>
      <c r="AA11" s="92" t="s">
        <v>332</v>
      </c>
      <c r="AB11" s="86"/>
      <c r="AC11" s="86" t="b">
        <v>0</v>
      </c>
      <c r="AD11" s="86">
        <v>0</v>
      </c>
      <c r="AE11" s="92" t="s">
        <v>356</v>
      </c>
      <c r="AF11" s="86" t="b">
        <v>0</v>
      </c>
      <c r="AG11" s="86" t="s">
        <v>357</v>
      </c>
      <c r="AH11" s="86"/>
      <c r="AI11" s="92" t="s">
        <v>356</v>
      </c>
      <c r="AJ11" s="86" t="b">
        <v>0</v>
      </c>
      <c r="AK11" s="86">
        <v>0</v>
      </c>
      <c r="AL11" s="92" t="s">
        <v>356</v>
      </c>
      <c r="AM11" s="86" t="s">
        <v>361</v>
      </c>
      <c r="AN11" s="86" t="b">
        <v>0</v>
      </c>
      <c r="AO11" s="92" t="s">
        <v>332</v>
      </c>
      <c r="AP11" s="86" t="s">
        <v>176</v>
      </c>
      <c r="AQ11" s="86">
        <v>0</v>
      </c>
      <c r="AR11" s="86">
        <v>0</v>
      </c>
      <c r="AS11" s="86"/>
      <c r="AT11" s="86"/>
      <c r="AU11" s="86"/>
      <c r="AV11" s="86"/>
      <c r="AW11" s="86"/>
      <c r="AX11" s="86"/>
      <c r="AY11" s="86"/>
      <c r="AZ11" s="86"/>
      <c r="BA11">
        <v>21</v>
      </c>
      <c r="BB11" s="85" t="str">
        <f>REPLACE(INDEX(GroupVertices[Group],MATCH(Edges24[[#This Row],[Vertex 1]],GroupVertices[Vertex],0)),1,1,"")</f>
        <v>2</v>
      </c>
      <c r="BC11" s="85" t="str">
        <f>REPLACE(INDEX(GroupVertices[Group],MATCH(Edges24[[#This Row],[Vertex 2]],GroupVertices[Vertex],0)),1,1,"")</f>
        <v>2</v>
      </c>
      <c r="BD11" s="51"/>
      <c r="BE11" s="52"/>
      <c r="BF11" s="51"/>
      <c r="BG11" s="52"/>
      <c r="BH11" s="51"/>
      <c r="BI11" s="52"/>
      <c r="BJ11" s="51"/>
      <c r="BK11" s="52"/>
      <c r="BL11" s="51"/>
    </row>
    <row r="12" spans="1:64" ht="15">
      <c r="A12" s="84" t="s">
        <v>215</v>
      </c>
      <c r="B12" s="84" t="s">
        <v>219</v>
      </c>
      <c r="C12" s="53"/>
      <c r="D12" s="54"/>
      <c r="E12" s="65"/>
      <c r="F12" s="55"/>
      <c r="G12" s="53"/>
      <c r="H12" s="57"/>
      <c r="I12" s="56"/>
      <c r="J12" s="56"/>
      <c r="K12" s="36" t="s">
        <v>65</v>
      </c>
      <c r="L12" s="83">
        <v>12</v>
      </c>
      <c r="M12" s="83"/>
      <c r="N12" s="63"/>
      <c r="O12" s="86" t="s">
        <v>221</v>
      </c>
      <c r="P12" s="88">
        <v>43574.73267361111</v>
      </c>
      <c r="Q12" s="86" t="s">
        <v>231</v>
      </c>
      <c r="R12" s="86" t="s">
        <v>254</v>
      </c>
      <c r="S12" s="86" t="s">
        <v>258</v>
      </c>
      <c r="T12" s="86" t="s">
        <v>220</v>
      </c>
      <c r="U12" s="89" t="s">
        <v>271</v>
      </c>
      <c r="V12" s="89" t="s">
        <v>271</v>
      </c>
      <c r="W12" s="88">
        <v>43574.73267361111</v>
      </c>
      <c r="X12" s="89" t="s">
        <v>301</v>
      </c>
      <c r="Y12" s="86"/>
      <c r="Z12" s="86"/>
      <c r="AA12" s="92" t="s">
        <v>333</v>
      </c>
      <c r="AB12" s="86"/>
      <c r="AC12" s="86" t="b">
        <v>0</v>
      </c>
      <c r="AD12" s="86">
        <v>0</v>
      </c>
      <c r="AE12" s="92" t="s">
        <v>356</v>
      </c>
      <c r="AF12" s="86" t="b">
        <v>0</v>
      </c>
      <c r="AG12" s="86" t="s">
        <v>357</v>
      </c>
      <c r="AH12" s="86"/>
      <c r="AI12" s="92" t="s">
        <v>356</v>
      </c>
      <c r="AJ12" s="86" t="b">
        <v>0</v>
      </c>
      <c r="AK12" s="86">
        <v>0</v>
      </c>
      <c r="AL12" s="92" t="s">
        <v>356</v>
      </c>
      <c r="AM12" s="86" t="s">
        <v>361</v>
      </c>
      <c r="AN12" s="86" t="b">
        <v>0</v>
      </c>
      <c r="AO12" s="92" t="s">
        <v>333</v>
      </c>
      <c r="AP12" s="86" t="s">
        <v>176</v>
      </c>
      <c r="AQ12" s="86">
        <v>0</v>
      </c>
      <c r="AR12" s="86">
        <v>0</v>
      </c>
      <c r="AS12" s="86"/>
      <c r="AT12" s="86"/>
      <c r="AU12" s="86"/>
      <c r="AV12" s="86"/>
      <c r="AW12" s="86"/>
      <c r="AX12" s="86"/>
      <c r="AY12" s="86"/>
      <c r="AZ12" s="86"/>
      <c r="BA12">
        <v>21</v>
      </c>
      <c r="BB12" s="85" t="str">
        <f>REPLACE(INDEX(GroupVertices[Group],MATCH(Edges24[[#This Row],[Vertex 1]],GroupVertices[Vertex],0)),1,1,"")</f>
        <v>2</v>
      </c>
      <c r="BC12" s="85" t="str">
        <f>REPLACE(INDEX(GroupVertices[Group],MATCH(Edges24[[#This Row],[Vertex 2]],GroupVertices[Vertex],0)),1,1,"")</f>
        <v>2</v>
      </c>
      <c r="BD12" s="51"/>
      <c r="BE12" s="52"/>
      <c r="BF12" s="51"/>
      <c r="BG12" s="52"/>
      <c r="BH12" s="51"/>
      <c r="BI12" s="52"/>
      <c r="BJ12" s="51"/>
      <c r="BK12" s="52"/>
      <c r="BL12" s="51"/>
    </row>
    <row r="13" spans="1:64" ht="15">
      <c r="A13" s="84" t="s">
        <v>215</v>
      </c>
      <c r="B13" s="84" t="s">
        <v>219</v>
      </c>
      <c r="C13" s="53"/>
      <c r="D13" s="54"/>
      <c r="E13" s="65"/>
      <c r="F13" s="55"/>
      <c r="G13" s="53"/>
      <c r="H13" s="57"/>
      <c r="I13" s="56"/>
      <c r="J13" s="56"/>
      <c r="K13" s="36" t="s">
        <v>65</v>
      </c>
      <c r="L13" s="83">
        <v>13</v>
      </c>
      <c r="M13" s="83"/>
      <c r="N13" s="63"/>
      <c r="O13" s="86" t="s">
        <v>221</v>
      </c>
      <c r="P13" s="88">
        <v>43576.77130787037</v>
      </c>
      <c r="Q13" s="86" t="s">
        <v>232</v>
      </c>
      <c r="R13" s="86" t="s">
        <v>254</v>
      </c>
      <c r="S13" s="86" t="s">
        <v>258</v>
      </c>
      <c r="T13" s="86" t="s">
        <v>220</v>
      </c>
      <c r="U13" s="89" t="s">
        <v>272</v>
      </c>
      <c r="V13" s="89" t="s">
        <v>272</v>
      </c>
      <c r="W13" s="88">
        <v>43576.77130787037</v>
      </c>
      <c r="X13" s="89" t="s">
        <v>302</v>
      </c>
      <c r="Y13" s="86"/>
      <c r="Z13" s="86"/>
      <c r="AA13" s="92" t="s">
        <v>334</v>
      </c>
      <c r="AB13" s="86"/>
      <c r="AC13" s="86" t="b">
        <v>0</v>
      </c>
      <c r="AD13" s="86">
        <v>0</v>
      </c>
      <c r="AE13" s="92" t="s">
        <v>356</v>
      </c>
      <c r="AF13" s="86" t="b">
        <v>0</v>
      </c>
      <c r="AG13" s="86" t="s">
        <v>357</v>
      </c>
      <c r="AH13" s="86"/>
      <c r="AI13" s="92" t="s">
        <v>356</v>
      </c>
      <c r="AJ13" s="86" t="b">
        <v>0</v>
      </c>
      <c r="AK13" s="86">
        <v>0</v>
      </c>
      <c r="AL13" s="92" t="s">
        <v>356</v>
      </c>
      <c r="AM13" s="86" t="s">
        <v>361</v>
      </c>
      <c r="AN13" s="86" t="b">
        <v>0</v>
      </c>
      <c r="AO13" s="92" t="s">
        <v>334</v>
      </c>
      <c r="AP13" s="86" t="s">
        <v>176</v>
      </c>
      <c r="AQ13" s="86">
        <v>0</v>
      </c>
      <c r="AR13" s="86">
        <v>0</v>
      </c>
      <c r="AS13" s="86"/>
      <c r="AT13" s="86"/>
      <c r="AU13" s="86"/>
      <c r="AV13" s="86"/>
      <c r="AW13" s="86"/>
      <c r="AX13" s="86"/>
      <c r="AY13" s="86"/>
      <c r="AZ13" s="86"/>
      <c r="BA13">
        <v>21</v>
      </c>
      <c r="BB13" s="85" t="str">
        <f>REPLACE(INDEX(GroupVertices[Group],MATCH(Edges24[[#This Row],[Vertex 1]],GroupVertices[Vertex],0)),1,1,"")</f>
        <v>2</v>
      </c>
      <c r="BC13" s="85" t="str">
        <f>REPLACE(INDEX(GroupVertices[Group],MATCH(Edges24[[#This Row],[Vertex 2]],GroupVertices[Vertex],0)),1,1,"")</f>
        <v>2</v>
      </c>
      <c r="BD13" s="51"/>
      <c r="BE13" s="52"/>
      <c r="BF13" s="51"/>
      <c r="BG13" s="52"/>
      <c r="BH13" s="51"/>
      <c r="BI13" s="52"/>
      <c r="BJ13" s="51"/>
      <c r="BK13" s="52"/>
      <c r="BL13" s="51"/>
    </row>
    <row r="14" spans="1:64" ht="15">
      <c r="A14" s="84" t="s">
        <v>215</v>
      </c>
      <c r="B14" s="84" t="s">
        <v>219</v>
      </c>
      <c r="C14" s="53"/>
      <c r="D14" s="54"/>
      <c r="E14" s="65"/>
      <c r="F14" s="55"/>
      <c r="G14" s="53"/>
      <c r="H14" s="57"/>
      <c r="I14" s="56"/>
      <c r="J14" s="56"/>
      <c r="K14" s="36" t="s">
        <v>65</v>
      </c>
      <c r="L14" s="83">
        <v>14</v>
      </c>
      <c r="M14" s="83"/>
      <c r="N14" s="63"/>
      <c r="O14" s="86" t="s">
        <v>221</v>
      </c>
      <c r="P14" s="88">
        <v>43577.76347222222</v>
      </c>
      <c r="Q14" s="86" t="s">
        <v>233</v>
      </c>
      <c r="R14" s="86" t="s">
        <v>254</v>
      </c>
      <c r="S14" s="86" t="s">
        <v>258</v>
      </c>
      <c r="T14" s="86" t="s">
        <v>220</v>
      </c>
      <c r="U14" s="89" t="s">
        <v>273</v>
      </c>
      <c r="V14" s="89" t="s">
        <v>273</v>
      </c>
      <c r="W14" s="88">
        <v>43577.76347222222</v>
      </c>
      <c r="X14" s="89" t="s">
        <v>303</v>
      </c>
      <c r="Y14" s="86"/>
      <c r="Z14" s="86"/>
      <c r="AA14" s="92" t="s">
        <v>335</v>
      </c>
      <c r="AB14" s="86"/>
      <c r="AC14" s="86" t="b">
        <v>0</v>
      </c>
      <c r="AD14" s="86">
        <v>0</v>
      </c>
      <c r="AE14" s="92" t="s">
        <v>356</v>
      </c>
      <c r="AF14" s="86" t="b">
        <v>0</v>
      </c>
      <c r="AG14" s="86" t="s">
        <v>357</v>
      </c>
      <c r="AH14" s="86"/>
      <c r="AI14" s="92" t="s">
        <v>356</v>
      </c>
      <c r="AJ14" s="86" t="b">
        <v>0</v>
      </c>
      <c r="AK14" s="86">
        <v>0</v>
      </c>
      <c r="AL14" s="92" t="s">
        <v>356</v>
      </c>
      <c r="AM14" s="86" t="s">
        <v>361</v>
      </c>
      <c r="AN14" s="86" t="b">
        <v>0</v>
      </c>
      <c r="AO14" s="92" t="s">
        <v>335</v>
      </c>
      <c r="AP14" s="86" t="s">
        <v>176</v>
      </c>
      <c r="AQ14" s="86">
        <v>0</v>
      </c>
      <c r="AR14" s="86">
        <v>0</v>
      </c>
      <c r="AS14" s="86"/>
      <c r="AT14" s="86"/>
      <c r="AU14" s="86"/>
      <c r="AV14" s="86"/>
      <c r="AW14" s="86"/>
      <c r="AX14" s="86"/>
      <c r="AY14" s="86"/>
      <c r="AZ14" s="86"/>
      <c r="BA14">
        <v>21</v>
      </c>
      <c r="BB14" s="85" t="str">
        <f>REPLACE(INDEX(GroupVertices[Group],MATCH(Edges24[[#This Row],[Vertex 1]],GroupVertices[Vertex],0)),1,1,"")</f>
        <v>2</v>
      </c>
      <c r="BC14" s="85" t="str">
        <f>REPLACE(INDEX(GroupVertices[Group],MATCH(Edges24[[#This Row],[Vertex 2]],GroupVertices[Vertex],0)),1,1,"")</f>
        <v>2</v>
      </c>
      <c r="BD14" s="51"/>
      <c r="BE14" s="52"/>
      <c r="BF14" s="51"/>
      <c r="BG14" s="52"/>
      <c r="BH14" s="51"/>
      <c r="BI14" s="52"/>
      <c r="BJ14" s="51"/>
      <c r="BK14" s="52"/>
      <c r="BL14" s="51"/>
    </row>
    <row r="15" spans="1:64" ht="15">
      <c r="A15" s="84" t="s">
        <v>215</v>
      </c>
      <c r="B15" s="84" t="s">
        <v>219</v>
      </c>
      <c r="C15" s="53"/>
      <c r="D15" s="54"/>
      <c r="E15" s="65"/>
      <c r="F15" s="55"/>
      <c r="G15" s="53"/>
      <c r="H15" s="57"/>
      <c r="I15" s="56"/>
      <c r="J15" s="56"/>
      <c r="K15" s="36" t="s">
        <v>65</v>
      </c>
      <c r="L15" s="83">
        <v>15</v>
      </c>
      <c r="M15" s="83"/>
      <c r="N15" s="63"/>
      <c r="O15" s="86" t="s">
        <v>221</v>
      </c>
      <c r="P15" s="88">
        <v>43579.75585648148</v>
      </c>
      <c r="Q15" s="86" t="s">
        <v>234</v>
      </c>
      <c r="R15" s="86" t="s">
        <v>254</v>
      </c>
      <c r="S15" s="86" t="s">
        <v>258</v>
      </c>
      <c r="T15" s="86" t="s">
        <v>220</v>
      </c>
      <c r="U15" s="89" t="s">
        <v>274</v>
      </c>
      <c r="V15" s="89" t="s">
        <v>274</v>
      </c>
      <c r="W15" s="88">
        <v>43579.75585648148</v>
      </c>
      <c r="X15" s="89" t="s">
        <v>304</v>
      </c>
      <c r="Y15" s="86"/>
      <c r="Z15" s="86"/>
      <c r="AA15" s="92" t="s">
        <v>336</v>
      </c>
      <c r="AB15" s="86"/>
      <c r="AC15" s="86" t="b">
        <v>0</v>
      </c>
      <c r="AD15" s="86">
        <v>0</v>
      </c>
      <c r="AE15" s="92" t="s">
        <v>356</v>
      </c>
      <c r="AF15" s="86" t="b">
        <v>0</v>
      </c>
      <c r="AG15" s="86" t="s">
        <v>357</v>
      </c>
      <c r="AH15" s="86"/>
      <c r="AI15" s="92" t="s">
        <v>356</v>
      </c>
      <c r="AJ15" s="86" t="b">
        <v>0</v>
      </c>
      <c r="AK15" s="86">
        <v>0</v>
      </c>
      <c r="AL15" s="92" t="s">
        <v>356</v>
      </c>
      <c r="AM15" s="86" t="s">
        <v>361</v>
      </c>
      <c r="AN15" s="86" t="b">
        <v>0</v>
      </c>
      <c r="AO15" s="92" t="s">
        <v>336</v>
      </c>
      <c r="AP15" s="86" t="s">
        <v>176</v>
      </c>
      <c r="AQ15" s="86">
        <v>0</v>
      </c>
      <c r="AR15" s="86">
        <v>0</v>
      </c>
      <c r="AS15" s="86"/>
      <c r="AT15" s="86"/>
      <c r="AU15" s="86"/>
      <c r="AV15" s="86"/>
      <c r="AW15" s="86"/>
      <c r="AX15" s="86"/>
      <c r="AY15" s="86"/>
      <c r="AZ15" s="86"/>
      <c r="BA15">
        <v>21</v>
      </c>
      <c r="BB15" s="85" t="str">
        <f>REPLACE(INDEX(GroupVertices[Group],MATCH(Edges24[[#This Row],[Vertex 1]],GroupVertices[Vertex],0)),1,1,"")</f>
        <v>2</v>
      </c>
      <c r="BC15" s="85" t="str">
        <f>REPLACE(INDEX(GroupVertices[Group],MATCH(Edges24[[#This Row],[Vertex 2]],GroupVertices[Vertex],0)),1,1,"")</f>
        <v>2</v>
      </c>
      <c r="BD15" s="51"/>
      <c r="BE15" s="52"/>
      <c r="BF15" s="51"/>
      <c r="BG15" s="52"/>
      <c r="BH15" s="51"/>
      <c r="BI15" s="52"/>
      <c r="BJ15" s="51"/>
      <c r="BK15" s="52"/>
      <c r="BL15" s="51"/>
    </row>
    <row r="16" spans="1:64" ht="15">
      <c r="A16" s="84" t="s">
        <v>215</v>
      </c>
      <c r="B16" s="84" t="s">
        <v>219</v>
      </c>
      <c r="C16" s="53"/>
      <c r="D16" s="54"/>
      <c r="E16" s="65"/>
      <c r="F16" s="55"/>
      <c r="G16" s="53"/>
      <c r="H16" s="57"/>
      <c r="I16" s="56"/>
      <c r="J16" s="56"/>
      <c r="K16" s="36" t="s">
        <v>65</v>
      </c>
      <c r="L16" s="83">
        <v>16</v>
      </c>
      <c r="M16" s="83"/>
      <c r="N16" s="63"/>
      <c r="O16" s="86" t="s">
        <v>221</v>
      </c>
      <c r="P16" s="88">
        <v>43590.74101851852</v>
      </c>
      <c r="Q16" s="86" t="s">
        <v>235</v>
      </c>
      <c r="R16" s="86" t="s">
        <v>254</v>
      </c>
      <c r="S16" s="86" t="s">
        <v>258</v>
      </c>
      <c r="T16" s="86" t="s">
        <v>220</v>
      </c>
      <c r="U16" s="89" t="s">
        <v>275</v>
      </c>
      <c r="V16" s="89" t="s">
        <v>275</v>
      </c>
      <c r="W16" s="88">
        <v>43590.74101851852</v>
      </c>
      <c r="X16" s="89" t="s">
        <v>305</v>
      </c>
      <c r="Y16" s="86"/>
      <c r="Z16" s="86"/>
      <c r="AA16" s="92" t="s">
        <v>337</v>
      </c>
      <c r="AB16" s="86"/>
      <c r="AC16" s="86" t="b">
        <v>0</v>
      </c>
      <c r="AD16" s="86">
        <v>0</v>
      </c>
      <c r="AE16" s="92" t="s">
        <v>356</v>
      </c>
      <c r="AF16" s="86" t="b">
        <v>0</v>
      </c>
      <c r="AG16" s="86" t="s">
        <v>357</v>
      </c>
      <c r="AH16" s="86"/>
      <c r="AI16" s="92" t="s">
        <v>356</v>
      </c>
      <c r="AJ16" s="86" t="b">
        <v>0</v>
      </c>
      <c r="AK16" s="86">
        <v>0</v>
      </c>
      <c r="AL16" s="92" t="s">
        <v>356</v>
      </c>
      <c r="AM16" s="86" t="s">
        <v>361</v>
      </c>
      <c r="AN16" s="86" t="b">
        <v>0</v>
      </c>
      <c r="AO16" s="92" t="s">
        <v>337</v>
      </c>
      <c r="AP16" s="86" t="s">
        <v>176</v>
      </c>
      <c r="AQ16" s="86">
        <v>0</v>
      </c>
      <c r="AR16" s="86">
        <v>0</v>
      </c>
      <c r="AS16" s="86"/>
      <c r="AT16" s="86"/>
      <c r="AU16" s="86"/>
      <c r="AV16" s="86"/>
      <c r="AW16" s="86"/>
      <c r="AX16" s="86"/>
      <c r="AY16" s="86"/>
      <c r="AZ16" s="86"/>
      <c r="BA16">
        <v>21</v>
      </c>
      <c r="BB16" s="85" t="str">
        <f>REPLACE(INDEX(GroupVertices[Group],MATCH(Edges24[[#This Row],[Vertex 1]],GroupVertices[Vertex],0)),1,1,"")</f>
        <v>2</v>
      </c>
      <c r="BC16" s="85" t="str">
        <f>REPLACE(INDEX(GroupVertices[Group],MATCH(Edges24[[#This Row],[Vertex 2]],GroupVertices[Vertex],0)),1,1,"")</f>
        <v>2</v>
      </c>
      <c r="BD16" s="51"/>
      <c r="BE16" s="52"/>
      <c r="BF16" s="51"/>
      <c r="BG16" s="52"/>
      <c r="BH16" s="51"/>
      <c r="BI16" s="52"/>
      <c r="BJ16" s="51"/>
      <c r="BK16" s="52"/>
      <c r="BL16" s="51"/>
    </row>
    <row r="17" spans="1:64" ht="15">
      <c r="A17" s="84" t="s">
        <v>215</v>
      </c>
      <c r="B17" s="84" t="s">
        <v>219</v>
      </c>
      <c r="C17" s="53"/>
      <c r="D17" s="54"/>
      <c r="E17" s="65"/>
      <c r="F17" s="55"/>
      <c r="G17" s="53"/>
      <c r="H17" s="57"/>
      <c r="I17" s="56"/>
      <c r="J17" s="56"/>
      <c r="K17" s="36" t="s">
        <v>65</v>
      </c>
      <c r="L17" s="83">
        <v>17</v>
      </c>
      <c r="M17" s="83"/>
      <c r="N17" s="63"/>
      <c r="O17" s="86" t="s">
        <v>221</v>
      </c>
      <c r="P17" s="88">
        <v>43591.754270833335</v>
      </c>
      <c r="Q17" s="86" t="s">
        <v>236</v>
      </c>
      <c r="R17" s="86" t="s">
        <v>254</v>
      </c>
      <c r="S17" s="86" t="s">
        <v>258</v>
      </c>
      <c r="T17" s="86" t="s">
        <v>220</v>
      </c>
      <c r="U17" s="89" t="s">
        <v>276</v>
      </c>
      <c r="V17" s="89" t="s">
        <v>276</v>
      </c>
      <c r="W17" s="88">
        <v>43591.754270833335</v>
      </c>
      <c r="X17" s="89" t="s">
        <v>306</v>
      </c>
      <c r="Y17" s="86"/>
      <c r="Z17" s="86"/>
      <c r="AA17" s="92" t="s">
        <v>338</v>
      </c>
      <c r="AB17" s="86"/>
      <c r="AC17" s="86" t="b">
        <v>0</v>
      </c>
      <c r="AD17" s="86">
        <v>0</v>
      </c>
      <c r="AE17" s="92" t="s">
        <v>356</v>
      </c>
      <c r="AF17" s="86" t="b">
        <v>0</v>
      </c>
      <c r="AG17" s="86" t="s">
        <v>357</v>
      </c>
      <c r="AH17" s="86"/>
      <c r="AI17" s="92" t="s">
        <v>356</v>
      </c>
      <c r="AJ17" s="86" t="b">
        <v>0</v>
      </c>
      <c r="AK17" s="86">
        <v>0</v>
      </c>
      <c r="AL17" s="92" t="s">
        <v>356</v>
      </c>
      <c r="AM17" s="86" t="s">
        <v>361</v>
      </c>
      <c r="AN17" s="86" t="b">
        <v>0</v>
      </c>
      <c r="AO17" s="92" t="s">
        <v>338</v>
      </c>
      <c r="AP17" s="86" t="s">
        <v>176</v>
      </c>
      <c r="AQ17" s="86">
        <v>0</v>
      </c>
      <c r="AR17" s="86">
        <v>0</v>
      </c>
      <c r="AS17" s="86"/>
      <c r="AT17" s="86"/>
      <c r="AU17" s="86"/>
      <c r="AV17" s="86"/>
      <c r="AW17" s="86"/>
      <c r="AX17" s="86"/>
      <c r="AY17" s="86"/>
      <c r="AZ17" s="86"/>
      <c r="BA17">
        <v>21</v>
      </c>
      <c r="BB17" s="85" t="str">
        <f>REPLACE(INDEX(GroupVertices[Group],MATCH(Edges24[[#This Row],[Vertex 1]],GroupVertices[Vertex],0)),1,1,"")</f>
        <v>2</v>
      </c>
      <c r="BC17" s="85" t="str">
        <f>REPLACE(INDEX(GroupVertices[Group],MATCH(Edges24[[#This Row],[Vertex 2]],GroupVertices[Vertex],0)),1,1,"")</f>
        <v>2</v>
      </c>
      <c r="BD17" s="51"/>
      <c r="BE17" s="52"/>
      <c r="BF17" s="51"/>
      <c r="BG17" s="52"/>
      <c r="BH17" s="51"/>
      <c r="BI17" s="52"/>
      <c r="BJ17" s="51"/>
      <c r="BK17" s="52"/>
      <c r="BL17" s="51"/>
    </row>
    <row r="18" spans="1:64" ht="15">
      <c r="A18" s="84" t="s">
        <v>215</v>
      </c>
      <c r="B18" s="84" t="s">
        <v>219</v>
      </c>
      <c r="C18" s="53"/>
      <c r="D18" s="54"/>
      <c r="E18" s="65"/>
      <c r="F18" s="55"/>
      <c r="G18" s="53"/>
      <c r="H18" s="57"/>
      <c r="I18" s="56"/>
      <c r="J18" s="56"/>
      <c r="K18" s="36" t="s">
        <v>65</v>
      </c>
      <c r="L18" s="83">
        <v>18</v>
      </c>
      <c r="M18" s="83"/>
      <c r="N18" s="63"/>
      <c r="O18" s="86" t="s">
        <v>221</v>
      </c>
      <c r="P18" s="88">
        <v>43592.752071759256</v>
      </c>
      <c r="Q18" s="86" t="s">
        <v>237</v>
      </c>
      <c r="R18" s="86" t="s">
        <v>254</v>
      </c>
      <c r="S18" s="86" t="s">
        <v>258</v>
      </c>
      <c r="T18" s="86" t="s">
        <v>220</v>
      </c>
      <c r="U18" s="89" t="s">
        <v>277</v>
      </c>
      <c r="V18" s="89" t="s">
        <v>277</v>
      </c>
      <c r="W18" s="88">
        <v>43592.752071759256</v>
      </c>
      <c r="X18" s="89" t="s">
        <v>307</v>
      </c>
      <c r="Y18" s="86"/>
      <c r="Z18" s="86"/>
      <c r="AA18" s="92" t="s">
        <v>339</v>
      </c>
      <c r="AB18" s="86"/>
      <c r="AC18" s="86" t="b">
        <v>0</v>
      </c>
      <c r="AD18" s="86">
        <v>0</v>
      </c>
      <c r="AE18" s="92" t="s">
        <v>356</v>
      </c>
      <c r="AF18" s="86" t="b">
        <v>0</v>
      </c>
      <c r="AG18" s="86" t="s">
        <v>357</v>
      </c>
      <c r="AH18" s="86"/>
      <c r="AI18" s="92" t="s">
        <v>356</v>
      </c>
      <c r="AJ18" s="86" t="b">
        <v>0</v>
      </c>
      <c r="AK18" s="86">
        <v>0</v>
      </c>
      <c r="AL18" s="92" t="s">
        <v>356</v>
      </c>
      <c r="AM18" s="86" t="s">
        <v>361</v>
      </c>
      <c r="AN18" s="86" t="b">
        <v>0</v>
      </c>
      <c r="AO18" s="92" t="s">
        <v>339</v>
      </c>
      <c r="AP18" s="86" t="s">
        <v>176</v>
      </c>
      <c r="AQ18" s="86">
        <v>0</v>
      </c>
      <c r="AR18" s="86">
        <v>0</v>
      </c>
      <c r="AS18" s="86"/>
      <c r="AT18" s="86"/>
      <c r="AU18" s="86"/>
      <c r="AV18" s="86"/>
      <c r="AW18" s="86"/>
      <c r="AX18" s="86"/>
      <c r="AY18" s="86"/>
      <c r="AZ18" s="86"/>
      <c r="BA18">
        <v>21</v>
      </c>
      <c r="BB18" s="85" t="str">
        <f>REPLACE(INDEX(GroupVertices[Group],MATCH(Edges24[[#This Row],[Vertex 1]],GroupVertices[Vertex],0)),1,1,"")</f>
        <v>2</v>
      </c>
      <c r="BC18" s="85" t="str">
        <f>REPLACE(INDEX(GroupVertices[Group],MATCH(Edges24[[#This Row],[Vertex 2]],GroupVertices[Vertex],0)),1,1,"")</f>
        <v>2</v>
      </c>
      <c r="BD18" s="51"/>
      <c r="BE18" s="52"/>
      <c r="BF18" s="51"/>
      <c r="BG18" s="52"/>
      <c r="BH18" s="51"/>
      <c r="BI18" s="52"/>
      <c r="BJ18" s="51"/>
      <c r="BK18" s="52"/>
      <c r="BL18" s="51"/>
    </row>
    <row r="19" spans="1:64" ht="15">
      <c r="A19" s="84" t="s">
        <v>215</v>
      </c>
      <c r="B19" s="84" t="s">
        <v>219</v>
      </c>
      <c r="C19" s="53"/>
      <c r="D19" s="54"/>
      <c r="E19" s="65"/>
      <c r="F19" s="55"/>
      <c r="G19" s="53"/>
      <c r="H19" s="57"/>
      <c r="I19" s="56"/>
      <c r="J19" s="56"/>
      <c r="K19" s="36" t="s">
        <v>65</v>
      </c>
      <c r="L19" s="83">
        <v>19</v>
      </c>
      <c r="M19" s="83"/>
      <c r="N19" s="63"/>
      <c r="O19" s="86" t="s">
        <v>221</v>
      </c>
      <c r="P19" s="88">
        <v>43593.75451388889</v>
      </c>
      <c r="Q19" s="86" t="s">
        <v>238</v>
      </c>
      <c r="R19" s="86" t="s">
        <v>254</v>
      </c>
      <c r="S19" s="86" t="s">
        <v>258</v>
      </c>
      <c r="T19" s="86" t="s">
        <v>220</v>
      </c>
      <c r="U19" s="89" t="s">
        <v>278</v>
      </c>
      <c r="V19" s="89" t="s">
        <v>278</v>
      </c>
      <c r="W19" s="88">
        <v>43593.75451388889</v>
      </c>
      <c r="X19" s="89" t="s">
        <v>308</v>
      </c>
      <c r="Y19" s="86"/>
      <c r="Z19" s="86"/>
      <c r="AA19" s="92" t="s">
        <v>340</v>
      </c>
      <c r="AB19" s="86"/>
      <c r="AC19" s="86" t="b">
        <v>0</v>
      </c>
      <c r="AD19" s="86">
        <v>0</v>
      </c>
      <c r="AE19" s="92" t="s">
        <v>356</v>
      </c>
      <c r="AF19" s="86" t="b">
        <v>0</v>
      </c>
      <c r="AG19" s="86" t="s">
        <v>357</v>
      </c>
      <c r="AH19" s="86"/>
      <c r="AI19" s="92" t="s">
        <v>356</v>
      </c>
      <c r="AJ19" s="86" t="b">
        <v>0</v>
      </c>
      <c r="AK19" s="86">
        <v>0</v>
      </c>
      <c r="AL19" s="92" t="s">
        <v>356</v>
      </c>
      <c r="AM19" s="86" t="s">
        <v>361</v>
      </c>
      <c r="AN19" s="86" t="b">
        <v>0</v>
      </c>
      <c r="AO19" s="92" t="s">
        <v>340</v>
      </c>
      <c r="AP19" s="86" t="s">
        <v>176</v>
      </c>
      <c r="AQ19" s="86">
        <v>0</v>
      </c>
      <c r="AR19" s="86">
        <v>0</v>
      </c>
      <c r="AS19" s="86"/>
      <c r="AT19" s="86"/>
      <c r="AU19" s="86"/>
      <c r="AV19" s="86"/>
      <c r="AW19" s="86"/>
      <c r="AX19" s="86"/>
      <c r="AY19" s="86"/>
      <c r="AZ19" s="86"/>
      <c r="BA19">
        <v>21</v>
      </c>
      <c r="BB19" s="85" t="str">
        <f>REPLACE(INDEX(GroupVertices[Group],MATCH(Edges24[[#This Row],[Vertex 1]],GroupVertices[Vertex],0)),1,1,"")</f>
        <v>2</v>
      </c>
      <c r="BC19" s="85" t="str">
        <f>REPLACE(INDEX(GroupVertices[Group],MATCH(Edges24[[#This Row],[Vertex 2]],GroupVertices[Vertex],0)),1,1,"")</f>
        <v>2</v>
      </c>
      <c r="BD19" s="51"/>
      <c r="BE19" s="52"/>
      <c r="BF19" s="51"/>
      <c r="BG19" s="52"/>
      <c r="BH19" s="51"/>
      <c r="BI19" s="52"/>
      <c r="BJ19" s="51"/>
      <c r="BK19" s="52"/>
      <c r="BL19" s="51"/>
    </row>
    <row r="20" spans="1:64" ht="15">
      <c r="A20" s="84" t="s">
        <v>215</v>
      </c>
      <c r="B20" s="84" t="s">
        <v>219</v>
      </c>
      <c r="C20" s="53"/>
      <c r="D20" s="54"/>
      <c r="E20" s="65"/>
      <c r="F20" s="55"/>
      <c r="G20" s="53"/>
      <c r="H20" s="57"/>
      <c r="I20" s="56"/>
      <c r="J20" s="56"/>
      <c r="K20" s="36" t="s">
        <v>65</v>
      </c>
      <c r="L20" s="83">
        <v>20</v>
      </c>
      <c r="M20" s="83"/>
      <c r="N20" s="63"/>
      <c r="O20" s="86" t="s">
        <v>221</v>
      </c>
      <c r="P20" s="88">
        <v>43594.74790509259</v>
      </c>
      <c r="Q20" s="86" t="s">
        <v>239</v>
      </c>
      <c r="R20" s="86" t="s">
        <v>254</v>
      </c>
      <c r="S20" s="86" t="s">
        <v>258</v>
      </c>
      <c r="T20" s="86" t="s">
        <v>220</v>
      </c>
      <c r="U20" s="89" t="s">
        <v>279</v>
      </c>
      <c r="V20" s="89" t="s">
        <v>279</v>
      </c>
      <c r="W20" s="88">
        <v>43594.74790509259</v>
      </c>
      <c r="X20" s="89" t="s">
        <v>309</v>
      </c>
      <c r="Y20" s="86"/>
      <c r="Z20" s="86"/>
      <c r="AA20" s="92" t="s">
        <v>341</v>
      </c>
      <c r="AB20" s="86"/>
      <c r="AC20" s="86" t="b">
        <v>0</v>
      </c>
      <c r="AD20" s="86">
        <v>0</v>
      </c>
      <c r="AE20" s="92" t="s">
        <v>356</v>
      </c>
      <c r="AF20" s="86" t="b">
        <v>0</v>
      </c>
      <c r="AG20" s="86" t="s">
        <v>357</v>
      </c>
      <c r="AH20" s="86"/>
      <c r="AI20" s="92" t="s">
        <v>356</v>
      </c>
      <c r="AJ20" s="86" t="b">
        <v>0</v>
      </c>
      <c r="AK20" s="86">
        <v>0</v>
      </c>
      <c r="AL20" s="92" t="s">
        <v>356</v>
      </c>
      <c r="AM20" s="86" t="s">
        <v>361</v>
      </c>
      <c r="AN20" s="86" t="b">
        <v>0</v>
      </c>
      <c r="AO20" s="92" t="s">
        <v>341</v>
      </c>
      <c r="AP20" s="86" t="s">
        <v>176</v>
      </c>
      <c r="AQ20" s="86">
        <v>0</v>
      </c>
      <c r="AR20" s="86">
        <v>0</v>
      </c>
      <c r="AS20" s="86"/>
      <c r="AT20" s="86"/>
      <c r="AU20" s="86"/>
      <c r="AV20" s="86"/>
      <c r="AW20" s="86"/>
      <c r="AX20" s="86"/>
      <c r="AY20" s="86"/>
      <c r="AZ20" s="86"/>
      <c r="BA20">
        <v>21</v>
      </c>
      <c r="BB20" s="85" t="str">
        <f>REPLACE(INDEX(GroupVertices[Group],MATCH(Edges24[[#This Row],[Vertex 1]],GroupVertices[Vertex],0)),1,1,"")</f>
        <v>2</v>
      </c>
      <c r="BC20" s="85" t="str">
        <f>REPLACE(INDEX(GroupVertices[Group],MATCH(Edges24[[#This Row],[Vertex 2]],GroupVertices[Vertex],0)),1,1,"")</f>
        <v>2</v>
      </c>
      <c r="BD20" s="51"/>
      <c r="BE20" s="52"/>
      <c r="BF20" s="51"/>
      <c r="BG20" s="52"/>
      <c r="BH20" s="51"/>
      <c r="BI20" s="52"/>
      <c r="BJ20" s="51"/>
      <c r="BK20" s="52"/>
      <c r="BL20" s="51"/>
    </row>
    <row r="21" spans="1:64" ht="15">
      <c r="A21" s="84" t="s">
        <v>215</v>
      </c>
      <c r="B21" s="84" t="s">
        <v>219</v>
      </c>
      <c r="C21" s="53"/>
      <c r="D21" s="54"/>
      <c r="E21" s="65"/>
      <c r="F21" s="55"/>
      <c r="G21" s="53"/>
      <c r="H21" s="57"/>
      <c r="I21" s="56"/>
      <c r="J21" s="56"/>
      <c r="K21" s="36" t="s">
        <v>65</v>
      </c>
      <c r="L21" s="83">
        <v>21</v>
      </c>
      <c r="M21" s="83"/>
      <c r="N21" s="63"/>
      <c r="O21" s="86" t="s">
        <v>221</v>
      </c>
      <c r="P21" s="88">
        <v>43596.74820601852</v>
      </c>
      <c r="Q21" s="86" t="s">
        <v>240</v>
      </c>
      <c r="R21" s="86" t="s">
        <v>254</v>
      </c>
      <c r="S21" s="86" t="s">
        <v>258</v>
      </c>
      <c r="T21" s="86" t="s">
        <v>220</v>
      </c>
      <c r="U21" s="89" t="s">
        <v>280</v>
      </c>
      <c r="V21" s="89" t="s">
        <v>280</v>
      </c>
      <c r="W21" s="88">
        <v>43596.74820601852</v>
      </c>
      <c r="X21" s="89" t="s">
        <v>310</v>
      </c>
      <c r="Y21" s="86"/>
      <c r="Z21" s="86"/>
      <c r="AA21" s="92" t="s">
        <v>342</v>
      </c>
      <c r="AB21" s="86"/>
      <c r="AC21" s="86" t="b">
        <v>0</v>
      </c>
      <c r="AD21" s="86">
        <v>0</v>
      </c>
      <c r="AE21" s="92" t="s">
        <v>356</v>
      </c>
      <c r="AF21" s="86" t="b">
        <v>0</v>
      </c>
      <c r="AG21" s="86" t="s">
        <v>357</v>
      </c>
      <c r="AH21" s="86"/>
      <c r="AI21" s="92" t="s">
        <v>356</v>
      </c>
      <c r="AJ21" s="86" t="b">
        <v>0</v>
      </c>
      <c r="AK21" s="86">
        <v>0</v>
      </c>
      <c r="AL21" s="92" t="s">
        <v>356</v>
      </c>
      <c r="AM21" s="86" t="s">
        <v>361</v>
      </c>
      <c r="AN21" s="86" t="b">
        <v>0</v>
      </c>
      <c r="AO21" s="92" t="s">
        <v>342</v>
      </c>
      <c r="AP21" s="86" t="s">
        <v>176</v>
      </c>
      <c r="AQ21" s="86">
        <v>0</v>
      </c>
      <c r="AR21" s="86">
        <v>0</v>
      </c>
      <c r="AS21" s="86"/>
      <c r="AT21" s="86"/>
      <c r="AU21" s="86"/>
      <c r="AV21" s="86"/>
      <c r="AW21" s="86"/>
      <c r="AX21" s="86"/>
      <c r="AY21" s="86"/>
      <c r="AZ21" s="86"/>
      <c r="BA21">
        <v>21</v>
      </c>
      <c r="BB21" s="85" t="str">
        <f>REPLACE(INDEX(GroupVertices[Group],MATCH(Edges24[[#This Row],[Vertex 1]],GroupVertices[Vertex],0)),1,1,"")</f>
        <v>2</v>
      </c>
      <c r="BC21" s="85" t="str">
        <f>REPLACE(INDEX(GroupVertices[Group],MATCH(Edges24[[#This Row],[Vertex 2]],GroupVertices[Vertex],0)),1,1,"")</f>
        <v>2</v>
      </c>
      <c r="BD21" s="51"/>
      <c r="BE21" s="52"/>
      <c r="BF21" s="51"/>
      <c r="BG21" s="52"/>
      <c r="BH21" s="51"/>
      <c r="BI21" s="52"/>
      <c r="BJ21" s="51"/>
      <c r="BK21" s="52"/>
      <c r="BL21" s="51"/>
    </row>
    <row r="22" spans="1:64" ht="15">
      <c r="A22" s="84" t="s">
        <v>215</v>
      </c>
      <c r="B22" s="84" t="s">
        <v>219</v>
      </c>
      <c r="C22" s="53"/>
      <c r="D22" s="54"/>
      <c r="E22" s="65"/>
      <c r="F22" s="55"/>
      <c r="G22" s="53"/>
      <c r="H22" s="57"/>
      <c r="I22" s="56"/>
      <c r="J22" s="56"/>
      <c r="K22" s="36" t="s">
        <v>65</v>
      </c>
      <c r="L22" s="83">
        <v>22</v>
      </c>
      <c r="M22" s="83"/>
      <c r="N22" s="63"/>
      <c r="O22" s="86" t="s">
        <v>221</v>
      </c>
      <c r="P22" s="88">
        <v>43597.744722222225</v>
      </c>
      <c r="Q22" s="86" t="s">
        <v>241</v>
      </c>
      <c r="R22" s="86" t="s">
        <v>254</v>
      </c>
      <c r="S22" s="86" t="s">
        <v>258</v>
      </c>
      <c r="T22" s="86" t="s">
        <v>220</v>
      </c>
      <c r="U22" s="89" t="s">
        <v>281</v>
      </c>
      <c r="V22" s="89" t="s">
        <v>281</v>
      </c>
      <c r="W22" s="88">
        <v>43597.744722222225</v>
      </c>
      <c r="X22" s="89" t="s">
        <v>311</v>
      </c>
      <c r="Y22" s="86"/>
      <c r="Z22" s="86"/>
      <c r="AA22" s="92" t="s">
        <v>343</v>
      </c>
      <c r="AB22" s="86"/>
      <c r="AC22" s="86" t="b">
        <v>0</v>
      </c>
      <c r="AD22" s="86">
        <v>0</v>
      </c>
      <c r="AE22" s="92" t="s">
        <v>356</v>
      </c>
      <c r="AF22" s="86" t="b">
        <v>0</v>
      </c>
      <c r="AG22" s="86" t="s">
        <v>357</v>
      </c>
      <c r="AH22" s="86"/>
      <c r="AI22" s="92" t="s">
        <v>356</v>
      </c>
      <c r="AJ22" s="86" t="b">
        <v>0</v>
      </c>
      <c r="AK22" s="86">
        <v>0</v>
      </c>
      <c r="AL22" s="92" t="s">
        <v>356</v>
      </c>
      <c r="AM22" s="86" t="s">
        <v>361</v>
      </c>
      <c r="AN22" s="86" t="b">
        <v>0</v>
      </c>
      <c r="AO22" s="92" t="s">
        <v>343</v>
      </c>
      <c r="AP22" s="86" t="s">
        <v>176</v>
      </c>
      <c r="AQ22" s="86">
        <v>0</v>
      </c>
      <c r="AR22" s="86">
        <v>0</v>
      </c>
      <c r="AS22" s="86"/>
      <c r="AT22" s="86"/>
      <c r="AU22" s="86"/>
      <c r="AV22" s="86"/>
      <c r="AW22" s="86"/>
      <c r="AX22" s="86"/>
      <c r="AY22" s="86"/>
      <c r="AZ22" s="86"/>
      <c r="BA22">
        <v>21</v>
      </c>
      <c r="BB22" s="85" t="str">
        <f>REPLACE(INDEX(GroupVertices[Group],MATCH(Edges24[[#This Row],[Vertex 1]],GroupVertices[Vertex],0)),1,1,"")</f>
        <v>2</v>
      </c>
      <c r="BC22" s="85" t="str">
        <f>REPLACE(INDEX(GroupVertices[Group],MATCH(Edges24[[#This Row],[Vertex 2]],GroupVertices[Vertex],0)),1,1,"")</f>
        <v>2</v>
      </c>
      <c r="BD22" s="51"/>
      <c r="BE22" s="52"/>
      <c r="BF22" s="51"/>
      <c r="BG22" s="52"/>
      <c r="BH22" s="51"/>
      <c r="BI22" s="52"/>
      <c r="BJ22" s="51"/>
      <c r="BK22" s="52"/>
      <c r="BL22" s="51"/>
    </row>
    <row r="23" spans="1:64" ht="15">
      <c r="A23" s="84" t="s">
        <v>215</v>
      </c>
      <c r="B23" s="84" t="s">
        <v>219</v>
      </c>
      <c r="C23" s="53"/>
      <c r="D23" s="54"/>
      <c r="E23" s="65"/>
      <c r="F23" s="55"/>
      <c r="G23" s="53"/>
      <c r="H23" s="57"/>
      <c r="I23" s="56"/>
      <c r="J23" s="56"/>
      <c r="K23" s="36" t="s">
        <v>65</v>
      </c>
      <c r="L23" s="83">
        <v>23</v>
      </c>
      <c r="M23" s="83"/>
      <c r="N23" s="63"/>
      <c r="O23" s="86" t="s">
        <v>221</v>
      </c>
      <c r="P23" s="88">
        <v>43598.74747685185</v>
      </c>
      <c r="Q23" s="86" t="s">
        <v>242</v>
      </c>
      <c r="R23" s="86" t="s">
        <v>254</v>
      </c>
      <c r="S23" s="86" t="s">
        <v>258</v>
      </c>
      <c r="T23" s="86" t="s">
        <v>220</v>
      </c>
      <c r="U23" s="89" t="s">
        <v>282</v>
      </c>
      <c r="V23" s="89" t="s">
        <v>282</v>
      </c>
      <c r="W23" s="88">
        <v>43598.74747685185</v>
      </c>
      <c r="X23" s="89" t="s">
        <v>312</v>
      </c>
      <c r="Y23" s="86"/>
      <c r="Z23" s="86"/>
      <c r="AA23" s="92" t="s">
        <v>344</v>
      </c>
      <c r="AB23" s="86"/>
      <c r="AC23" s="86" t="b">
        <v>0</v>
      </c>
      <c r="AD23" s="86">
        <v>0</v>
      </c>
      <c r="AE23" s="92" t="s">
        <v>356</v>
      </c>
      <c r="AF23" s="86" t="b">
        <v>0</v>
      </c>
      <c r="AG23" s="86" t="s">
        <v>357</v>
      </c>
      <c r="AH23" s="86"/>
      <c r="AI23" s="92" t="s">
        <v>356</v>
      </c>
      <c r="AJ23" s="86" t="b">
        <v>0</v>
      </c>
      <c r="AK23" s="86">
        <v>0</v>
      </c>
      <c r="AL23" s="92" t="s">
        <v>356</v>
      </c>
      <c r="AM23" s="86" t="s">
        <v>361</v>
      </c>
      <c r="AN23" s="86" t="b">
        <v>0</v>
      </c>
      <c r="AO23" s="92" t="s">
        <v>344</v>
      </c>
      <c r="AP23" s="86" t="s">
        <v>176</v>
      </c>
      <c r="AQ23" s="86">
        <v>0</v>
      </c>
      <c r="AR23" s="86">
        <v>0</v>
      </c>
      <c r="AS23" s="86"/>
      <c r="AT23" s="86"/>
      <c r="AU23" s="86"/>
      <c r="AV23" s="86"/>
      <c r="AW23" s="86"/>
      <c r="AX23" s="86"/>
      <c r="AY23" s="86"/>
      <c r="AZ23" s="86"/>
      <c r="BA23">
        <v>21</v>
      </c>
      <c r="BB23" s="85" t="str">
        <f>REPLACE(INDEX(GroupVertices[Group],MATCH(Edges24[[#This Row],[Vertex 1]],GroupVertices[Vertex],0)),1,1,"")</f>
        <v>2</v>
      </c>
      <c r="BC23" s="85" t="str">
        <f>REPLACE(INDEX(GroupVertices[Group],MATCH(Edges24[[#This Row],[Vertex 2]],GroupVertices[Vertex],0)),1,1,"")</f>
        <v>2</v>
      </c>
      <c r="BD23" s="51"/>
      <c r="BE23" s="52"/>
      <c r="BF23" s="51"/>
      <c r="BG23" s="52"/>
      <c r="BH23" s="51"/>
      <c r="BI23" s="52"/>
      <c r="BJ23" s="51"/>
      <c r="BK23" s="52"/>
      <c r="BL23" s="51"/>
    </row>
    <row r="24" spans="1:64" ht="15">
      <c r="A24" s="84" t="s">
        <v>215</v>
      </c>
      <c r="B24" s="84" t="s">
        <v>219</v>
      </c>
      <c r="C24" s="53"/>
      <c r="D24" s="54"/>
      <c r="E24" s="65"/>
      <c r="F24" s="55"/>
      <c r="G24" s="53"/>
      <c r="H24" s="57"/>
      <c r="I24" s="56"/>
      <c r="J24" s="56"/>
      <c r="K24" s="36" t="s">
        <v>65</v>
      </c>
      <c r="L24" s="83">
        <v>24</v>
      </c>
      <c r="M24" s="83"/>
      <c r="N24" s="63"/>
      <c r="O24" s="86" t="s">
        <v>221</v>
      </c>
      <c r="P24" s="88">
        <v>43600.76278935185</v>
      </c>
      <c r="Q24" s="86" t="s">
        <v>243</v>
      </c>
      <c r="R24" s="86" t="s">
        <v>254</v>
      </c>
      <c r="S24" s="86" t="s">
        <v>258</v>
      </c>
      <c r="T24" s="86" t="s">
        <v>220</v>
      </c>
      <c r="U24" s="89" t="s">
        <v>283</v>
      </c>
      <c r="V24" s="89" t="s">
        <v>283</v>
      </c>
      <c r="W24" s="88">
        <v>43600.76278935185</v>
      </c>
      <c r="X24" s="89" t="s">
        <v>313</v>
      </c>
      <c r="Y24" s="86"/>
      <c r="Z24" s="86"/>
      <c r="AA24" s="92" t="s">
        <v>345</v>
      </c>
      <c r="AB24" s="86"/>
      <c r="AC24" s="86" t="b">
        <v>0</v>
      </c>
      <c r="AD24" s="86">
        <v>0</v>
      </c>
      <c r="AE24" s="92" t="s">
        <v>356</v>
      </c>
      <c r="AF24" s="86" t="b">
        <v>0</v>
      </c>
      <c r="AG24" s="86" t="s">
        <v>357</v>
      </c>
      <c r="AH24" s="86"/>
      <c r="AI24" s="92" t="s">
        <v>356</v>
      </c>
      <c r="AJ24" s="86" t="b">
        <v>0</v>
      </c>
      <c r="AK24" s="86">
        <v>0</v>
      </c>
      <c r="AL24" s="92" t="s">
        <v>356</v>
      </c>
      <c r="AM24" s="86" t="s">
        <v>361</v>
      </c>
      <c r="AN24" s="86" t="b">
        <v>0</v>
      </c>
      <c r="AO24" s="92" t="s">
        <v>345</v>
      </c>
      <c r="AP24" s="86" t="s">
        <v>176</v>
      </c>
      <c r="AQ24" s="86">
        <v>0</v>
      </c>
      <c r="AR24" s="86">
        <v>0</v>
      </c>
      <c r="AS24" s="86"/>
      <c r="AT24" s="86"/>
      <c r="AU24" s="86"/>
      <c r="AV24" s="86"/>
      <c r="AW24" s="86"/>
      <c r="AX24" s="86"/>
      <c r="AY24" s="86"/>
      <c r="AZ24" s="86"/>
      <c r="BA24">
        <v>21</v>
      </c>
      <c r="BB24" s="85" t="str">
        <f>REPLACE(INDEX(GroupVertices[Group],MATCH(Edges24[[#This Row],[Vertex 1]],GroupVertices[Vertex],0)),1,1,"")</f>
        <v>2</v>
      </c>
      <c r="BC24" s="85" t="str">
        <f>REPLACE(INDEX(GroupVertices[Group],MATCH(Edges24[[#This Row],[Vertex 2]],GroupVertices[Vertex],0)),1,1,"")</f>
        <v>2</v>
      </c>
      <c r="BD24" s="51"/>
      <c r="BE24" s="52"/>
      <c r="BF24" s="51"/>
      <c r="BG24" s="52"/>
      <c r="BH24" s="51"/>
      <c r="BI24" s="52"/>
      <c r="BJ24" s="51"/>
      <c r="BK24" s="52"/>
      <c r="BL24" s="51"/>
    </row>
    <row r="25" spans="1:64" ht="15">
      <c r="A25" s="84" t="s">
        <v>215</v>
      </c>
      <c r="B25" s="84" t="s">
        <v>219</v>
      </c>
      <c r="C25" s="53"/>
      <c r="D25" s="54"/>
      <c r="E25" s="65"/>
      <c r="F25" s="55"/>
      <c r="G25" s="53"/>
      <c r="H25" s="57"/>
      <c r="I25" s="56"/>
      <c r="J25" s="56"/>
      <c r="K25" s="36" t="s">
        <v>65</v>
      </c>
      <c r="L25" s="83">
        <v>25</v>
      </c>
      <c r="M25" s="83"/>
      <c r="N25" s="63"/>
      <c r="O25" s="86" t="s">
        <v>221</v>
      </c>
      <c r="P25" s="88">
        <v>43601.74199074074</v>
      </c>
      <c r="Q25" s="86" t="s">
        <v>244</v>
      </c>
      <c r="R25" s="86" t="s">
        <v>254</v>
      </c>
      <c r="S25" s="86" t="s">
        <v>258</v>
      </c>
      <c r="T25" s="86" t="s">
        <v>220</v>
      </c>
      <c r="U25" s="89" t="s">
        <v>284</v>
      </c>
      <c r="V25" s="89" t="s">
        <v>284</v>
      </c>
      <c r="W25" s="88">
        <v>43601.74199074074</v>
      </c>
      <c r="X25" s="89" t="s">
        <v>314</v>
      </c>
      <c r="Y25" s="86"/>
      <c r="Z25" s="86"/>
      <c r="AA25" s="92" t="s">
        <v>346</v>
      </c>
      <c r="AB25" s="86"/>
      <c r="AC25" s="86" t="b">
        <v>0</v>
      </c>
      <c r="AD25" s="86">
        <v>0</v>
      </c>
      <c r="AE25" s="92" t="s">
        <v>356</v>
      </c>
      <c r="AF25" s="86" t="b">
        <v>0</v>
      </c>
      <c r="AG25" s="86" t="s">
        <v>357</v>
      </c>
      <c r="AH25" s="86"/>
      <c r="AI25" s="92" t="s">
        <v>356</v>
      </c>
      <c r="AJ25" s="86" t="b">
        <v>0</v>
      </c>
      <c r="AK25" s="86">
        <v>0</v>
      </c>
      <c r="AL25" s="92" t="s">
        <v>356</v>
      </c>
      <c r="AM25" s="86" t="s">
        <v>361</v>
      </c>
      <c r="AN25" s="86" t="b">
        <v>0</v>
      </c>
      <c r="AO25" s="92" t="s">
        <v>346</v>
      </c>
      <c r="AP25" s="86" t="s">
        <v>176</v>
      </c>
      <c r="AQ25" s="86">
        <v>0</v>
      </c>
      <c r="AR25" s="86">
        <v>0</v>
      </c>
      <c r="AS25" s="86"/>
      <c r="AT25" s="86"/>
      <c r="AU25" s="86"/>
      <c r="AV25" s="86"/>
      <c r="AW25" s="86"/>
      <c r="AX25" s="86"/>
      <c r="AY25" s="86"/>
      <c r="AZ25" s="86"/>
      <c r="BA25">
        <v>21</v>
      </c>
      <c r="BB25" s="85" t="str">
        <f>REPLACE(INDEX(GroupVertices[Group],MATCH(Edges24[[#This Row],[Vertex 1]],GroupVertices[Vertex],0)),1,1,"")</f>
        <v>2</v>
      </c>
      <c r="BC25" s="85" t="str">
        <f>REPLACE(INDEX(GroupVertices[Group],MATCH(Edges24[[#This Row],[Vertex 2]],GroupVertices[Vertex],0)),1,1,"")</f>
        <v>2</v>
      </c>
      <c r="BD25" s="51"/>
      <c r="BE25" s="52"/>
      <c r="BF25" s="51"/>
      <c r="BG25" s="52"/>
      <c r="BH25" s="51"/>
      <c r="BI25" s="52"/>
      <c r="BJ25" s="51"/>
      <c r="BK25" s="52"/>
      <c r="BL25" s="51"/>
    </row>
    <row r="26" spans="1:64" ht="15">
      <c r="A26" s="84" t="s">
        <v>215</v>
      </c>
      <c r="B26" s="84" t="s">
        <v>219</v>
      </c>
      <c r="C26" s="53"/>
      <c r="D26" s="54"/>
      <c r="E26" s="65"/>
      <c r="F26" s="55"/>
      <c r="G26" s="53"/>
      <c r="H26" s="57"/>
      <c r="I26" s="56"/>
      <c r="J26" s="56"/>
      <c r="K26" s="36" t="s">
        <v>65</v>
      </c>
      <c r="L26" s="83">
        <v>26</v>
      </c>
      <c r="M26" s="83"/>
      <c r="N26" s="63"/>
      <c r="O26" s="86" t="s">
        <v>221</v>
      </c>
      <c r="P26" s="88">
        <v>43602.75314814815</v>
      </c>
      <c r="Q26" s="86" t="s">
        <v>245</v>
      </c>
      <c r="R26" s="86" t="s">
        <v>254</v>
      </c>
      <c r="S26" s="86" t="s">
        <v>258</v>
      </c>
      <c r="T26" s="86" t="s">
        <v>220</v>
      </c>
      <c r="U26" s="89" t="s">
        <v>285</v>
      </c>
      <c r="V26" s="89" t="s">
        <v>285</v>
      </c>
      <c r="W26" s="88">
        <v>43602.75314814815</v>
      </c>
      <c r="X26" s="89" t="s">
        <v>315</v>
      </c>
      <c r="Y26" s="86"/>
      <c r="Z26" s="86"/>
      <c r="AA26" s="92" t="s">
        <v>347</v>
      </c>
      <c r="AB26" s="86"/>
      <c r="AC26" s="86" t="b">
        <v>0</v>
      </c>
      <c r="AD26" s="86">
        <v>0</v>
      </c>
      <c r="AE26" s="92" t="s">
        <v>356</v>
      </c>
      <c r="AF26" s="86" t="b">
        <v>0</v>
      </c>
      <c r="AG26" s="86" t="s">
        <v>357</v>
      </c>
      <c r="AH26" s="86"/>
      <c r="AI26" s="92" t="s">
        <v>356</v>
      </c>
      <c r="AJ26" s="86" t="b">
        <v>0</v>
      </c>
      <c r="AK26" s="86">
        <v>0</v>
      </c>
      <c r="AL26" s="92" t="s">
        <v>356</v>
      </c>
      <c r="AM26" s="86" t="s">
        <v>361</v>
      </c>
      <c r="AN26" s="86" t="b">
        <v>0</v>
      </c>
      <c r="AO26" s="92" t="s">
        <v>347</v>
      </c>
      <c r="AP26" s="86" t="s">
        <v>176</v>
      </c>
      <c r="AQ26" s="86">
        <v>0</v>
      </c>
      <c r="AR26" s="86">
        <v>0</v>
      </c>
      <c r="AS26" s="86"/>
      <c r="AT26" s="86"/>
      <c r="AU26" s="86"/>
      <c r="AV26" s="86"/>
      <c r="AW26" s="86"/>
      <c r="AX26" s="86"/>
      <c r="AY26" s="86"/>
      <c r="AZ26" s="86"/>
      <c r="BA26">
        <v>21</v>
      </c>
      <c r="BB26" s="85" t="str">
        <f>REPLACE(INDEX(GroupVertices[Group],MATCH(Edges24[[#This Row],[Vertex 1]],GroupVertices[Vertex],0)),1,1,"")</f>
        <v>2</v>
      </c>
      <c r="BC26" s="85" t="str">
        <f>REPLACE(INDEX(GroupVertices[Group],MATCH(Edges24[[#This Row],[Vertex 2]],GroupVertices[Vertex],0)),1,1,"")</f>
        <v>2</v>
      </c>
      <c r="BD26" s="51"/>
      <c r="BE26" s="52"/>
      <c r="BF26" s="51"/>
      <c r="BG26" s="52"/>
      <c r="BH26" s="51"/>
      <c r="BI26" s="52"/>
      <c r="BJ26" s="51"/>
      <c r="BK26" s="52"/>
      <c r="BL26" s="51"/>
    </row>
    <row r="27" spans="1:64" ht="15">
      <c r="A27" s="84" t="s">
        <v>215</v>
      </c>
      <c r="B27" s="84" t="s">
        <v>219</v>
      </c>
      <c r="C27" s="53"/>
      <c r="D27" s="54"/>
      <c r="E27" s="65"/>
      <c r="F27" s="55"/>
      <c r="G27" s="53"/>
      <c r="H27" s="57"/>
      <c r="I27" s="56"/>
      <c r="J27" s="56"/>
      <c r="K27" s="36" t="s">
        <v>65</v>
      </c>
      <c r="L27" s="83">
        <v>27</v>
      </c>
      <c r="M27" s="83"/>
      <c r="N27" s="63"/>
      <c r="O27" s="86" t="s">
        <v>221</v>
      </c>
      <c r="P27" s="88">
        <v>43605.73809027778</v>
      </c>
      <c r="Q27" s="86" t="s">
        <v>246</v>
      </c>
      <c r="R27" s="86" t="s">
        <v>254</v>
      </c>
      <c r="S27" s="86" t="s">
        <v>258</v>
      </c>
      <c r="T27" s="86" t="s">
        <v>220</v>
      </c>
      <c r="U27" s="89" t="s">
        <v>286</v>
      </c>
      <c r="V27" s="89" t="s">
        <v>286</v>
      </c>
      <c r="W27" s="88">
        <v>43605.73809027778</v>
      </c>
      <c r="X27" s="89" t="s">
        <v>316</v>
      </c>
      <c r="Y27" s="86"/>
      <c r="Z27" s="86"/>
      <c r="AA27" s="92" t="s">
        <v>348</v>
      </c>
      <c r="AB27" s="86"/>
      <c r="AC27" s="86" t="b">
        <v>0</v>
      </c>
      <c r="AD27" s="86">
        <v>0</v>
      </c>
      <c r="AE27" s="92" t="s">
        <v>356</v>
      </c>
      <c r="AF27" s="86" t="b">
        <v>0</v>
      </c>
      <c r="AG27" s="86" t="s">
        <v>357</v>
      </c>
      <c r="AH27" s="86"/>
      <c r="AI27" s="92" t="s">
        <v>356</v>
      </c>
      <c r="AJ27" s="86" t="b">
        <v>0</v>
      </c>
      <c r="AK27" s="86">
        <v>0</v>
      </c>
      <c r="AL27" s="92" t="s">
        <v>356</v>
      </c>
      <c r="AM27" s="86" t="s">
        <v>361</v>
      </c>
      <c r="AN27" s="86" t="b">
        <v>0</v>
      </c>
      <c r="AO27" s="92" t="s">
        <v>348</v>
      </c>
      <c r="AP27" s="86" t="s">
        <v>176</v>
      </c>
      <c r="AQ27" s="86">
        <v>0</v>
      </c>
      <c r="AR27" s="86">
        <v>0</v>
      </c>
      <c r="AS27" s="86"/>
      <c r="AT27" s="86"/>
      <c r="AU27" s="86"/>
      <c r="AV27" s="86"/>
      <c r="AW27" s="86"/>
      <c r="AX27" s="86"/>
      <c r="AY27" s="86"/>
      <c r="AZ27" s="86"/>
      <c r="BA27">
        <v>21</v>
      </c>
      <c r="BB27" s="85" t="str">
        <f>REPLACE(INDEX(GroupVertices[Group],MATCH(Edges24[[#This Row],[Vertex 1]],GroupVertices[Vertex],0)),1,1,"")</f>
        <v>2</v>
      </c>
      <c r="BC27" s="85" t="str">
        <f>REPLACE(INDEX(GroupVertices[Group],MATCH(Edges24[[#This Row],[Vertex 2]],GroupVertices[Vertex],0)),1,1,"")</f>
        <v>2</v>
      </c>
      <c r="BD27" s="51"/>
      <c r="BE27" s="52"/>
      <c r="BF27" s="51"/>
      <c r="BG27" s="52"/>
      <c r="BH27" s="51"/>
      <c r="BI27" s="52"/>
      <c r="BJ27" s="51"/>
      <c r="BK27" s="52"/>
      <c r="BL27" s="51"/>
    </row>
    <row r="28" spans="1:64" ht="15">
      <c r="A28" s="84" t="s">
        <v>216</v>
      </c>
      <c r="B28" s="84" t="s">
        <v>216</v>
      </c>
      <c r="C28" s="53"/>
      <c r="D28" s="54"/>
      <c r="E28" s="65"/>
      <c r="F28" s="55"/>
      <c r="G28" s="53"/>
      <c r="H28" s="57"/>
      <c r="I28" s="56"/>
      <c r="J28" s="56"/>
      <c r="K28" s="36" t="s">
        <v>65</v>
      </c>
      <c r="L28" s="83">
        <v>49</v>
      </c>
      <c r="M28" s="83"/>
      <c r="N28" s="63"/>
      <c r="O28" s="86" t="s">
        <v>176</v>
      </c>
      <c r="P28" s="88">
        <v>43586.08351851852</v>
      </c>
      <c r="Q28" s="86" t="s">
        <v>247</v>
      </c>
      <c r="R28" s="89" t="s">
        <v>255</v>
      </c>
      <c r="S28" s="86" t="s">
        <v>259</v>
      </c>
      <c r="T28" s="86" t="s">
        <v>220</v>
      </c>
      <c r="U28" s="86"/>
      <c r="V28" s="89" t="s">
        <v>289</v>
      </c>
      <c r="W28" s="88">
        <v>43586.08351851852</v>
      </c>
      <c r="X28" s="89" t="s">
        <v>317</v>
      </c>
      <c r="Y28" s="86"/>
      <c r="Z28" s="86"/>
      <c r="AA28" s="92" t="s">
        <v>349</v>
      </c>
      <c r="AB28" s="86"/>
      <c r="AC28" s="86" t="b">
        <v>0</v>
      </c>
      <c r="AD28" s="86">
        <v>0</v>
      </c>
      <c r="AE28" s="92" t="s">
        <v>356</v>
      </c>
      <c r="AF28" s="86" t="b">
        <v>0</v>
      </c>
      <c r="AG28" s="86" t="s">
        <v>357</v>
      </c>
      <c r="AH28" s="86"/>
      <c r="AI28" s="92" t="s">
        <v>356</v>
      </c>
      <c r="AJ28" s="86" t="b">
        <v>0</v>
      </c>
      <c r="AK28" s="86">
        <v>0</v>
      </c>
      <c r="AL28" s="92" t="s">
        <v>356</v>
      </c>
      <c r="AM28" s="86" t="s">
        <v>362</v>
      </c>
      <c r="AN28" s="86" t="b">
        <v>0</v>
      </c>
      <c r="AO28" s="92" t="s">
        <v>349</v>
      </c>
      <c r="AP28" s="86" t="s">
        <v>176</v>
      </c>
      <c r="AQ28" s="86">
        <v>0</v>
      </c>
      <c r="AR28" s="86">
        <v>0</v>
      </c>
      <c r="AS28" s="86"/>
      <c r="AT28" s="86"/>
      <c r="AU28" s="86"/>
      <c r="AV28" s="86"/>
      <c r="AW28" s="86"/>
      <c r="AX28" s="86"/>
      <c r="AY28" s="86"/>
      <c r="AZ28" s="86"/>
      <c r="BA28">
        <v>5</v>
      </c>
      <c r="BB28" s="85" t="str">
        <f>REPLACE(INDEX(GroupVertices[Group],MATCH(Edges24[[#This Row],[Vertex 1]],GroupVertices[Vertex],0)),1,1,"")</f>
        <v>1</v>
      </c>
      <c r="BC28" s="85" t="str">
        <f>REPLACE(INDEX(GroupVertices[Group],MATCH(Edges24[[#This Row],[Vertex 2]],GroupVertices[Vertex],0)),1,1,"")</f>
        <v>1</v>
      </c>
      <c r="BD28" s="51">
        <v>1</v>
      </c>
      <c r="BE28" s="52">
        <v>8.333333333333334</v>
      </c>
      <c r="BF28" s="51">
        <v>0</v>
      </c>
      <c r="BG28" s="52">
        <v>0</v>
      </c>
      <c r="BH28" s="51">
        <v>0</v>
      </c>
      <c r="BI28" s="52">
        <v>0</v>
      </c>
      <c r="BJ28" s="51">
        <v>11</v>
      </c>
      <c r="BK28" s="52">
        <v>91.66666666666667</v>
      </c>
      <c r="BL28" s="51">
        <v>12</v>
      </c>
    </row>
    <row r="29" spans="1:64" ht="15">
      <c r="A29" s="84" t="s">
        <v>216</v>
      </c>
      <c r="B29" s="84" t="s">
        <v>216</v>
      </c>
      <c r="C29" s="53"/>
      <c r="D29" s="54"/>
      <c r="E29" s="65"/>
      <c r="F29" s="55"/>
      <c r="G29" s="53"/>
      <c r="H29" s="57"/>
      <c r="I29" s="56"/>
      <c r="J29" s="56"/>
      <c r="K29" s="36" t="s">
        <v>65</v>
      </c>
      <c r="L29" s="83">
        <v>50</v>
      </c>
      <c r="M29" s="83"/>
      <c r="N29" s="63"/>
      <c r="O29" s="86" t="s">
        <v>176</v>
      </c>
      <c r="P29" s="88">
        <v>43593.0868287037</v>
      </c>
      <c r="Q29" s="86" t="s">
        <v>248</v>
      </c>
      <c r="R29" s="89" t="s">
        <v>255</v>
      </c>
      <c r="S29" s="86" t="s">
        <v>259</v>
      </c>
      <c r="T29" s="86" t="s">
        <v>220</v>
      </c>
      <c r="U29" s="86"/>
      <c r="V29" s="89" t="s">
        <v>289</v>
      </c>
      <c r="W29" s="88">
        <v>43593.0868287037</v>
      </c>
      <c r="X29" s="89" t="s">
        <v>318</v>
      </c>
      <c r="Y29" s="86"/>
      <c r="Z29" s="86"/>
      <c r="AA29" s="92" t="s">
        <v>350</v>
      </c>
      <c r="AB29" s="86"/>
      <c r="AC29" s="86" t="b">
        <v>0</v>
      </c>
      <c r="AD29" s="86">
        <v>0</v>
      </c>
      <c r="AE29" s="92" t="s">
        <v>356</v>
      </c>
      <c r="AF29" s="86" t="b">
        <v>0</v>
      </c>
      <c r="AG29" s="86" t="s">
        <v>357</v>
      </c>
      <c r="AH29" s="86"/>
      <c r="AI29" s="92" t="s">
        <v>356</v>
      </c>
      <c r="AJ29" s="86" t="b">
        <v>0</v>
      </c>
      <c r="AK29" s="86">
        <v>0</v>
      </c>
      <c r="AL29" s="92" t="s">
        <v>356</v>
      </c>
      <c r="AM29" s="86" t="s">
        <v>362</v>
      </c>
      <c r="AN29" s="86" t="b">
        <v>0</v>
      </c>
      <c r="AO29" s="92" t="s">
        <v>350</v>
      </c>
      <c r="AP29" s="86" t="s">
        <v>176</v>
      </c>
      <c r="AQ29" s="86">
        <v>0</v>
      </c>
      <c r="AR29" s="86">
        <v>0</v>
      </c>
      <c r="AS29" s="86"/>
      <c r="AT29" s="86"/>
      <c r="AU29" s="86"/>
      <c r="AV29" s="86"/>
      <c r="AW29" s="86"/>
      <c r="AX29" s="86"/>
      <c r="AY29" s="86"/>
      <c r="AZ29" s="86"/>
      <c r="BA29">
        <v>5</v>
      </c>
      <c r="BB29" s="85" t="str">
        <f>REPLACE(INDEX(GroupVertices[Group],MATCH(Edges24[[#This Row],[Vertex 1]],GroupVertices[Vertex],0)),1,1,"")</f>
        <v>1</v>
      </c>
      <c r="BC29" s="85" t="str">
        <f>REPLACE(INDEX(GroupVertices[Group],MATCH(Edges24[[#This Row],[Vertex 2]],GroupVertices[Vertex],0)),1,1,"")</f>
        <v>1</v>
      </c>
      <c r="BD29" s="51">
        <v>1</v>
      </c>
      <c r="BE29" s="52">
        <v>7.142857142857143</v>
      </c>
      <c r="BF29" s="51">
        <v>0</v>
      </c>
      <c r="BG29" s="52">
        <v>0</v>
      </c>
      <c r="BH29" s="51">
        <v>0</v>
      </c>
      <c r="BI29" s="52">
        <v>0</v>
      </c>
      <c r="BJ29" s="51">
        <v>13</v>
      </c>
      <c r="BK29" s="52">
        <v>92.85714285714286</v>
      </c>
      <c r="BL29" s="51">
        <v>14</v>
      </c>
    </row>
    <row r="30" spans="1:64" ht="15">
      <c r="A30" s="84" t="s">
        <v>216</v>
      </c>
      <c r="B30" s="84" t="s">
        <v>216</v>
      </c>
      <c r="C30" s="53"/>
      <c r="D30" s="54"/>
      <c r="E30" s="65"/>
      <c r="F30" s="55"/>
      <c r="G30" s="53"/>
      <c r="H30" s="57"/>
      <c r="I30" s="56"/>
      <c r="J30" s="56"/>
      <c r="K30" s="36" t="s">
        <v>65</v>
      </c>
      <c r="L30" s="83">
        <v>51</v>
      </c>
      <c r="M30" s="83"/>
      <c r="N30" s="63"/>
      <c r="O30" s="86" t="s">
        <v>176</v>
      </c>
      <c r="P30" s="88">
        <v>43600.0868287037</v>
      </c>
      <c r="Q30" s="86" t="s">
        <v>247</v>
      </c>
      <c r="R30" s="89" t="s">
        <v>255</v>
      </c>
      <c r="S30" s="86" t="s">
        <v>259</v>
      </c>
      <c r="T30" s="86" t="s">
        <v>220</v>
      </c>
      <c r="U30" s="86"/>
      <c r="V30" s="89" t="s">
        <v>289</v>
      </c>
      <c r="W30" s="88">
        <v>43600.0868287037</v>
      </c>
      <c r="X30" s="89" t="s">
        <v>319</v>
      </c>
      <c r="Y30" s="86"/>
      <c r="Z30" s="86"/>
      <c r="AA30" s="92" t="s">
        <v>351</v>
      </c>
      <c r="AB30" s="86"/>
      <c r="AC30" s="86" t="b">
        <v>0</v>
      </c>
      <c r="AD30" s="86">
        <v>0</v>
      </c>
      <c r="AE30" s="92" t="s">
        <v>356</v>
      </c>
      <c r="AF30" s="86" t="b">
        <v>0</v>
      </c>
      <c r="AG30" s="86" t="s">
        <v>357</v>
      </c>
      <c r="AH30" s="86"/>
      <c r="AI30" s="92" t="s">
        <v>356</v>
      </c>
      <c r="AJ30" s="86" t="b">
        <v>0</v>
      </c>
      <c r="AK30" s="86">
        <v>0</v>
      </c>
      <c r="AL30" s="92" t="s">
        <v>356</v>
      </c>
      <c r="AM30" s="86" t="s">
        <v>362</v>
      </c>
      <c r="AN30" s="86" t="b">
        <v>0</v>
      </c>
      <c r="AO30" s="92" t="s">
        <v>351</v>
      </c>
      <c r="AP30" s="86" t="s">
        <v>176</v>
      </c>
      <c r="AQ30" s="86">
        <v>0</v>
      </c>
      <c r="AR30" s="86">
        <v>0</v>
      </c>
      <c r="AS30" s="86"/>
      <c r="AT30" s="86"/>
      <c r="AU30" s="86"/>
      <c r="AV30" s="86"/>
      <c r="AW30" s="86"/>
      <c r="AX30" s="86"/>
      <c r="AY30" s="86"/>
      <c r="AZ30" s="86"/>
      <c r="BA30">
        <v>5</v>
      </c>
      <c r="BB30" s="85" t="str">
        <f>REPLACE(INDEX(GroupVertices[Group],MATCH(Edges24[[#This Row],[Vertex 1]],GroupVertices[Vertex],0)),1,1,"")</f>
        <v>1</v>
      </c>
      <c r="BC30" s="85" t="str">
        <f>REPLACE(INDEX(GroupVertices[Group],MATCH(Edges24[[#This Row],[Vertex 2]],GroupVertices[Vertex],0)),1,1,"")</f>
        <v>1</v>
      </c>
      <c r="BD30" s="51">
        <v>1</v>
      </c>
      <c r="BE30" s="52">
        <v>8.333333333333334</v>
      </c>
      <c r="BF30" s="51">
        <v>0</v>
      </c>
      <c r="BG30" s="52">
        <v>0</v>
      </c>
      <c r="BH30" s="51">
        <v>0</v>
      </c>
      <c r="BI30" s="52">
        <v>0</v>
      </c>
      <c r="BJ30" s="51">
        <v>11</v>
      </c>
      <c r="BK30" s="52">
        <v>91.66666666666667</v>
      </c>
      <c r="BL30" s="51">
        <v>12</v>
      </c>
    </row>
    <row r="31" spans="1:64" ht="15">
      <c r="A31" s="84" t="s">
        <v>216</v>
      </c>
      <c r="B31" s="84" t="s">
        <v>216</v>
      </c>
      <c r="C31" s="53"/>
      <c r="D31" s="54"/>
      <c r="E31" s="65"/>
      <c r="F31" s="55"/>
      <c r="G31" s="53"/>
      <c r="H31" s="57"/>
      <c r="I31" s="56"/>
      <c r="J31" s="56"/>
      <c r="K31" s="36" t="s">
        <v>65</v>
      </c>
      <c r="L31" s="83">
        <v>52</v>
      </c>
      <c r="M31" s="83"/>
      <c r="N31" s="63"/>
      <c r="O31" s="86" t="s">
        <v>176</v>
      </c>
      <c r="P31" s="88">
        <v>43607.08684027778</v>
      </c>
      <c r="Q31" s="86" t="s">
        <v>249</v>
      </c>
      <c r="R31" s="89" t="s">
        <v>255</v>
      </c>
      <c r="S31" s="86" t="s">
        <v>259</v>
      </c>
      <c r="T31" s="86" t="s">
        <v>220</v>
      </c>
      <c r="U31" s="86"/>
      <c r="V31" s="89" t="s">
        <v>289</v>
      </c>
      <c r="W31" s="88">
        <v>43607.08684027778</v>
      </c>
      <c r="X31" s="89" t="s">
        <v>320</v>
      </c>
      <c r="Y31" s="86"/>
      <c r="Z31" s="86"/>
      <c r="AA31" s="92" t="s">
        <v>352</v>
      </c>
      <c r="AB31" s="86"/>
      <c r="AC31" s="86" t="b">
        <v>0</v>
      </c>
      <c r="AD31" s="86">
        <v>0</v>
      </c>
      <c r="AE31" s="92" t="s">
        <v>356</v>
      </c>
      <c r="AF31" s="86" t="b">
        <v>0</v>
      </c>
      <c r="AG31" s="86" t="s">
        <v>357</v>
      </c>
      <c r="AH31" s="86"/>
      <c r="AI31" s="92" t="s">
        <v>356</v>
      </c>
      <c r="AJ31" s="86" t="b">
        <v>0</v>
      </c>
      <c r="AK31" s="86">
        <v>0</v>
      </c>
      <c r="AL31" s="92" t="s">
        <v>356</v>
      </c>
      <c r="AM31" s="86" t="s">
        <v>362</v>
      </c>
      <c r="AN31" s="86" t="b">
        <v>0</v>
      </c>
      <c r="AO31" s="92" t="s">
        <v>352</v>
      </c>
      <c r="AP31" s="86" t="s">
        <v>176</v>
      </c>
      <c r="AQ31" s="86">
        <v>0</v>
      </c>
      <c r="AR31" s="86">
        <v>0</v>
      </c>
      <c r="AS31" s="86"/>
      <c r="AT31" s="86"/>
      <c r="AU31" s="86"/>
      <c r="AV31" s="86"/>
      <c r="AW31" s="86"/>
      <c r="AX31" s="86"/>
      <c r="AY31" s="86"/>
      <c r="AZ31" s="86"/>
      <c r="BA31">
        <v>5</v>
      </c>
      <c r="BB31" s="85" t="str">
        <f>REPLACE(INDEX(GroupVertices[Group],MATCH(Edges24[[#This Row],[Vertex 1]],GroupVertices[Vertex],0)),1,1,"")</f>
        <v>1</v>
      </c>
      <c r="BC31" s="85" t="str">
        <f>REPLACE(INDEX(GroupVertices[Group],MATCH(Edges24[[#This Row],[Vertex 2]],GroupVertices[Vertex],0)),1,1,"")</f>
        <v>1</v>
      </c>
      <c r="BD31" s="51">
        <v>1</v>
      </c>
      <c r="BE31" s="52">
        <v>7.6923076923076925</v>
      </c>
      <c r="BF31" s="51">
        <v>0</v>
      </c>
      <c r="BG31" s="52">
        <v>0</v>
      </c>
      <c r="BH31" s="51">
        <v>0</v>
      </c>
      <c r="BI31" s="52">
        <v>0</v>
      </c>
      <c r="BJ31" s="51">
        <v>12</v>
      </c>
      <c r="BK31" s="52">
        <v>92.3076923076923</v>
      </c>
      <c r="BL31" s="51">
        <v>13</v>
      </c>
    </row>
    <row r="32" spans="1:64" ht="15">
      <c r="A32" s="84" t="s">
        <v>216</v>
      </c>
      <c r="B32" s="84" t="s">
        <v>216</v>
      </c>
      <c r="C32" s="53"/>
      <c r="D32" s="54"/>
      <c r="E32" s="65"/>
      <c r="F32" s="55"/>
      <c r="G32" s="53"/>
      <c r="H32" s="57"/>
      <c r="I32" s="56"/>
      <c r="J32" s="56"/>
      <c r="K32" s="36" t="s">
        <v>65</v>
      </c>
      <c r="L32" s="83">
        <v>53</v>
      </c>
      <c r="M32" s="83"/>
      <c r="N32" s="63"/>
      <c r="O32" s="86" t="s">
        <v>176</v>
      </c>
      <c r="P32" s="88">
        <v>43614.08684027778</v>
      </c>
      <c r="Q32" s="86" t="s">
        <v>250</v>
      </c>
      <c r="R32" s="89" t="s">
        <v>255</v>
      </c>
      <c r="S32" s="86" t="s">
        <v>259</v>
      </c>
      <c r="T32" s="86" t="s">
        <v>220</v>
      </c>
      <c r="U32" s="86"/>
      <c r="V32" s="89" t="s">
        <v>289</v>
      </c>
      <c r="W32" s="88">
        <v>43614.08684027778</v>
      </c>
      <c r="X32" s="89" t="s">
        <v>321</v>
      </c>
      <c r="Y32" s="86"/>
      <c r="Z32" s="86"/>
      <c r="AA32" s="92" t="s">
        <v>353</v>
      </c>
      <c r="AB32" s="86"/>
      <c r="AC32" s="86" t="b">
        <v>0</v>
      </c>
      <c r="AD32" s="86">
        <v>0</v>
      </c>
      <c r="AE32" s="92" t="s">
        <v>356</v>
      </c>
      <c r="AF32" s="86" t="b">
        <v>0</v>
      </c>
      <c r="AG32" s="86" t="s">
        <v>357</v>
      </c>
      <c r="AH32" s="86"/>
      <c r="AI32" s="92" t="s">
        <v>356</v>
      </c>
      <c r="AJ32" s="86" t="b">
        <v>0</v>
      </c>
      <c r="AK32" s="86">
        <v>0</v>
      </c>
      <c r="AL32" s="92" t="s">
        <v>356</v>
      </c>
      <c r="AM32" s="86" t="s">
        <v>362</v>
      </c>
      <c r="AN32" s="86" t="b">
        <v>0</v>
      </c>
      <c r="AO32" s="92" t="s">
        <v>353</v>
      </c>
      <c r="AP32" s="86" t="s">
        <v>176</v>
      </c>
      <c r="AQ32" s="86">
        <v>0</v>
      </c>
      <c r="AR32" s="86">
        <v>0</v>
      </c>
      <c r="AS32" s="86"/>
      <c r="AT32" s="86"/>
      <c r="AU32" s="86"/>
      <c r="AV32" s="86"/>
      <c r="AW32" s="86"/>
      <c r="AX32" s="86"/>
      <c r="AY32" s="86"/>
      <c r="AZ32" s="86"/>
      <c r="BA32">
        <v>5</v>
      </c>
      <c r="BB32" s="85" t="str">
        <f>REPLACE(INDEX(GroupVertices[Group],MATCH(Edges24[[#This Row],[Vertex 1]],GroupVertices[Vertex],0)),1,1,"")</f>
        <v>1</v>
      </c>
      <c r="BC32" s="85" t="str">
        <f>REPLACE(INDEX(GroupVertices[Group],MATCH(Edges24[[#This Row],[Vertex 2]],GroupVertices[Vertex],0)),1,1,"")</f>
        <v>1</v>
      </c>
      <c r="BD32" s="51">
        <v>1</v>
      </c>
      <c r="BE32" s="52">
        <v>7.6923076923076925</v>
      </c>
      <c r="BF32" s="51">
        <v>0</v>
      </c>
      <c r="BG32" s="52">
        <v>0</v>
      </c>
      <c r="BH32" s="51">
        <v>0</v>
      </c>
      <c r="BI32" s="52">
        <v>0</v>
      </c>
      <c r="BJ32" s="51">
        <v>12</v>
      </c>
      <c r="BK32" s="52">
        <v>92.3076923076923</v>
      </c>
      <c r="BL32" s="51">
        <v>13</v>
      </c>
    </row>
    <row r="33" spans="1:64" ht="15">
      <c r="A33" s="84" t="s">
        <v>217</v>
      </c>
      <c r="B33" s="84" t="s">
        <v>217</v>
      </c>
      <c r="C33" s="53"/>
      <c r="D33" s="54"/>
      <c r="E33" s="65"/>
      <c r="F33" s="55"/>
      <c r="G33" s="53"/>
      <c r="H33" s="57"/>
      <c r="I33" s="56"/>
      <c r="J33" s="56"/>
      <c r="K33" s="36" t="s">
        <v>65</v>
      </c>
      <c r="L33" s="83">
        <v>54</v>
      </c>
      <c r="M33" s="83"/>
      <c r="N33" s="63"/>
      <c r="O33" s="86" t="s">
        <v>176</v>
      </c>
      <c r="P33" s="88">
        <v>43467.63549768519</v>
      </c>
      <c r="Q33" s="86" t="s">
        <v>251</v>
      </c>
      <c r="R33" s="89" t="s">
        <v>256</v>
      </c>
      <c r="S33" s="86" t="s">
        <v>260</v>
      </c>
      <c r="T33" s="86" t="s">
        <v>263</v>
      </c>
      <c r="U33" s="86"/>
      <c r="V33" s="89" t="s">
        <v>290</v>
      </c>
      <c r="W33" s="88">
        <v>43467.63549768519</v>
      </c>
      <c r="X33" s="89" t="s">
        <v>322</v>
      </c>
      <c r="Y33" s="86"/>
      <c r="Z33" s="86"/>
      <c r="AA33" s="92" t="s">
        <v>354</v>
      </c>
      <c r="AB33" s="86"/>
      <c r="AC33" s="86" t="b">
        <v>0</v>
      </c>
      <c r="AD33" s="86">
        <v>3</v>
      </c>
      <c r="AE33" s="92" t="s">
        <v>356</v>
      </c>
      <c r="AF33" s="86" t="b">
        <v>0</v>
      </c>
      <c r="AG33" s="86" t="s">
        <v>357</v>
      </c>
      <c r="AH33" s="86"/>
      <c r="AI33" s="92" t="s">
        <v>356</v>
      </c>
      <c r="AJ33" s="86" t="b">
        <v>0</v>
      </c>
      <c r="AK33" s="86">
        <v>2</v>
      </c>
      <c r="AL33" s="92" t="s">
        <v>356</v>
      </c>
      <c r="AM33" s="86" t="s">
        <v>362</v>
      </c>
      <c r="AN33" s="86" t="b">
        <v>0</v>
      </c>
      <c r="AO33" s="92" t="s">
        <v>354</v>
      </c>
      <c r="AP33" s="86" t="s">
        <v>364</v>
      </c>
      <c r="AQ33" s="86">
        <v>0</v>
      </c>
      <c r="AR33" s="86">
        <v>0</v>
      </c>
      <c r="AS33" s="86"/>
      <c r="AT33" s="86"/>
      <c r="AU33" s="86"/>
      <c r="AV33" s="86"/>
      <c r="AW33" s="86"/>
      <c r="AX33" s="86"/>
      <c r="AY33" s="86"/>
      <c r="AZ33" s="86"/>
      <c r="BA33">
        <v>1</v>
      </c>
      <c r="BB33" s="85" t="str">
        <f>REPLACE(INDEX(GroupVertices[Group],MATCH(Edges24[[#This Row],[Vertex 1]],GroupVertices[Vertex],0)),1,1,"")</f>
        <v>3</v>
      </c>
      <c r="BC33" s="85" t="str">
        <f>REPLACE(INDEX(GroupVertices[Group],MATCH(Edges24[[#This Row],[Vertex 2]],GroupVertices[Vertex],0)),1,1,"")</f>
        <v>3</v>
      </c>
      <c r="BD33" s="51">
        <v>1</v>
      </c>
      <c r="BE33" s="52">
        <v>9.090909090909092</v>
      </c>
      <c r="BF33" s="51">
        <v>0</v>
      </c>
      <c r="BG33" s="52">
        <v>0</v>
      </c>
      <c r="BH33" s="51">
        <v>0</v>
      </c>
      <c r="BI33" s="52">
        <v>0</v>
      </c>
      <c r="BJ33" s="51">
        <v>10</v>
      </c>
      <c r="BK33" s="52">
        <v>90.9090909090909</v>
      </c>
      <c r="BL33" s="51">
        <v>11</v>
      </c>
    </row>
    <row r="34" spans="1:64" ht="15">
      <c r="A34" s="84" t="s">
        <v>218</v>
      </c>
      <c r="B34" s="84" t="s">
        <v>217</v>
      </c>
      <c r="C34" s="53"/>
      <c r="D34" s="54"/>
      <c r="E34" s="65"/>
      <c r="F34" s="55"/>
      <c r="G34" s="53"/>
      <c r="H34" s="57"/>
      <c r="I34" s="56"/>
      <c r="J34" s="56"/>
      <c r="K34" s="36" t="s">
        <v>65</v>
      </c>
      <c r="L34" s="83">
        <v>55</v>
      </c>
      <c r="M34" s="83"/>
      <c r="N34" s="63"/>
      <c r="O34" s="86" t="s">
        <v>221</v>
      </c>
      <c r="P34" s="88">
        <v>43615.04986111111</v>
      </c>
      <c r="Q34" s="86" t="s">
        <v>252</v>
      </c>
      <c r="R34" s="89" t="s">
        <v>256</v>
      </c>
      <c r="S34" s="86" t="s">
        <v>260</v>
      </c>
      <c r="T34" s="86" t="s">
        <v>263</v>
      </c>
      <c r="U34" s="86"/>
      <c r="V34" s="89" t="s">
        <v>291</v>
      </c>
      <c r="W34" s="88">
        <v>43615.04986111111</v>
      </c>
      <c r="X34" s="89" t="s">
        <v>323</v>
      </c>
      <c r="Y34" s="86"/>
      <c r="Z34" s="86"/>
      <c r="AA34" s="92" t="s">
        <v>355</v>
      </c>
      <c r="AB34" s="86"/>
      <c r="AC34" s="86" t="b">
        <v>0</v>
      </c>
      <c r="AD34" s="86">
        <v>0</v>
      </c>
      <c r="AE34" s="92" t="s">
        <v>356</v>
      </c>
      <c r="AF34" s="86" t="b">
        <v>0</v>
      </c>
      <c r="AG34" s="86" t="s">
        <v>357</v>
      </c>
      <c r="AH34" s="86"/>
      <c r="AI34" s="92" t="s">
        <v>356</v>
      </c>
      <c r="AJ34" s="86" t="b">
        <v>0</v>
      </c>
      <c r="AK34" s="86">
        <v>2</v>
      </c>
      <c r="AL34" s="92" t="s">
        <v>354</v>
      </c>
      <c r="AM34" s="86" t="s">
        <v>363</v>
      </c>
      <c r="AN34" s="86" t="b">
        <v>0</v>
      </c>
      <c r="AO34" s="92" t="s">
        <v>354</v>
      </c>
      <c r="AP34" s="86" t="s">
        <v>176</v>
      </c>
      <c r="AQ34" s="86">
        <v>0</v>
      </c>
      <c r="AR34" s="86">
        <v>0</v>
      </c>
      <c r="AS34" s="86"/>
      <c r="AT34" s="86"/>
      <c r="AU34" s="86"/>
      <c r="AV34" s="86"/>
      <c r="AW34" s="86"/>
      <c r="AX34" s="86"/>
      <c r="AY34" s="86"/>
      <c r="AZ34" s="86"/>
      <c r="BA34">
        <v>1</v>
      </c>
      <c r="BB34" s="85" t="str">
        <f>REPLACE(INDEX(GroupVertices[Group],MATCH(Edges24[[#This Row],[Vertex 1]],GroupVertices[Vertex],0)),1,1,"")</f>
        <v>3</v>
      </c>
      <c r="BC34" s="85" t="str">
        <f>REPLACE(INDEX(GroupVertices[Group],MATCH(Edges24[[#This Row],[Vertex 2]],GroupVertices[Vertex],0)),1,1,"")</f>
        <v>3</v>
      </c>
      <c r="BD34" s="51">
        <v>1</v>
      </c>
      <c r="BE34" s="52">
        <v>7.6923076923076925</v>
      </c>
      <c r="BF34" s="51">
        <v>0</v>
      </c>
      <c r="BG34" s="52">
        <v>0</v>
      </c>
      <c r="BH34" s="51">
        <v>0</v>
      </c>
      <c r="BI34" s="52">
        <v>0</v>
      </c>
      <c r="BJ34" s="51">
        <v>12</v>
      </c>
      <c r="BK34" s="52">
        <v>92.3076923076923</v>
      </c>
      <c r="BL34" s="51">
        <v>13</v>
      </c>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hyperlinks>
    <hyperlink ref="R6" r:id="rId1" display="https://www.beliefnet.com/columnists/depressionhelp/2019/05/we-all-need-to-be-loved.html"/>
    <hyperlink ref="R28" r:id="rId2" display="http://www.alishavalerie.com/"/>
    <hyperlink ref="R29" r:id="rId3" display="http://www.alishavalerie.com/"/>
    <hyperlink ref="R30" r:id="rId4" display="http://www.alishavalerie.com/"/>
    <hyperlink ref="R31" r:id="rId5" display="http://www.alishavalerie.com/"/>
    <hyperlink ref="R32" r:id="rId6" display="http://www.alishavalerie.com/"/>
    <hyperlink ref="R33" r:id="rId7" display="https://sociallysorted.com.au/social-media-content-calendar/"/>
    <hyperlink ref="R34" r:id="rId8" display="https://sociallysorted.com.au/social-media-content-calendar/"/>
    <hyperlink ref="U4" r:id="rId9" display="https://pbs.twimg.com/media/D3pcDp6XkAIt1xw.jpg"/>
    <hyperlink ref="U5" r:id="rId10" display="https://pbs.twimg.com/tweet_video_thumb/D6Em-iKWkAAaZsO.jpg"/>
    <hyperlink ref="U7" r:id="rId11" display="https://pbs.twimg.com/media/D3aMSYAXsAA4OII.jpg"/>
    <hyperlink ref="U8" r:id="rId12" display="https://pbs.twimg.com/media/D3kcUCaX4AAMd3t.jpg"/>
    <hyperlink ref="U9" r:id="rId13" display="https://pbs.twimg.com/media/D3zz6LOXkAAxMNa.jpg"/>
    <hyperlink ref="U10" r:id="rId14" display="https://pbs.twimg.com/media/D4IZoGyWwAATLwr.jpg"/>
    <hyperlink ref="U11" r:id="rId15" display="https://pbs.twimg.com/media/D4X15Q1WsAAvHB1.jpg"/>
    <hyperlink ref="U12" r:id="rId16" display="https://pbs.twimg.com/media/D4iHXQrWsAAZ8dV.jpg"/>
    <hyperlink ref="U13" r:id="rId17" display="https://pbs.twimg.com/media/D4snR7UWAAATaNT.jpg"/>
    <hyperlink ref="U14" r:id="rId18" display="https://pbs.twimg.com/media/D4xuSX5XkAILVDE.jpg"/>
    <hyperlink ref="U15" r:id="rId19" display="https://pbs.twimg.com/media/D47-9I_XoAIxV5V.jpg"/>
    <hyperlink ref="U16" r:id="rId20" display="https://pbs.twimg.com/media/D50jjafXsAA-qnr.jpg"/>
    <hyperlink ref="U17" r:id="rId21" display="https://pbs.twimg.com/media/D55xgxlXkAIUACg.jpg"/>
    <hyperlink ref="U18" r:id="rId22" display="https://pbs.twimg.com/media/D5-6YHBWkAEgw_t.jpg"/>
    <hyperlink ref="U19" r:id="rId23" display="https://pbs.twimg.com/media/D6EExTjW4AInTjS.jpg"/>
    <hyperlink ref="U20" r:id="rId24" display="https://pbs.twimg.com/media/D6JMLqcW4AAD0es.jpg"/>
    <hyperlink ref="U21" r:id="rId25" display="https://pbs.twimg.com/media/D6TfdaxXsAEOxBD.jpg"/>
    <hyperlink ref="U22" r:id="rId26" display="https://pbs.twimg.com/media/D6Yn5p2XsAESYE_.jpg"/>
    <hyperlink ref="U23" r:id="rId27" display="https://pbs.twimg.com/media/D6dyZh4WkAA3hyW.jpg"/>
    <hyperlink ref="U24" r:id="rId28" display="https://pbs.twimg.com/media/D6oKoOhWAAAcQMz.jpg"/>
    <hyperlink ref="U25" r:id="rId29" display="https://pbs.twimg.com/media/D6tNXN0WsAMSJP6.jpg"/>
    <hyperlink ref="U26" r:id="rId30" display="https://pbs.twimg.com/media/D6yaoOmXsAMnKe7.jpg"/>
    <hyperlink ref="U27" r:id="rId31" display="https://pbs.twimg.com/media/D7Byb3vX4AEEfhM.jpg"/>
    <hyperlink ref="V3" r:id="rId32" display="http://abs.twimg.com/sticky/default_profile_images/default_profile_normal.png"/>
    <hyperlink ref="V4" r:id="rId33" display="https://pbs.twimg.com/media/D3pcDp6XkAIt1xw.jpg"/>
    <hyperlink ref="V5" r:id="rId34" display="https://pbs.twimg.com/tweet_video_thumb/D6Em-iKWkAAaZsO.jpg"/>
    <hyperlink ref="V6" r:id="rId35" display="http://pbs.twimg.com/profile_images/630821964253302784/LZhtiZUS_normal.png"/>
    <hyperlink ref="V7" r:id="rId36" display="https://pbs.twimg.com/media/D3aMSYAXsAA4OII.jpg"/>
    <hyperlink ref="V8" r:id="rId37" display="https://pbs.twimg.com/media/D3kcUCaX4AAMd3t.jpg"/>
    <hyperlink ref="V9" r:id="rId38" display="https://pbs.twimg.com/media/D3zz6LOXkAAxMNa.jpg"/>
    <hyperlink ref="V10" r:id="rId39" display="https://pbs.twimg.com/media/D4IZoGyWwAATLwr.jpg"/>
    <hyperlink ref="V11" r:id="rId40" display="https://pbs.twimg.com/media/D4X15Q1WsAAvHB1.jpg"/>
    <hyperlink ref="V12" r:id="rId41" display="https://pbs.twimg.com/media/D4iHXQrWsAAZ8dV.jpg"/>
    <hyperlink ref="V13" r:id="rId42" display="https://pbs.twimg.com/media/D4snR7UWAAATaNT.jpg"/>
    <hyperlink ref="V14" r:id="rId43" display="https://pbs.twimg.com/media/D4xuSX5XkAILVDE.jpg"/>
    <hyperlink ref="V15" r:id="rId44" display="https://pbs.twimg.com/media/D47-9I_XoAIxV5V.jpg"/>
    <hyperlink ref="V16" r:id="rId45" display="https://pbs.twimg.com/media/D50jjafXsAA-qnr.jpg"/>
    <hyperlink ref="V17" r:id="rId46" display="https://pbs.twimg.com/media/D55xgxlXkAIUACg.jpg"/>
    <hyperlink ref="V18" r:id="rId47" display="https://pbs.twimg.com/media/D5-6YHBWkAEgw_t.jpg"/>
    <hyperlink ref="V19" r:id="rId48" display="https://pbs.twimg.com/media/D6EExTjW4AInTjS.jpg"/>
    <hyperlink ref="V20" r:id="rId49" display="https://pbs.twimg.com/media/D6JMLqcW4AAD0es.jpg"/>
    <hyperlink ref="V21" r:id="rId50" display="https://pbs.twimg.com/media/D6TfdaxXsAEOxBD.jpg"/>
    <hyperlink ref="V22" r:id="rId51" display="https://pbs.twimg.com/media/D6Yn5p2XsAESYE_.jpg"/>
    <hyperlink ref="V23" r:id="rId52" display="https://pbs.twimg.com/media/D6dyZh4WkAA3hyW.jpg"/>
    <hyperlink ref="V24" r:id="rId53" display="https://pbs.twimg.com/media/D6oKoOhWAAAcQMz.jpg"/>
    <hyperlink ref="V25" r:id="rId54" display="https://pbs.twimg.com/media/D6tNXN0WsAMSJP6.jpg"/>
    <hyperlink ref="V26" r:id="rId55" display="https://pbs.twimg.com/media/D6yaoOmXsAMnKe7.jpg"/>
    <hyperlink ref="V27" r:id="rId56" display="https://pbs.twimg.com/media/D7Byb3vX4AEEfhM.jpg"/>
    <hyperlink ref="V28" r:id="rId57" display="http://pbs.twimg.com/profile_images/1127498103580499968/CzJXvyMh_normal.jpg"/>
    <hyperlink ref="V29" r:id="rId58" display="http://pbs.twimg.com/profile_images/1127498103580499968/CzJXvyMh_normal.jpg"/>
    <hyperlink ref="V30" r:id="rId59" display="http://pbs.twimg.com/profile_images/1127498103580499968/CzJXvyMh_normal.jpg"/>
    <hyperlink ref="V31" r:id="rId60" display="http://pbs.twimg.com/profile_images/1127498103580499968/CzJXvyMh_normal.jpg"/>
    <hyperlink ref="V32" r:id="rId61" display="http://pbs.twimg.com/profile_images/1127498103580499968/CzJXvyMh_normal.jpg"/>
    <hyperlink ref="V33" r:id="rId62" display="http://pbs.twimg.com/profile_images/702296539650101249/1Iv4atDS_normal.jpg"/>
    <hyperlink ref="V34" r:id="rId63" display="http://pbs.twimg.com/profile_images/1016569511208628225/lPL7Teac_normal.jpg"/>
    <hyperlink ref="X3" r:id="rId64" display="https://twitter.com/#!/josephbalducci3/status/1115305443570724864"/>
    <hyperlink ref="X4" r:id="rId65" display="https://twitter.com/#!/lisa_stauber/status/1115305076602691584"/>
    <hyperlink ref="X5" r:id="rId66" display="https://twitter.com/#!/lisa_stauber/status/1126230601412091904"/>
    <hyperlink ref="X6" r:id="rId67" display="https://twitter.com/#!/tereziafarkas/status/1129460163654504448"/>
    <hyperlink ref="X7" r:id="rId68" display="https://twitter.com/#!/sayyaychats/status/1114232206443126788"/>
    <hyperlink ref="X8" r:id="rId69" display="https://twitter.com/#!/sayyaychats/status/1114953514663518209"/>
    <hyperlink ref="X9" r:id="rId70" display="https://twitter.com/#!/sayyaychats/status/1116034989840322560"/>
    <hyperlink ref="X10" r:id="rId71" display="https://twitter.com/#!/sayyaychats/status/1117483835871125508"/>
    <hyperlink ref="X11" r:id="rId72" display="https://twitter.com/#!/sayyaychats/status/1118570448319668227"/>
    <hyperlink ref="X12" r:id="rId73" display="https://twitter.com/#!/sayyaychats/status/1119293342620246017"/>
    <hyperlink ref="X13" r:id="rId74" display="https://twitter.com/#!/sayyaychats/status/1120032122893479936"/>
    <hyperlink ref="X14" r:id="rId75" display="https://twitter.com/#!/sayyaychats/status/1120391670640664576"/>
    <hyperlink ref="X15" r:id="rId76" display="https://twitter.com/#!/sayyaychats/status/1121113685035028481"/>
    <hyperlink ref="X16" r:id="rId77" display="https://twitter.com/#!/sayyaychats/status/1125094574781808642"/>
    <hyperlink ref="X17" r:id="rId78" display="https://twitter.com/#!/sayyaychats/status/1125461766035714053"/>
    <hyperlink ref="X18" r:id="rId79" display="https://twitter.com/#!/sayyaychats/status/1125823356664799233"/>
    <hyperlink ref="X19" r:id="rId80" display="https://twitter.com/#!/sayyaychats/status/1126186628458872835"/>
    <hyperlink ref="X20" r:id="rId81" display="https://twitter.com/#!/sayyaychats/status/1126546622261997569"/>
    <hyperlink ref="X21" r:id="rId82" display="https://twitter.com/#!/sayyaychats/status/1127271504914329600"/>
    <hyperlink ref="X22" r:id="rId83" display="https://twitter.com/#!/sayyaychats/status/1127632630013407233"/>
    <hyperlink ref="X23" r:id="rId84" display="https://twitter.com/#!/sayyaychats/status/1127996016215625728"/>
    <hyperlink ref="X24" r:id="rId85" display="https://twitter.com/#!/sayyaychats/status/1128726344483921920"/>
    <hyperlink ref="X25" r:id="rId86" display="https://twitter.com/#!/sayyaychats/status/1129081194312798213"/>
    <hyperlink ref="X26" r:id="rId87" display="https://twitter.com/#!/sayyaychats/status/1129447624120180736"/>
    <hyperlink ref="X27" r:id="rId88" display="https://twitter.com/#!/sayyaychats/status/1130529331141369857"/>
    <hyperlink ref="X28" r:id="rId89" display="https://twitter.com/#!/alishavalerie/status/1123406752110776321"/>
    <hyperlink ref="X29" r:id="rId90" display="https://twitter.com/#!/alishavalerie/status/1125944669794385920"/>
    <hyperlink ref="X30" r:id="rId91" display="https://twitter.com/#!/alishavalerie/status/1128481383956066304"/>
    <hyperlink ref="X31" r:id="rId92" display="https://twitter.com/#!/alishavalerie/status/1131018101213093895"/>
    <hyperlink ref="X32" r:id="rId93" display="https://twitter.com/#!/alishavalerie/status/1133554816393842690"/>
    <hyperlink ref="X33" r:id="rId94" display="https://twitter.com/#!/sandrasaysmedia/status/1080482627780526081"/>
    <hyperlink ref="X34" r:id="rId95" display="https://twitter.com/#!/hazloe3/status/1133903802166317058"/>
  </hyperlinks>
  <printOptions/>
  <pageMargins left="0.7" right="0.7" top="0.75" bottom="0.75" header="0.3" footer="0.3"/>
  <pageSetup horizontalDpi="600" verticalDpi="600" orientation="portrait" r:id="rId99"/>
  <legacyDrawing r:id="rId97"/>
  <tableParts>
    <tablePart r:id="rId9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710</v>
      </c>
      <c r="B1" s="13" t="s">
        <v>34</v>
      </c>
    </row>
    <row r="2" spans="1:2" ht="15">
      <c r="A2" s="124" t="s">
        <v>215</v>
      </c>
      <c r="B2" s="85">
        <v>2</v>
      </c>
    </row>
    <row r="3" spans="1:2" ht="15">
      <c r="A3" s="124" t="s">
        <v>220</v>
      </c>
      <c r="B3" s="85">
        <v>0</v>
      </c>
    </row>
    <row r="4" spans="1:2" ht="15">
      <c r="A4" s="124" t="s">
        <v>216</v>
      </c>
      <c r="B4" s="85">
        <v>0</v>
      </c>
    </row>
    <row r="5" spans="1:2" ht="15">
      <c r="A5" s="124" t="s">
        <v>218</v>
      </c>
      <c r="B5" s="85">
        <v>0</v>
      </c>
    </row>
    <row r="6" spans="1:2" ht="15">
      <c r="A6" s="124" t="s">
        <v>217</v>
      </c>
      <c r="B6" s="85">
        <v>0</v>
      </c>
    </row>
    <row r="7" spans="1:2" ht="15">
      <c r="A7" s="124" t="s">
        <v>213</v>
      </c>
      <c r="B7" s="85">
        <v>0</v>
      </c>
    </row>
    <row r="8" spans="1:2" ht="15">
      <c r="A8" s="124" t="s">
        <v>212</v>
      </c>
      <c r="B8" s="85">
        <v>0</v>
      </c>
    </row>
    <row r="9" spans="1:2" ht="15">
      <c r="A9" s="124" t="s">
        <v>219</v>
      </c>
      <c r="B9" s="85">
        <v>0</v>
      </c>
    </row>
    <row r="10" spans="1:2" ht="15">
      <c r="A10" s="124" t="s">
        <v>214</v>
      </c>
      <c r="B10"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7"/>
  <sheetViews>
    <sheetView tabSelected="1" workbookViewId="0" topLeftCell="A1"/>
  </sheetViews>
  <sheetFormatPr defaultColWidth="9.140625" defaultRowHeight="15"/>
  <cols>
    <col min="1" max="1" width="13.140625" style="0" bestFit="1" customWidth="1"/>
    <col min="2" max="2" width="25.00390625" style="0" bestFit="1" customWidth="1"/>
  </cols>
  <sheetData>
    <row r="25" spans="1:2" ht="15">
      <c r="A25" s="135" t="s">
        <v>712</v>
      </c>
      <c r="B25" t="s">
        <v>711</v>
      </c>
    </row>
    <row r="26" spans="1:2" ht="15">
      <c r="A26" s="136" t="s">
        <v>570</v>
      </c>
      <c r="B26" s="3"/>
    </row>
    <row r="27" spans="1:2" ht="15">
      <c r="A27" s="137" t="s">
        <v>714</v>
      </c>
      <c r="B27" s="3"/>
    </row>
    <row r="28" spans="1:2" ht="15">
      <c r="A28" s="138" t="s">
        <v>715</v>
      </c>
      <c r="B28" s="3"/>
    </row>
    <row r="29" spans="1:2" ht="15">
      <c r="A29" s="139" t="s">
        <v>716</v>
      </c>
      <c r="B29" s="3">
        <v>1</v>
      </c>
    </row>
    <row r="30" spans="1:2" ht="15">
      <c r="A30" s="137" t="s">
        <v>717</v>
      </c>
      <c r="B30" s="3"/>
    </row>
    <row r="31" spans="1:2" ht="15">
      <c r="A31" s="138" t="s">
        <v>718</v>
      </c>
      <c r="B31" s="3"/>
    </row>
    <row r="32" spans="1:2" ht="15">
      <c r="A32" s="139" t="s">
        <v>719</v>
      </c>
      <c r="B32" s="3">
        <v>1</v>
      </c>
    </row>
    <row r="33" spans="1:2" ht="15">
      <c r="A33" s="138" t="s">
        <v>720</v>
      </c>
      <c r="B33" s="3"/>
    </row>
    <row r="34" spans="1:2" ht="15">
      <c r="A34" s="139" t="s">
        <v>719</v>
      </c>
      <c r="B34" s="3">
        <v>1</v>
      </c>
    </row>
    <row r="35" spans="1:2" ht="15">
      <c r="A35" s="138" t="s">
        <v>721</v>
      </c>
      <c r="B35" s="3"/>
    </row>
    <row r="36" spans="1:2" ht="15">
      <c r="A36" s="139" t="s">
        <v>722</v>
      </c>
      <c r="B36" s="3">
        <v>2</v>
      </c>
    </row>
    <row r="37" spans="1:2" ht="15">
      <c r="A37" s="138" t="s">
        <v>723</v>
      </c>
      <c r="B37" s="3"/>
    </row>
    <row r="38" spans="1:2" ht="15">
      <c r="A38" s="139" t="s">
        <v>722</v>
      </c>
      <c r="B38" s="3">
        <v>1</v>
      </c>
    </row>
    <row r="39" spans="1:2" ht="15">
      <c r="A39" s="138" t="s">
        <v>724</v>
      </c>
      <c r="B39" s="3"/>
    </row>
    <row r="40" spans="1:2" ht="15">
      <c r="A40" s="139" t="s">
        <v>722</v>
      </c>
      <c r="B40" s="3">
        <v>1</v>
      </c>
    </row>
    <row r="41" spans="1:2" ht="15">
      <c r="A41" s="138" t="s">
        <v>725</v>
      </c>
      <c r="B41" s="3"/>
    </row>
    <row r="42" spans="1:2" ht="15">
      <c r="A42" s="139" t="s">
        <v>722</v>
      </c>
      <c r="B42" s="3">
        <v>1</v>
      </c>
    </row>
    <row r="43" spans="1:2" ht="15">
      <c r="A43" s="138" t="s">
        <v>726</v>
      </c>
      <c r="B43" s="3"/>
    </row>
    <row r="44" spans="1:2" ht="15">
      <c r="A44" s="139" t="s">
        <v>722</v>
      </c>
      <c r="B44" s="3">
        <v>1</v>
      </c>
    </row>
    <row r="45" spans="1:2" ht="15">
      <c r="A45" s="138" t="s">
        <v>727</v>
      </c>
      <c r="B45" s="3"/>
    </row>
    <row r="46" spans="1:2" ht="15">
      <c r="A46" s="139" t="s">
        <v>719</v>
      </c>
      <c r="B46" s="3">
        <v>1</v>
      </c>
    </row>
    <row r="47" spans="1:2" ht="15">
      <c r="A47" s="138" t="s">
        <v>728</v>
      </c>
      <c r="B47" s="3"/>
    </row>
    <row r="48" spans="1:2" ht="15">
      <c r="A48" s="139" t="s">
        <v>719</v>
      </c>
      <c r="B48" s="3">
        <v>1</v>
      </c>
    </row>
    <row r="49" spans="1:2" ht="15">
      <c r="A49" s="138" t="s">
        <v>729</v>
      </c>
      <c r="B49" s="3"/>
    </row>
    <row r="50" spans="1:2" ht="15">
      <c r="A50" s="139" t="s">
        <v>719</v>
      </c>
      <c r="B50" s="3">
        <v>1</v>
      </c>
    </row>
    <row r="51" spans="1:2" ht="15">
      <c r="A51" s="137" t="s">
        <v>730</v>
      </c>
      <c r="B51" s="3"/>
    </row>
    <row r="52" spans="1:2" ht="15">
      <c r="A52" s="138" t="s">
        <v>731</v>
      </c>
      <c r="B52" s="3"/>
    </row>
    <row r="53" spans="1:2" ht="15">
      <c r="A53" s="139" t="s">
        <v>732</v>
      </c>
      <c r="B53" s="3">
        <v>1</v>
      </c>
    </row>
    <row r="54" spans="1:2" ht="15">
      <c r="A54" s="138" t="s">
        <v>733</v>
      </c>
      <c r="B54" s="3"/>
    </row>
    <row r="55" spans="1:2" ht="15">
      <c r="A55" s="139" t="s">
        <v>722</v>
      </c>
      <c r="B55" s="3">
        <v>1</v>
      </c>
    </row>
    <row r="56" spans="1:2" ht="15">
      <c r="A56" s="138" t="s">
        <v>734</v>
      </c>
      <c r="B56" s="3"/>
    </row>
    <row r="57" spans="1:2" ht="15">
      <c r="A57" s="139" t="s">
        <v>719</v>
      </c>
      <c r="B57" s="3">
        <v>1</v>
      </c>
    </row>
    <row r="58" spans="1:2" ht="15">
      <c r="A58" s="138" t="s">
        <v>735</v>
      </c>
      <c r="B58" s="3"/>
    </row>
    <row r="59" spans="1:2" ht="15">
      <c r="A59" s="139" t="s">
        <v>719</v>
      </c>
      <c r="B59" s="3">
        <v>1</v>
      </c>
    </row>
    <row r="60" spans="1:2" ht="15">
      <c r="A60" s="138" t="s">
        <v>736</v>
      </c>
      <c r="B60" s="3"/>
    </row>
    <row r="61" spans="1:2" ht="15">
      <c r="A61" s="139" t="s">
        <v>732</v>
      </c>
      <c r="B61" s="3">
        <v>1</v>
      </c>
    </row>
    <row r="62" spans="1:2" ht="15">
      <c r="A62" s="139" t="s">
        <v>719</v>
      </c>
      <c r="B62" s="3">
        <v>1</v>
      </c>
    </row>
    <row r="63" spans="1:2" ht="15">
      <c r="A63" s="139" t="s">
        <v>737</v>
      </c>
      <c r="B63" s="3">
        <v>1</v>
      </c>
    </row>
    <row r="64" spans="1:2" ht="15">
      <c r="A64" s="138" t="s">
        <v>738</v>
      </c>
      <c r="B64" s="3"/>
    </row>
    <row r="65" spans="1:2" ht="15">
      <c r="A65" s="139" t="s">
        <v>722</v>
      </c>
      <c r="B65" s="3">
        <v>1</v>
      </c>
    </row>
    <row r="66" spans="1:2" ht="15">
      <c r="A66" s="138" t="s">
        <v>739</v>
      </c>
      <c r="B66" s="3"/>
    </row>
    <row r="67" spans="1:2" ht="15">
      <c r="A67" s="139" t="s">
        <v>722</v>
      </c>
      <c r="B67" s="3">
        <v>1</v>
      </c>
    </row>
    <row r="68" spans="1:2" ht="15">
      <c r="A68" s="138" t="s">
        <v>740</v>
      </c>
      <c r="B68" s="3"/>
    </row>
    <row r="69" spans="1:2" ht="15">
      <c r="A69" s="139" t="s">
        <v>722</v>
      </c>
      <c r="B69" s="3">
        <v>1</v>
      </c>
    </row>
    <row r="70" spans="1:2" ht="15">
      <c r="A70" s="138" t="s">
        <v>741</v>
      </c>
      <c r="B70" s="3"/>
    </row>
    <row r="71" spans="1:2" ht="15">
      <c r="A71" s="139" t="s">
        <v>722</v>
      </c>
      <c r="B71" s="3">
        <v>1</v>
      </c>
    </row>
    <row r="72" spans="1:2" ht="15">
      <c r="A72" s="138" t="s">
        <v>742</v>
      </c>
      <c r="B72" s="3"/>
    </row>
    <row r="73" spans="1:2" ht="15">
      <c r="A73" s="139" t="s">
        <v>732</v>
      </c>
      <c r="B73" s="3">
        <v>1</v>
      </c>
    </row>
    <row r="74" spans="1:2" ht="15">
      <c r="A74" s="139" t="s">
        <v>719</v>
      </c>
      <c r="B74" s="3">
        <v>1</v>
      </c>
    </row>
    <row r="75" spans="1:2" ht="15">
      <c r="A75" s="138" t="s">
        <v>743</v>
      </c>
      <c r="B75" s="3"/>
    </row>
    <row r="76" spans="1:2" ht="15">
      <c r="A76" s="139" t="s">
        <v>722</v>
      </c>
      <c r="B76" s="3">
        <v>1</v>
      </c>
    </row>
    <row r="77" spans="1:2" ht="15">
      <c r="A77" s="138" t="s">
        <v>744</v>
      </c>
      <c r="B77" s="3"/>
    </row>
    <row r="78" spans="1:2" ht="15">
      <c r="A78" s="139" t="s">
        <v>719</v>
      </c>
      <c r="B78" s="3">
        <v>2</v>
      </c>
    </row>
    <row r="79" spans="1:2" ht="15">
      <c r="A79" s="138" t="s">
        <v>745</v>
      </c>
      <c r="B79" s="3"/>
    </row>
    <row r="80" spans="1:2" ht="15">
      <c r="A80" s="139" t="s">
        <v>722</v>
      </c>
      <c r="B80" s="3">
        <v>1</v>
      </c>
    </row>
    <row r="81" spans="1:2" ht="15">
      <c r="A81" s="138" t="s">
        <v>746</v>
      </c>
      <c r="B81" s="3"/>
    </row>
    <row r="82" spans="1:2" ht="15">
      <c r="A82" s="139" t="s">
        <v>732</v>
      </c>
      <c r="B82" s="3">
        <v>1</v>
      </c>
    </row>
    <row r="83" spans="1:2" ht="15">
      <c r="A83" s="138" t="s">
        <v>747</v>
      </c>
      <c r="B83" s="3"/>
    </row>
    <row r="84" spans="1:2" ht="15">
      <c r="A84" s="139" t="s">
        <v>732</v>
      </c>
      <c r="B84" s="3">
        <v>1</v>
      </c>
    </row>
    <row r="85" spans="1:2" ht="15">
      <c r="A85" s="138" t="s">
        <v>748</v>
      </c>
      <c r="B85" s="3"/>
    </row>
    <row r="86" spans="1:2" ht="15">
      <c r="A86" s="139" t="s">
        <v>749</v>
      </c>
      <c r="B86" s="3">
        <v>1</v>
      </c>
    </row>
    <row r="87" spans="1:2" ht="15">
      <c r="A87" s="136" t="s">
        <v>713</v>
      </c>
      <c r="B87"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365</v>
      </c>
      <c r="AE2" s="13" t="s">
        <v>366</v>
      </c>
      <c r="AF2" s="13" t="s">
        <v>367</v>
      </c>
      <c r="AG2" s="13" t="s">
        <v>368</v>
      </c>
      <c r="AH2" s="13" t="s">
        <v>369</v>
      </c>
      <c r="AI2" s="13" t="s">
        <v>370</v>
      </c>
      <c r="AJ2" s="13" t="s">
        <v>371</v>
      </c>
      <c r="AK2" s="13" t="s">
        <v>372</v>
      </c>
      <c r="AL2" s="13" t="s">
        <v>373</v>
      </c>
      <c r="AM2" s="13" t="s">
        <v>374</v>
      </c>
      <c r="AN2" s="13" t="s">
        <v>375</v>
      </c>
      <c r="AO2" s="13" t="s">
        <v>376</v>
      </c>
      <c r="AP2" s="13" t="s">
        <v>377</v>
      </c>
      <c r="AQ2" s="13" t="s">
        <v>378</v>
      </c>
      <c r="AR2" s="13" t="s">
        <v>379</v>
      </c>
      <c r="AS2" s="13" t="s">
        <v>192</v>
      </c>
      <c r="AT2" s="13" t="s">
        <v>380</v>
      </c>
      <c r="AU2" s="13" t="s">
        <v>381</v>
      </c>
      <c r="AV2" s="13" t="s">
        <v>382</v>
      </c>
      <c r="AW2" s="13" t="s">
        <v>383</v>
      </c>
      <c r="AX2" s="13" t="s">
        <v>384</v>
      </c>
      <c r="AY2" s="13" t="s">
        <v>385</v>
      </c>
      <c r="AZ2" s="13" t="s">
        <v>496</v>
      </c>
      <c r="BA2" s="130" t="s">
        <v>632</v>
      </c>
      <c r="BB2" s="130" t="s">
        <v>633</v>
      </c>
      <c r="BC2" s="130" t="s">
        <v>634</v>
      </c>
      <c r="BD2" s="130" t="s">
        <v>635</v>
      </c>
      <c r="BE2" s="130" t="s">
        <v>636</v>
      </c>
      <c r="BF2" s="130" t="s">
        <v>638</v>
      </c>
      <c r="BG2" s="130" t="s">
        <v>639</v>
      </c>
      <c r="BH2" s="130" t="s">
        <v>647</v>
      </c>
      <c r="BI2" s="130" t="s">
        <v>651</v>
      </c>
      <c r="BJ2" s="130" t="s">
        <v>658</v>
      </c>
      <c r="BK2" s="130" t="s">
        <v>698</v>
      </c>
      <c r="BL2" s="130" t="s">
        <v>699</v>
      </c>
      <c r="BM2" s="130" t="s">
        <v>700</v>
      </c>
      <c r="BN2" s="130" t="s">
        <v>701</v>
      </c>
      <c r="BO2" s="130" t="s">
        <v>702</v>
      </c>
      <c r="BP2" s="130" t="s">
        <v>703</v>
      </c>
      <c r="BQ2" s="130" t="s">
        <v>704</v>
      </c>
      <c r="BR2" s="130" t="s">
        <v>705</v>
      </c>
      <c r="BS2" s="130" t="s">
        <v>707</v>
      </c>
      <c r="BT2" s="3"/>
      <c r="BU2" s="3"/>
    </row>
    <row r="3" spans="1:73" ht="15" customHeight="1">
      <c r="A3" s="50" t="s">
        <v>212</v>
      </c>
      <c r="B3" s="53"/>
      <c r="C3" s="53" t="s">
        <v>64</v>
      </c>
      <c r="D3" s="54">
        <v>162</v>
      </c>
      <c r="E3" s="55"/>
      <c r="F3" s="112" t="s">
        <v>287</v>
      </c>
      <c r="G3" s="53"/>
      <c r="H3" s="57" t="s">
        <v>212</v>
      </c>
      <c r="I3" s="56"/>
      <c r="J3" s="56"/>
      <c r="K3" s="114" t="s">
        <v>442</v>
      </c>
      <c r="L3" s="59">
        <v>1</v>
      </c>
      <c r="M3" s="60">
        <v>1236.0687255859375</v>
      </c>
      <c r="N3" s="60">
        <v>2676.202880859375</v>
      </c>
      <c r="O3" s="58"/>
      <c r="P3" s="61"/>
      <c r="Q3" s="61"/>
      <c r="R3" s="51"/>
      <c r="S3" s="51">
        <v>1</v>
      </c>
      <c r="T3" s="51">
        <v>1</v>
      </c>
      <c r="U3" s="52">
        <v>0</v>
      </c>
      <c r="V3" s="52">
        <v>0</v>
      </c>
      <c r="W3" s="52">
        <v>0</v>
      </c>
      <c r="X3" s="52">
        <v>0.999939</v>
      </c>
      <c r="Y3" s="52">
        <v>0</v>
      </c>
      <c r="Z3" s="52" t="s">
        <v>709</v>
      </c>
      <c r="AA3" s="62">
        <v>3</v>
      </c>
      <c r="AB3" s="62"/>
      <c r="AC3" s="63"/>
      <c r="AD3" s="85" t="s">
        <v>386</v>
      </c>
      <c r="AE3" s="85">
        <v>0</v>
      </c>
      <c r="AF3" s="85">
        <v>0</v>
      </c>
      <c r="AG3" s="85">
        <v>2</v>
      </c>
      <c r="AH3" s="85">
        <v>0</v>
      </c>
      <c r="AI3" s="85"/>
      <c r="AJ3" s="85" t="s">
        <v>395</v>
      </c>
      <c r="AK3" s="85"/>
      <c r="AL3" s="85"/>
      <c r="AM3" s="85"/>
      <c r="AN3" s="87">
        <v>43563.718877314815</v>
      </c>
      <c r="AO3" s="85"/>
      <c r="AP3" s="85" t="b">
        <v>1</v>
      </c>
      <c r="AQ3" s="85" t="b">
        <v>1</v>
      </c>
      <c r="AR3" s="85" t="b">
        <v>0</v>
      </c>
      <c r="AS3" s="85" t="s">
        <v>357</v>
      </c>
      <c r="AT3" s="85">
        <v>0</v>
      </c>
      <c r="AU3" s="85"/>
      <c r="AV3" s="85" t="b">
        <v>0</v>
      </c>
      <c r="AW3" s="85" t="s">
        <v>432</v>
      </c>
      <c r="AX3" s="90" t="s">
        <v>433</v>
      </c>
      <c r="AY3" s="85" t="s">
        <v>66</v>
      </c>
      <c r="AZ3" s="85" t="str">
        <f>REPLACE(INDEX(GroupVertices[Group],MATCH(Vertices[[#This Row],[Vertex]],GroupVertices[Vertex],0)),1,1,"")</f>
        <v>1</v>
      </c>
      <c r="BA3" s="51"/>
      <c r="BB3" s="51"/>
      <c r="BC3" s="51"/>
      <c r="BD3" s="51"/>
      <c r="BE3" s="51" t="s">
        <v>220</v>
      </c>
      <c r="BF3" s="51" t="s">
        <v>220</v>
      </c>
      <c r="BG3" s="131" t="s">
        <v>640</v>
      </c>
      <c r="BH3" s="131" t="s">
        <v>640</v>
      </c>
      <c r="BI3" s="131" t="s">
        <v>652</v>
      </c>
      <c r="BJ3" s="131" t="s">
        <v>652</v>
      </c>
      <c r="BK3" s="131">
        <v>0</v>
      </c>
      <c r="BL3" s="134">
        <v>0</v>
      </c>
      <c r="BM3" s="131">
        <v>0</v>
      </c>
      <c r="BN3" s="134">
        <v>0</v>
      </c>
      <c r="BO3" s="131">
        <v>0</v>
      </c>
      <c r="BP3" s="134">
        <v>0</v>
      </c>
      <c r="BQ3" s="131">
        <v>15</v>
      </c>
      <c r="BR3" s="134">
        <v>100</v>
      </c>
      <c r="BS3" s="131">
        <v>15</v>
      </c>
      <c r="BT3" s="3"/>
      <c r="BU3" s="3"/>
    </row>
    <row r="4" spans="1:76" ht="15">
      <c r="A4" s="14" t="s">
        <v>213</v>
      </c>
      <c r="B4" s="15"/>
      <c r="C4" s="15" t="s">
        <v>64</v>
      </c>
      <c r="D4" s="93">
        <v>1000</v>
      </c>
      <c r="E4" s="81"/>
      <c r="F4" s="112" t="s">
        <v>428</v>
      </c>
      <c r="G4" s="15"/>
      <c r="H4" s="16" t="s">
        <v>213</v>
      </c>
      <c r="I4" s="66"/>
      <c r="J4" s="66"/>
      <c r="K4" s="114" t="s">
        <v>443</v>
      </c>
      <c r="L4" s="94">
        <v>1</v>
      </c>
      <c r="M4" s="95">
        <v>3318.38134765625</v>
      </c>
      <c r="N4" s="95">
        <v>2676.202880859375</v>
      </c>
      <c r="O4" s="77"/>
      <c r="P4" s="96"/>
      <c r="Q4" s="96"/>
      <c r="R4" s="97"/>
      <c r="S4" s="51">
        <v>1</v>
      </c>
      <c r="T4" s="51">
        <v>1</v>
      </c>
      <c r="U4" s="52">
        <v>0</v>
      </c>
      <c r="V4" s="52">
        <v>0</v>
      </c>
      <c r="W4" s="52">
        <v>0</v>
      </c>
      <c r="X4" s="52">
        <v>0.999939</v>
      </c>
      <c r="Y4" s="52">
        <v>0</v>
      </c>
      <c r="Z4" s="52" t="s">
        <v>709</v>
      </c>
      <c r="AA4" s="82">
        <v>4</v>
      </c>
      <c r="AB4" s="82"/>
      <c r="AC4" s="98"/>
      <c r="AD4" s="85" t="s">
        <v>387</v>
      </c>
      <c r="AE4" s="85">
        <v>2411</v>
      </c>
      <c r="AF4" s="85">
        <v>4983</v>
      </c>
      <c r="AG4" s="85">
        <v>40088</v>
      </c>
      <c r="AH4" s="85">
        <v>2492</v>
      </c>
      <c r="AI4" s="85"/>
      <c r="AJ4" s="85" t="s">
        <v>396</v>
      </c>
      <c r="AK4" s="85" t="s">
        <v>404</v>
      </c>
      <c r="AL4" s="90" t="s">
        <v>410</v>
      </c>
      <c r="AM4" s="85"/>
      <c r="AN4" s="87">
        <v>39856.80976851852</v>
      </c>
      <c r="AO4" s="90" t="s">
        <v>416</v>
      </c>
      <c r="AP4" s="85" t="b">
        <v>0</v>
      </c>
      <c r="AQ4" s="85" t="b">
        <v>0</v>
      </c>
      <c r="AR4" s="85" t="b">
        <v>1</v>
      </c>
      <c r="AS4" s="85" t="s">
        <v>357</v>
      </c>
      <c r="AT4" s="85">
        <v>418</v>
      </c>
      <c r="AU4" s="90" t="s">
        <v>424</v>
      </c>
      <c r="AV4" s="85" t="b">
        <v>0</v>
      </c>
      <c r="AW4" s="85" t="s">
        <v>432</v>
      </c>
      <c r="AX4" s="90" t="s">
        <v>434</v>
      </c>
      <c r="AY4" s="85" t="s">
        <v>66</v>
      </c>
      <c r="AZ4" s="85" t="str">
        <f>REPLACE(INDEX(GroupVertices[Group],MATCH(Vertices[[#This Row],[Vertex]],GroupVertices[Vertex],0)),1,1,"")</f>
        <v>1</v>
      </c>
      <c r="BA4" s="51"/>
      <c r="BB4" s="51"/>
      <c r="BC4" s="51"/>
      <c r="BD4" s="51"/>
      <c r="BE4" s="51" t="s">
        <v>637</v>
      </c>
      <c r="BF4" s="51" t="s">
        <v>261</v>
      </c>
      <c r="BG4" s="131" t="s">
        <v>641</v>
      </c>
      <c r="BH4" s="131" t="s">
        <v>648</v>
      </c>
      <c r="BI4" s="131" t="s">
        <v>653</v>
      </c>
      <c r="BJ4" s="131" t="s">
        <v>653</v>
      </c>
      <c r="BK4" s="131">
        <v>2</v>
      </c>
      <c r="BL4" s="134">
        <v>3.0303030303030303</v>
      </c>
      <c r="BM4" s="131">
        <v>0</v>
      </c>
      <c r="BN4" s="134">
        <v>0</v>
      </c>
      <c r="BO4" s="131">
        <v>0</v>
      </c>
      <c r="BP4" s="134">
        <v>0</v>
      </c>
      <c r="BQ4" s="131">
        <v>64</v>
      </c>
      <c r="BR4" s="134">
        <v>96.96969696969697</v>
      </c>
      <c r="BS4" s="131">
        <v>66</v>
      </c>
      <c r="BT4" s="2"/>
      <c r="BU4" s="3"/>
      <c r="BV4" s="3"/>
      <c r="BW4" s="3"/>
      <c r="BX4" s="3"/>
    </row>
    <row r="5" spans="1:76" ht="15">
      <c r="A5" s="14" t="s">
        <v>214</v>
      </c>
      <c r="B5" s="15"/>
      <c r="C5" s="15" t="s">
        <v>64</v>
      </c>
      <c r="D5" s="93">
        <v>393.50503597122304</v>
      </c>
      <c r="E5" s="81"/>
      <c r="F5" s="112" t="s">
        <v>288</v>
      </c>
      <c r="G5" s="15"/>
      <c r="H5" s="16" t="s">
        <v>214</v>
      </c>
      <c r="I5" s="66"/>
      <c r="J5" s="66"/>
      <c r="K5" s="114" t="s">
        <v>444</v>
      </c>
      <c r="L5" s="94">
        <v>1</v>
      </c>
      <c r="M5" s="95">
        <v>1236.0687255859375</v>
      </c>
      <c r="N5" s="95">
        <v>7322.796875</v>
      </c>
      <c r="O5" s="77"/>
      <c r="P5" s="96"/>
      <c r="Q5" s="96"/>
      <c r="R5" s="97"/>
      <c r="S5" s="51">
        <v>1</v>
      </c>
      <c r="T5" s="51">
        <v>1</v>
      </c>
      <c r="U5" s="52">
        <v>0</v>
      </c>
      <c r="V5" s="52">
        <v>0</v>
      </c>
      <c r="W5" s="52">
        <v>0</v>
      </c>
      <c r="X5" s="52">
        <v>0.999939</v>
      </c>
      <c r="Y5" s="52">
        <v>0</v>
      </c>
      <c r="Z5" s="52" t="s">
        <v>709</v>
      </c>
      <c r="AA5" s="82">
        <v>5</v>
      </c>
      <c r="AB5" s="82"/>
      <c r="AC5" s="98"/>
      <c r="AD5" s="85" t="s">
        <v>388</v>
      </c>
      <c r="AE5" s="85">
        <v>1271</v>
      </c>
      <c r="AF5" s="85">
        <v>1462</v>
      </c>
      <c r="AG5" s="85">
        <v>13115</v>
      </c>
      <c r="AH5" s="85">
        <v>8388</v>
      </c>
      <c r="AI5" s="85"/>
      <c r="AJ5" s="85" t="s">
        <v>397</v>
      </c>
      <c r="AK5" s="85" t="s">
        <v>405</v>
      </c>
      <c r="AL5" s="90" t="s">
        <v>411</v>
      </c>
      <c r="AM5" s="85"/>
      <c r="AN5" s="87">
        <v>41551.82564814815</v>
      </c>
      <c r="AO5" s="90" t="s">
        <v>417</v>
      </c>
      <c r="AP5" s="85" t="b">
        <v>0</v>
      </c>
      <c r="AQ5" s="85" t="b">
        <v>0</v>
      </c>
      <c r="AR5" s="85" t="b">
        <v>0</v>
      </c>
      <c r="AS5" s="85" t="s">
        <v>357</v>
      </c>
      <c r="AT5" s="85">
        <v>160</v>
      </c>
      <c r="AU5" s="90" t="s">
        <v>425</v>
      </c>
      <c r="AV5" s="85" t="b">
        <v>0</v>
      </c>
      <c r="AW5" s="85" t="s">
        <v>432</v>
      </c>
      <c r="AX5" s="90" t="s">
        <v>435</v>
      </c>
      <c r="AY5" s="85" t="s">
        <v>66</v>
      </c>
      <c r="AZ5" s="85" t="str">
        <f>REPLACE(INDEX(GroupVertices[Group],MATCH(Vertices[[#This Row],[Vertex]],GroupVertices[Vertex],0)),1,1,"")</f>
        <v>1</v>
      </c>
      <c r="BA5" s="51" t="s">
        <v>253</v>
      </c>
      <c r="BB5" s="51" t="s">
        <v>253</v>
      </c>
      <c r="BC5" s="51" t="s">
        <v>257</v>
      </c>
      <c r="BD5" s="51" t="s">
        <v>257</v>
      </c>
      <c r="BE5" s="51" t="s">
        <v>262</v>
      </c>
      <c r="BF5" s="51" t="s">
        <v>262</v>
      </c>
      <c r="BG5" s="131" t="s">
        <v>642</v>
      </c>
      <c r="BH5" s="131" t="s">
        <v>642</v>
      </c>
      <c r="BI5" s="131" t="s">
        <v>654</v>
      </c>
      <c r="BJ5" s="131" t="s">
        <v>654</v>
      </c>
      <c r="BK5" s="131">
        <v>1</v>
      </c>
      <c r="BL5" s="134">
        <v>8.333333333333334</v>
      </c>
      <c r="BM5" s="131">
        <v>0</v>
      </c>
      <c r="BN5" s="134">
        <v>0</v>
      </c>
      <c r="BO5" s="131">
        <v>0</v>
      </c>
      <c r="BP5" s="134">
        <v>0</v>
      </c>
      <c r="BQ5" s="131">
        <v>11</v>
      </c>
      <c r="BR5" s="134">
        <v>91.66666666666667</v>
      </c>
      <c r="BS5" s="131">
        <v>12</v>
      </c>
      <c r="BT5" s="2"/>
      <c r="BU5" s="3"/>
      <c r="BV5" s="3"/>
      <c r="BW5" s="3"/>
      <c r="BX5" s="3"/>
    </row>
    <row r="6" spans="1:76" ht="15">
      <c r="A6" s="14" t="s">
        <v>215</v>
      </c>
      <c r="B6" s="15"/>
      <c r="C6" s="15" t="s">
        <v>64</v>
      </c>
      <c r="D6" s="93">
        <v>251.91490236382322</v>
      </c>
      <c r="E6" s="81"/>
      <c r="F6" s="112" t="s">
        <v>429</v>
      </c>
      <c r="G6" s="15"/>
      <c r="H6" s="16" t="s">
        <v>215</v>
      </c>
      <c r="I6" s="66"/>
      <c r="J6" s="66"/>
      <c r="K6" s="114" t="s">
        <v>445</v>
      </c>
      <c r="L6" s="94">
        <v>9999</v>
      </c>
      <c r="M6" s="95">
        <v>6092.2880859375</v>
      </c>
      <c r="N6" s="95">
        <v>5054.6953125</v>
      </c>
      <c r="O6" s="77"/>
      <c r="P6" s="96"/>
      <c r="Q6" s="96"/>
      <c r="R6" s="97"/>
      <c r="S6" s="51">
        <v>0</v>
      </c>
      <c r="T6" s="51">
        <v>2</v>
      </c>
      <c r="U6" s="52">
        <v>2</v>
      </c>
      <c r="V6" s="52">
        <v>0.5</v>
      </c>
      <c r="W6" s="52">
        <v>2E-06</v>
      </c>
      <c r="X6" s="52">
        <v>1.459369</v>
      </c>
      <c r="Y6" s="52">
        <v>0</v>
      </c>
      <c r="Z6" s="52">
        <v>0</v>
      </c>
      <c r="AA6" s="82">
        <v>6</v>
      </c>
      <c r="AB6" s="82"/>
      <c r="AC6" s="98"/>
      <c r="AD6" s="85" t="s">
        <v>389</v>
      </c>
      <c r="AE6" s="85">
        <v>1099</v>
      </c>
      <c r="AF6" s="85">
        <v>640</v>
      </c>
      <c r="AG6" s="85">
        <v>35196</v>
      </c>
      <c r="AH6" s="85">
        <v>89</v>
      </c>
      <c r="AI6" s="85"/>
      <c r="AJ6" s="85" t="s">
        <v>398</v>
      </c>
      <c r="AK6" s="85" t="s">
        <v>406</v>
      </c>
      <c r="AL6" s="85"/>
      <c r="AM6" s="85"/>
      <c r="AN6" s="87">
        <v>42442.934849537036</v>
      </c>
      <c r="AO6" s="90" t="s">
        <v>418</v>
      </c>
      <c r="AP6" s="85" t="b">
        <v>1</v>
      </c>
      <c r="AQ6" s="85" t="b">
        <v>0</v>
      </c>
      <c r="AR6" s="85" t="b">
        <v>0</v>
      </c>
      <c r="AS6" s="85" t="s">
        <v>357</v>
      </c>
      <c r="AT6" s="85">
        <v>216</v>
      </c>
      <c r="AU6" s="85"/>
      <c r="AV6" s="85" t="b">
        <v>0</v>
      </c>
      <c r="AW6" s="85" t="s">
        <v>432</v>
      </c>
      <c r="AX6" s="90" t="s">
        <v>436</v>
      </c>
      <c r="AY6" s="85" t="s">
        <v>66</v>
      </c>
      <c r="AZ6" s="85" t="str">
        <f>REPLACE(INDEX(GroupVertices[Group],MATCH(Vertices[[#This Row],[Vertex]],GroupVertices[Vertex],0)),1,1,"")</f>
        <v>2</v>
      </c>
      <c r="BA6" s="51" t="s">
        <v>254</v>
      </c>
      <c r="BB6" s="51" t="s">
        <v>254</v>
      </c>
      <c r="BC6" s="51" t="s">
        <v>258</v>
      </c>
      <c r="BD6" s="51" t="s">
        <v>258</v>
      </c>
      <c r="BE6" s="51" t="s">
        <v>220</v>
      </c>
      <c r="BF6" s="51" t="s">
        <v>220</v>
      </c>
      <c r="BG6" s="131" t="s">
        <v>643</v>
      </c>
      <c r="BH6" s="131" t="s">
        <v>649</v>
      </c>
      <c r="BI6" s="131" t="s">
        <v>655</v>
      </c>
      <c r="BJ6" s="131" t="s">
        <v>659</v>
      </c>
      <c r="BK6" s="131">
        <v>0</v>
      </c>
      <c r="BL6" s="134">
        <v>0</v>
      </c>
      <c r="BM6" s="131">
        <v>0</v>
      </c>
      <c r="BN6" s="134">
        <v>0</v>
      </c>
      <c r="BO6" s="131">
        <v>0</v>
      </c>
      <c r="BP6" s="134">
        <v>0</v>
      </c>
      <c r="BQ6" s="131">
        <v>307</v>
      </c>
      <c r="BR6" s="134">
        <v>100</v>
      </c>
      <c r="BS6" s="131">
        <v>307</v>
      </c>
      <c r="BT6" s="2"/>
      <c r="BU6" s="3"/>
      <c r="BV6" s="3"/>
      <c r="BW6" s="3"/>
      <c r="BX6" s="3"/>
    </row>
    <row r="7" spans="1:76" ht="15">
      <c r="A7" s="14" t="s">
        <v>219</v>
      </c>
      <c r="B7" s="15"/>
      <c r="C7" s="15" t="s">
        <v>64</v>
      </c>
      <c r="D7" s="93">
        <v>162</v>
      </c>
      <c r="E7" s="81"/>
      <c r="F7" s="112" t="s">
        <v>430</v>
      </c>
      <c r="G7" s="15"/>
      <c r="H7" s="16" t="s">
        <v>219</v>
      </c>
      <c r="I7" s="66"/>
      <c r="J7" s="66"/>
      <c r="K7" s="114" t="s">
        <v>446</v>
      </c>
      <c r="L7" s="94">
        <v>1</v>
      </c>
      <c r="M7" s="95">
        <v>4554.4501953125</v>
      </c>
      <c r="N7" s="95">
        <v>9451.99609375</v>
      </c>
      <c r="O7" s="77"/>
      <c r="P7" s="96"/>
      <c r="Q7" s="96"/>
      <c r="R7" s="97"/>
      <c r="S7" s="51">
        <v>1</v>
      </c>
      <c r="T7" s="51">
        <v>0</v>
      </c>
      <c r="U7" s="52">
        <v>0</v>
      </c>
      <c r="V7" s="52">
        <v>0.333333</v>
      </c>
      <c r="W7" s="52">
        <v>1E-06</v>
      </c>
      <c r="X7" s="52">
        <v>0.770224</v>
      </c>
      <c r="Y7" s="52">
        <v>0</v>
      </c>
      <c r="Z7" s="52">
        <v>0</v>
      </c>
      <c r="AA7" s="82">
        <v>7</v>
      </c>
      <c r="AB7" s="82"/>
      <c r="AC7" s="98"/>
      <c r="AD7" s="85" t="s">
        <v>390</v>
      </c>
      <c r="AE7" s="85">
        <v>138</v>
      </c>
      <c r="AF7" s="85">
        <v>118</v>
      </c>
      <c r="AG7" s="85">
        <v>1923</v>
      </c>
      <c r="AH7" s="85">
        <v>331</v>
      </c>
      <c r="AI7" s="85"/>
      <c r="AJ7" s="85" t="s">
        <v>399</v>
      </c>
      <c r="AK7" s="85" t="s">
        <v>407</v>
      </c>
      <c r="AL7" s="90" t="s">
        <v>412</v>
      </c>
      <c r="AM7" s="85"/>
      <c r="AN7" s="87">
        <v>42382.83054398148</v>
      </c>
      <c r="AO7" s="90" t="s">
        <v>419</v>
      </c>
      <c r="AP7" s="85" t="b">
        <v>1</v>
      </c>
      <c r="AQ7" s="85" t="b">
        <v>0</v>
      </c>
      <c r="AR7" s="85" t="b">
        <v>0</v>
      </c>
      <c r="AS7" s="85" t="s">
        <v>357</v>
      </c>
      <c r="AT7" s="85">
        <v>62</v>
      </c>
      <c r="AU7" s="85"/>
      <c r="AV7" s="85" t="b">
        <v>0</v>
      </c>
      <c r="AW7" s="85" t="s">
        <v>432</v>
      </c>
      <c r="AX7" s="90" t="s">
        <v>437</v>
      </c>
      <c r="AY7" s="85" t="s">
        <v>65</v>
      </c>
      <c r="AZ7" s="85" t="str">
        <f>REPLACE(INDEX(GroupVertices[Group],MATCH(Vertices[[#This Row],[Vertex]],GroupVertices[Vertex],0)),1,1,"")</f>
        <v>2</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220</v>
      </c>
      <c r="B8" s="15"/>
      <c r="C8" s="15" t="s">
        <v>64</v>
      </c>
      <c r="D8" s="93">
        <v>1000</v>
      </c>
      <c r="E8" s="81"/>
      <c r="F8" s="112" t="s">
        <v>431</v>
      </c>
      <c r="G8" s="15"/>
      <c r="H8" s="16" t="s">
        <v>220</v>
      </c>
      <c r="I8" s="66"/>
      <c r="J8" s="66"/>
      <c r="K8" s="114" t="s">
        <v>447</v>
      </c>
      <c r="L8" s="94">
        <v>1</v>
      </c>
      <c r="M8" s="95">
        <v>7627.5673828125</v>
      </c>
      <c r="N8" s="95">
        <v>1105.771728515625</v>
      </c>
      <c r="O8" s="77"/>
      <c r="P8" s="96"/>
      <c r="Q8" s="96"/>
      <c r="R8" s="97"/>
      <c r="S8" s="51">
        <v>1</v>
      </c>
      <c r="T8" s="51">
        <v>0</v>
      </c>
      <c r="U8" s="52">
        <v>0</v>
      </c>
      <c r="V8" s="52">
        <v>0.333333</v>
      </c>
      <c r="W8" s="52">
        <v>1E-06</v>
      </c>
      <c r="X8" s="52">
        <v>0.770224</v>
      </c>
      <c r="Y8" s="52">
        <v>0</v>
      </c>
      <c r="Z8" s="52">
        <v>0</v>
      </c>
      <c r="AA8" s="82">
        <v>8</v>
      </c>
      <c r="AB8" s="82"/>
      <c r="AC8" s="98"/>
      <c r="AD8" s="85" t="s">
        <v>391</v>
      </c>
      <c r="AE8" s="85">
        <v>6994</v>
      </c>
      <c r="AF8" s="85">
        <v>10532</v>
      </c>
      <c r="AG8" s="85">
        <v>24616</v>
      </c>
      <c r="AH8" s="85">
        <v>2906</v>
      </c>
      <c r="AI8" s="85"/>
      <c r="AJ8" s="85" t="s">
        <v>400</v>
      </c>
      <c r="AK8" s="85"/>
      <c r="AL8" s="90" t="s">
        <v>413</v>
      </c>
      <c r="AM8" s="85"/>
      <c r="AN8" s="87">
        <v>41285.124710648146</v>
      </c>
      <c r="AO8" s="90" t="s">
        <v>420</v>
      </c>
      <c r="AP8" s="85" t="b">
        <v>0</v>
      </c>
      <c r="AQ8" s="85" t="b">
        <v>0</v>
      </c>
      <c r="AR8" s="85" t="b">
        <v>1</v>
      </c>
      <c r="AS8" s="85" t="s">
        <v>357</v>
      </c>
      <c r="AT8" s="85">
        <v>385</v>
      </c>
      <c r="AU8" s="90" t="s">
        <v>426</v>
      </c>
      <c r="AV8" s="85" t="b">
        <v>0</v>
      </c>
      <c r="AW8" s="85" t="s">
        <v>432</v>
      </c>
      <c r="AX8" s="90" t="s">
        <v>438</v>
      </c>
      <c r="AY8" s="85" t="s">
        <v>65</v>
      </c>
      <c r="AZ8" s="85" t="str">
        <f>REPLACE(INDEX(GroupVertices[Group],MATCH(Vertices[[#This Row],[Vertex]],GroupVertices[Vertex],0)),1,1,"")</f>
        <v>2</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216</v>
      </c>
      <c r="B9" s="15"/>
      <c r="C9" s="15" t="s">
        <v>64</v>
      </c>
      <c r="D9" s="93">
        <v>986.0476875642344</v>
      </c>
      <c r="E9" s="81"/>
      <c r="F9" s="112" t="s">
        <v>289</v>
      </c>
      <c r="G9" s="15"/>
      <c r="H9" s="16" t="s">
        <v>216</v>
      </c>
      <c r="I9" s="66"/>
      <c r="J9" s="66"/>
      <c r="K9" s="114" t="s">
        <v>448</v>
      </c>
      <c r="L9" s="94">
        <v>1</v>
      </c>
      <c r="M9" s="95">
        <v>3318.38134765625</v>
      </c>
      <c r="N9" s="95">
        <v>7322.796875</v>
      </c>
      <c r="O9" s="77"/>
      <c r="P9" s="96"/>
      <c r="Q9" s="96"/>
      <c r="R9" s="97"/>
      <c r="S9" s="51">
        <v>1</v>
      </c>
      <c r="T9" s="51">
        <v>1</v>
      </c>
      <c r="U9" s="52">
        <v>0</v>
      </c>
      <c r="V9" s="52">
        <v>0</v>
      </c>
      <c r="W9" s="52">
        <v>0</v>
      </c>
      <c r="X9" s="52">
        <v>0.999939</v>
      </c>
      <c r="Y9" s="52">
        <v>0</v>
      </c>
      <c r="Z9" s="52" t="s">
        <v>709</v>
      </c>
      <c r="AA9" s="82">
        <v>9</v>
      </c>
      <c r="AB9" s="82"/>
      <c r="AC9" s="98"/>
      <c r="AD9" s="85" t="s">
        <v>392</v>
      </c>
      <c r="AE9" s="85">
        <v>960</v>
      </c>
      <c r="AF9" s="85">
        <v>4902</v>
      </c>
      <c r="AG9" s="85">
        <v>71150</v>
      </c>
      <c r="AH9" s="85">
        <v>1096</v>
      </c>
      <c r="AI9" s="85"/>
      <c r="AJ9" s="85" t="s">
        <v>401</v>
      </c>
      <c r="AK9" s="85"/>
      <c r="AL9" s="85"/>
      <c r="AM9" s="85"/>
      <c r="AN9" s="87">
        <v>40171.695810185185</v>
      </c>
      <c r="AO9" s="90" t="s">
        <v>421</v>
      </c>
      <c r="AP9" s="85" t="b">
        <v>0</v>
      </c>
      <c r="AQ9" s="85" t="b">
        <v>0</v>
      </c>
      <c r="AR9" s="85" t="b">
        <v>0</v>
      </c>
      <c r="AS9" s="85" t="s">
        <v>357</v>
      </c>
      <c r="AT9" s="85">
        <v>240</v>
      </c>
      <c r="AU9" s="90" t="s">
        <v>427</v>
      </c>
      <c r="AV9" s="85" t="b">
        <v>0</v>
      </c>
      <c r="AW9" s="85" t="s">
        <v>432</v>
      </c>
      <c r="AX9" s="90" t="s">
        <v>439</v>
      </c>
      <c r="AY9" s="85" t="s">
        <v>66</v>
      </c>
      <c r="AZ9" s="85" t="str">
        <f>REPLACE(INDEX(GroupVertices[Group],MATCH(Vertices[[#This Row],[Vertex]],GroupVertices[Vertex],0)),1,1,"")</f>
        <v>1</v>
      </c>
      <c r="BA9" s="51" t="s">
        <v>255</v>
      </c>
      <c r="BB9" s="51" t="s">
        <v>255</v>
      </c>
      <c r="BC9" s="51" t="s">
        <v>259</v>
      </c>
      <c r="BD9" s="51" t="s">
        <v>259</v>
      </c>
      <c r="BE9" s="51" t="s">
        <v>220</v>
      </c>
      <c r="BF9" s="51" t="s">
        <v>220</v>
      </c>
      <c r="BG9" s="131" t="s">
        <v>644</v>
      </c>
      <c r="BH9" s="131" t="s">
        <v>650</v>
      </c>
      <c r="BI9" s="131" t="s">
        <v>656</v>
      </c>
      <c r="BJ9" s="131" t="s">
        <v>660</v>
      </c>
      <c r="BK9" s="131">
        <v>5</v>
      </c>
      <c r="BL9" s="134">
        <v>7.8125</v>
      </c>
      <c r="BM9" s="131">
        <v>0</v>
      </c>
      <c r="BN9" s="134">
        <v>0</v>
      </c>
      <c r="BO9" s="131">
        <v>0</v>
      </c>
      <c r="BP9" s="134">
        <v>0</v>
      </c>
      <c r="BQ9" s="131">
        <v>59</v>
      </c>
      <c r="BR9" s="134">
        <v>92.1875</v>
      </c>
      <c r="BS9" s="131">
        <v>64</v>
      </c>
      <c r="BT9" s="2"/>
      <c r="BU9" s="3"/>
      <c r="BV9" s="3"/>
      <c r="BW9" s="3"/>
      <c r="BX9" s="3"/>
    </row>
    <row r="10" spans="1:76" ht="15">
      <c r="A10" s="14" t="s">
        <v>217</v>
      </c>
      <c r="B10" s="15"/>
      <c r="C10" s="15" t="s">
        <v>64</v>
      </c>
      <c r="D10" s="93">
        <v>544.5689619732785</v>
      </c>
      <c r="E10" s="81"/>
      <c r="F10" s="112" t="s">
        <v>290</v>
      </c>
      <c r="G10" s="15"/>
      <c r="H10" s="16" t="s">
        <v>217</v>
      </c>
      <c r="I10" s="66"/>
      <c r="J10" s="66"/>
      <c r="K10" s="114" t="s">
        <v>449</v>
      </c>
      <c r="L10" s="94">
        <v>1</v>
      </c>
      <c r="M10" s="95">
        <v>8813.2841796875</v>
      </c>
      <c r="N10" s="95">
        <v>7322.796875</v>
      </c>
      <c r="O10" s="77"/>
      <c r="P10" s="96"/>
      <c r="Q10" s="96"/>
      <c r="R10" s="97"/>
      <c r="S10" s="51">
        <v>2</v>
      </c>
      <c r="T10" s="51">
        <v>1</v>
      </c>
      <c r="U10" s="52">
        <v>0</v>
      </c>
      <c r="V10" s="52">
        <v>1</v>
      </c>
      <c r="W10" s="52">
        <v>0.618031</v>
      </c>
      <c r="X10" s="52">
        <v>1.298164</v>
      </c>
      <c r="Y10" s="52">
        <v>0</v>
      </c>
      <c r="Z10" s="52">
        <v>0</v>
      </c>
      <c r="AA10" s="82">
        <v>10</v>
      </c>
      <c r="AB10" s="82"/>
      <c r="AC10" s="98"/>
      <c r="AD10" s="85" t="s">
        <v>393</v>
      </c>
      <c r="AE10" s="85">
        <v>2198</v>
      </c>
      <c r="AF10" s="85">
        <v>2339</v>
      </c>
      <c r="AG10" s="85">
        <v>2222</v>
      </c>
      <c r="AH10" s="85">
        <v>38</v>
      </c>
      <c r="AI10" s="85"/>
      <c r="AJ10" s="85" t="s">
        <v>402</v>
      </c>
      <c r="AK10" s="85" t="s">
        <v>408</v>
      </c>
      <c r="AL10" s="90" t="s">
        <v>414</v>
      </c>
      <c r="AM10" s="85"/>
      <c r="AN10" s="87">
        <v>42424.03980324074</v>
      </c>
      <c r="AO10" s="90" t="s">
        <v>422</v>
      </c>
      <c r="AP10" s="85" t="b">
        <v>1</v>
      </c>
      <c r="AQ10" s="85" t="b">
        <v>0</v>
      </c>
      <c r="AR10" s="85" t="b">
        <v>0</v>
      </c>
      <c r="AS10" s="85" t="s">
        <v>357</v>
      </c>
      <c r="AT10" s="85">
        <v>209</v>
      </c>
      <c r="AU10" s="85"/>
      <c r="AV10" s="85" t="b">
        <v>0</v>
      </c>
      <c r="AW10" s="85" t="s">
        <v>432</v>
      </c>
      <c r="AX10" s="90" t="s">
        <v>440</v>
      </c>
      <c r="AY10" s="85" t="s">
        <v>66</v>
      </c>
      <c r="AZ10" s="85" t="str">
        <f>REPLACE(INDEX(GroupVertices[Group],MATCH(Vertices[[#This Row],[Vertex]],GroupVertices[Vertex],0)),1,1,"")</f>
        <v>3</v>
      </c>
      <c r="BA10" s="51" t="s">
        <v>256</v>
      </c>
      <c r="BB10" s="51" t="s">
        <v>256</v>
      </c>
      <c r="BC10" s="51" t="s">
        <v>260</v>
      </c>
      <c r="BD10" s="51" t="s">
        <v>260</v>
      </c>
      <c r="BE10" s="51" t="s">
        <v>263</v>
      </c>
      <c r="BF10" s="51" t="s">
        <v>263</v>
      </c>
      <c r="BG10" s="131" t="s">
        <v>645</v>
      </c>
      <c r="BH10" s="131" t="s">
        <v>645</v>
      </c>
      <c r="BI10" s="131" t="s">
        <v>612</v>
      </c>
      <c r="BJ10" s="131" t="s">
        <v>612</v>
      </c>
      <c r="BK10" s="131">
        <v>1</v>
      </c>
      <c r="BL10" s="134">
        <v>9.090909090909092</v>
      </c>
      <c r="BM10" s="131">
        <v>0</v>
      </c>
      <c r="BN10" s="134">
        <v>0</v>
      </c>
      <c r="BO10" s="131">
        <v>0</v>
      </c>
      <c r="BP10" s="134">
        <v>0</v>
      </c>
      <c r="BQ10" s="131">
        <v>10</v>
      </c>
      <c r="BR10" s="134">
        <v>90.9090909090909</v>
      </c>
      <c r="BS10" s="131">
        <v>11</v>
      </c>
      <c r="BT10" s="2"/>
      <c r="BU10" s="3"/>
      <c r="BV10" s="3"/>
      <c r="BW10" s="3"/>
      <c r="BX10" s="3"/>
    </row>
    <row r="11" spans="1:76" ht="15">
      <c r="A11" s="99" t="s">
        <v>218</v>
      </c>
      <c r="B11" s="100"/>
      <c r="C11" s="100" t="s">
        <v>64</v>
      </c>
      <c r="D11" s="101">
        <v>1000</v>
      </c>
      <c r="E11" s="102"/>
      <c r="F11" s="113" t="s">
        <v>291</v>
      </c>
      <c r="G11" s="100"/>
      <c r="H11" s="103" t="s">
        <v>218</v>
      </c>
      <c r="I11" s="104"/>
      <c r="J11" s="104"/>
      <c r="K11" s="115" t="s">
        <v>450</v>
      </c>
      <c r="L11" s="105">
        <v>1</v>
      </c>
      <c r="M11" s="106">
        <v>8813.2841796875</v>
      </c>
      <c r="N11" s="106">
        <v>2676.202880859375</v>
      </c>
      <c r="O11" s="107"/>
      <c r="P11" s="108"/>
      <c r="Q11" s="108"/>
      <c r="R11" s="109"/>
      <c r="S11" s="51">
        <v>0</v>
      </c>
      <c r="T11" s="51">
        <v>1</v>
      </c>
      <c r="U11" s="52">
        <v>0</v>
      </c>
      <c r="V11" s="52">
        <v>1</v>
      </c>
      <c r="W11" s="52">
        <v>0.381964</v>
      </c>
      <c r="X11" s="52">
        <v>0.701714</v>
      </c>
      <c r="Y11" s="52">
        <v>0</v>
      </c>
      <c r="Z11" s="52">
        <v>0</v>
      </c>
      <c r="AA11" s="110">
        <v>11</v>
      </c>
      <c r="AB11" s="110"/>
      <c r="AC11" s="111"/>
      <c r="AD11" s="85" t="s">
        <v>394</v>
      </c>
      <c r="AE11" s="85">
        <v>7774</v>
      </c>
      <c r="AF11" s="85">
        <v>9442</v>
      </c>
      <c r="AG11" s="85">
        <v>35416</v>
      </c>
      <c r="AH11" s="85">
        <v>57859</v>
      </c>
      <c r="AI11" s="85"/>
      <c r="AJ11" s="85" t="s">
        <v>403</v>
      </c>
      <c r="AK11" s="85" t="s">
        <v>409</v>
      </c>
      <c r="AL11" s="90" t="s">
        <v>415</v>
      </c>
      <c r="AM11" s="85"/>
      <c r="AN11" s="87">
        <v>42982.64142361111</v>
      </c>
      <c r="AO11" s="90" t="s">
        <v>423</v>
      </c>
      <c r="AP11" s="85" t="b">
        <v>1</v>
      </c>
      <c r="AQ11" s="85" t="b">
        <v>0</v>
      </c>
      <c r="AR11" s="85" t="b">
        <v>0</v>
      </c>
      <c r="AS11" s="85" t="s">
        <v>357</v>
      </c>
      <c r="AT11" s="85">
        <v>86</v>
      </c>
      <c r="AU11" s="85"/>
      <c r="AV11" s="85" t="b">
        <v>0</v>
      </c>
      <c r="AW11" s="85" t="s">
        <v>432</v>
      </c>
      <c r="AX11" s="90" t="s">
        <v>441</v>
      </c>
      <c r="AY11" s="85" t="s">
        <v>66</v>
      </c>
      <c r="AZ11" s="85" t="str">
        <f>REPLACE(INDEX(GroupVertices[Group],MATCH(Vertices[[#This Row],[Vertex]],GroupVertices[Vertex],0)),1,1,"")</f>
        <v>3</v>
      </c>
      <c r="BA11" s="51" t="s">
        <v>256</v>
      </c>
      <c r="BB11" s="51" t="s">
        <v>256</v>
      </c>
      <c r="BC11" s="51" t="s">
        <v>260</v>
      </c>
      <c r="BD11" s="51" t="s">
        <v>260</v>
      </c>
      <c r="BE11" s="51" t="s">
        <v>263</v>
      </c>
      <c r="BF11" s="51" t="s">
        <v>263</v>
      </c>
      <c r="BG11" s="131" t="s">
        <v>646</v>
      </c>
      <c r="BH11" s="131" t="s">
        <v>646</v>
      </c>
      <c r="BI11" s="131" t="s">
        <v>657</v>
      </c>
      <c r="BJ11" s="131" t="s">
        <v>657</v>
      </c>
      <c r="BK11" s="131">
        <v>1</v>
      </c>
      <c r="BL11" s="134">
        <v>7.6923076923076925</v>
      </c>
      <c r="BM11" s="131">
        <v>0</v>
      </c>
      <c r="BN11" s="134">
        <v>0</v>
      </c>
      <c r="BO11" s="131">
        <v>0</v>
      </c>
      <c r="BP11" s="134">
        <v>0</v>
      </c>
      <c r="BQ11" s="131">
        <v>12</v>
      </c>
      <c r="BR11" s="134">
        <v>92.3076923076923</v>
      </c>
      <c r="BS11" s="131">
        <v>13</v>
      </c>
      <c r="BT11" s="2"/>
      <c r="BU11" s="3"/>
      <c r="BV11" s="3"/>
      <c r="BW11" s="3"/>
      <c r="BX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hyperlinks>
    <hyperlink ref="AL4" r:id="rId1" display="https://t.co/b0gooGnvus"/>
    <hyperlink ref="AL5" r:id="rId2" display="http://t.co/IxpJjfHEt8"/>
    <hyperlink ref="AL7" r:id="rId3" display="https://t.co/D4aE8bwXxI"/>
    <hyperlink ref="AL8" r:id="rId4" display="http://blogelevated.com/"/>
    <hyperlink ref="AL10" r:id="rId5" display="https://t.co/RFA5uFfmnE"/>
    <hyperlink ref="AL11" r:id="rId6" display="https://t.co/B7410Ev33f"/>
    <hyperlink ref="AO4" r:id="rId7" display="https://pbs.twimg.com/profile_banners/20707940/1471999145"/>
    <hyperlink ref="AO5" r:id="rId8" display="https://pbs.twimg.com/profile_banners/1935249006/1467831288"/>
    <hyperlink ref="AO6" r:id="rId9" display="https://pbs.twimg.com/profile_banners/709143546998231040/1457908453"/>
    <hyperlink ref="AO7" r:id="rId10" display="https://pbs.twimg.com/profile_banners/4797254656/1452729435"/>
    <hyperlink ref="AO8" r:id="rId11" display="https://pbs.twimg.com/profile_banners/1078349125/1487735450"/>
    <hyperlink ref="AO9" r:id="rId12" display="https://pbs.twimg.com/profile_banners/99133754/1475618021"/>
    <hyperlink ref="AO10" r:id="rId13" display="https://pbs.twimg.com/profile_banners/702296210246209536/1456275599"/>
    <hyperlink ref="AO11" r:id="rId14" display="https://pbs.twimg.com/profile_banners/904726658996998150/1504540113"/>
    <hyperlink ref="AU4" r:id="rId15" display="http://abs.twimg.com/images/themes/theme5/bg.gif"/>
    <hyperlink ref="AU5" r:id="rId16" display="http://abs.twimg.com/images/themes/theme1/bg.png"/>
    <hyperlink ref="AU8" r:id="rId17" display="http://abs.twimg.com/images/themes/theme14/bg.gif"/>
    <hyperlink ref="AU9" r:id="rId18" display="http://abs.twimg.com/images/themes/theme10/bg.gif"/>
    <hyperlink ref="F3" r:id="rId19" display="http://abs.twimg.com/sticky/default_profile_images/default_profile_normal.png"/>
    <hyperlink ref="F4" r:id="rId20" display="http://pbs.twimg.com/profile_images/752700571077849088/-Qiei2oV_normal.jpg"/>
    <hyperlink ref="F5" r:id="rId21" display="http://pbs.twimg.com/profile_images/630821964253302784/LZhtiZUS_normal.png"/>
    <hyperlink ref="F6" r:id="rId22" display="http://pbs.twimg.com/profile_images/709221158349099008/jGKDGnTl_normal.jpg"/>
    <hyperlink ref="F7" r:id="rId23" display="http://pbs.twimg.com/profile_images/687365095035432960/g_NiUgIF_normal.jpg"/>
    <hyperlink ref="F8" r:id="rId24" display="http://pbs.twimg.com/profile_images/707127241407205377/LY9t-vVQ_normal.jpg"/>
    <hyperlink ref="F9" r:id="rId25" display="http://pbs.twimg.com/profile_images/1127498103580499968/CzJXvyMh_normal.jpg"/>
    <hyperlink ref="F10" r:id="rId26" display="http://pbs.twimg.com/profile_images/702296539650101249/1Iv4atDS_normal.jpg"/>
    <hyperlink ref="F11" r:id="rId27" display="http://pbs.twimg.com/profile_images/1016569511208628225/lPL7Teac_normal.jpg"/>
    <hyperlink ref="AX3" r:id="rId28" display="https://twitter.com/josephbalducci3"/>
    <hyperlink ref="AX4" r:id="rId29" display="https://twitter.com/lisa_stauber"/>
    <hyperlink ref="AX5" r:id="rId30" display="https://twitter.com/tereziafarkas"/>
    <hyperlink ref="AX6" r:id="rId31" display="https://twitter.com/sayyaychats"/>
    <hyperlink ref="AX7" r:id="rId32" display="https://twitter.com/gosayyay"/>
    <hyperlink ref="AX8" r:id="rId33" display="https://twitter.com/blogelevated"/>
    <hyperlink ref="AX9" r:id="rId34" display="https://twitter.com/alishavalerie"/>
    <hyperlink ref="AX10" r:id="rId35" display="https://twitter.com/sandrasaysmedia"/>
    <hyperlink ref="AX11" r:id="rId36" display="https://twitter.com/hazloe3"/>
  </hyperlinks>
  <printOptions/>
  <pageMargins left="0.7" right="0.7" top="0.75" bottom="0.75" header="0.3" footer="0.3"/>
  <pageSetup horizontalDpi="600" verticalDpi="600" orientation="portrait" r:id="rId40"/>
  <legacyDrawing r:id="rId38"/>
  <tableParts>
    <tablePart r:id="rId3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518</v>
      </c>
      <c r="Z2" s="13" t="s">
        <v>524</v>
      </c>
      <c r="AA2" s="13" t="s">
        <v>537</v>
      </c>
      <c r="AB2" s="13" t="s">
        <v>574</v>
      </c>
      <c r="AC2" s="13" t="s">
        <v>609</v>
      </c>
      <c r="AD2" s="13" t="s">
        <v>621</v>
      </c>
      <c r="AE2" s="13" t="s">
        <v>622</v>
      </c>
      <c r="AF2" s="13" t="s">
        <v>628</v>
      </c>
      <c r="AG2" s="67" t="s">
        <v>698</v>
      </c>
      <c r="AH2" s="67" t="s">
        <v>699</v>
      </c>
      <c r="AI2" s="67" t="s">
        <v>700</v>
      </c>
      <c r="AJ2" s="67" t="s">
        <v>701</v>
      </c>
      <c r="AK2" s="67" t="s">
        <v>702</v>
      </c>
      <c r="AL2" s="67" t="s">
        <v>703</v>
      </c>
      <c r="AM2" s="67" t="s">
        <v>704</v>
      </c>
      <c r="AN2" s="67" t="s">
        <v>705</v>
      </c>
      <c r="AO2" s="67" t="s">
        <v>708</v>
      </c>
    </row>
    <row r="3" spans="1:41" ht="15">
      <c r="A3" s="125" t="s">
        <v>490</v>
      </c>
      <c r="B3" s="126" t="s">
        <v>493</v>
      </c>
      <c r="C3" s="126" t="s">
        <v>56</v>
      </c>
      <c r="D3" s="117"/>
      <c r="E3" s="116"/>
      <c r="F3" s="118" t="s">
        <v>751</v>
      </c>
      <c r="G3" s="119"/>
      <c r="H3" s="119"/>
      <c r="I3" s="120">
        <v>3</v>
      </c>
      <c r="J3" s="121"/>
      <c r="K3" s="51">
        <v>4</v>
      </c>
      <c r="L3" s="51">
        <v>2</v>
      </c>
      <c r="M3" s="51">
        <v>7</v>
      </c>
      <c r="N3" s="51">
        <v>9</v>
      </c>
      <c r="O3" s="51">
        <v>9</v>
      </c>
      <c r="P3" s="52" t="s">
        <v>709</v>
      </c>
      <c r="Q3" s="52" t="s">
        <v>709</v>
      </c>
      <c r="R3" s="51">
        <v>4</v>
      </c>
      <c r="S3" s="51">
        <v>4</v>
      </c>
      <c r="T3" s="51">
        <v>1</v>
      </c>
      <c r="U3" s="51">
        <v>5</v>
      </c>
      <c r="V3" s="51">
        <v>0</v>
      </c>
      <c r="W3" s="52">
        <v>0</v>
      </c>
      <c r="X3" s="52">
        <v>0</v>
      </c>
      <c r="Y3" s="85" t="s">
        <v>519</v>
      </c>
      <c r="Z3" s="85" t="s">
        <v>525</v>
      </c>
      <c r="AA3" s="85" t="s">
        <v>538</v>
      </c>
      <c r="AB3" s="91" t="s">
        <v>575</v>
      </c>
      <c r="AC3" s="91" t="s">
        <v>610</v>
      </c>
      <c r="AD3" s="91"/>
      <c r="AE3" s="91"/>
      <c r="AF3" s="91" t="s">
        <v>629</v>
      </c>
      <c r="AG3" s="131">
        <v>8</v>
      </c>
      <c r="AH3" s="134">
        <v>5.095541401273885</v>
      </c>
      <c r="AI3" s="131">
        <v>0</v>
      </c>
      <c r="AJ3" s="134">
        <v>0</v>
      </c>
      <c r="AK3" s="131">
        <v>0</v>
      </c>
      <c r="AL3" s="134">
        <v>0</v>
      </c>
      <c r="AM3" s="131">
        <v>149</v>
      </c>
      <c r="AN3" s="134">
        <v>94.90445859872611</v>
      </c>
      <c r="AO3" s="131">
        <v>157</v>
      </c>
    </row>
    <row r="4" spans="1:41" ht="15">
      <c r="A4" s="125" t="s">
        <v>491</v>
      </c>
      <c r="B4" s="126" t="s">
        <v>494</v>
      </c>
      <c r="C4" s="126" t="s">
        <v>56</v>
      </c>
      <c r="D4" s="122"/>
      <c r="E4" s="100"/>
      <c r="F4" s="103" t="s">
        <v>752</v>
      </c>
      <c r="G4" s="107"/>
      <c r="H4" s="107"/>
      <c r="I4" s="123">
        <v>4</v>
      </c>
      <c r="J4" s="110"/>
      <c r="K4" s="51">
        <v>3</v>
      </c>
      <c r="L4" s="51">
        <v>0</v>
      </c>
      <c r="M4" s="51">
        <v>42</v>
      </c>
      <c r="N4" s="51">
        <v>42</v>
      </c>
      <c r="O4" s="51">
        <v>0</v>
      </c>
      <c r="P4" s="52">
        <v>0</v>
      </c>
      <c r="Q4" s="52">
        <v>0</v>
      </c>
      <c r="R4" s="51">
        <v>1</v>
      </c>
      <c r="S4" s="51">
        <v>0</v>
      </c>
      <c r="T4" s="51">
        <v>3</v>
      </c>
      <c r="U4" s="51">
        <v>42</v>
      </c>
      <c r="V4" s="51">
        <v>2</v>
      </c>
      <c r="W4" s="52">
        <v>0.888889</v>
      </c>
      <c r="X4" s="52">
        <v>0.3333333333333333</v>
      </c>
      <c r="Y4" s="85" t="s">
        <v>254</v>
      </c>
      <c r="Z4" s="85" t="s">
        <v>258</v>
      </c>
      <c r="AA4" s="85" t="s">
        <v>220</v>
      </c>
      <c r="AB4" s="91" t="s">
        <v>576</v>
      </c>
      <c r="AC4" s="91" t="s">
        <v>611</v>
      </c>
      <c r="AD4" s="91"/>
      <c r="AE4" s="91" t="s">
        <v>623</v>
      </c>
      <c r="AF4" s="91" t="s">
        <v>630</v>
      </c>
      <c r="AG4" s="131">
        <v>0</v>
      </c>
      <c r="AH4" s="134">
        <v>0</v>
      </c>
      <c r="AI4" s="131">
        <v>0</v>
      </c>
      <c r="AJ4" s="134">
        <v>0</v>
      </c>
      <c r="AK4" s="131">
        <v>0</v>
      </c>
      <c r="AL4" s="134">
        <v>0</v>
      </c>
      <c r="AM4" s="131">
        <v>307</v>
      </c>
      <c r="AN4" s="134">
        <v>100</v>
      </c>
      <c r="AO4" s="131">
        <v>307</v>
      </c>
    </row>
    <row r="5" spans="1:41" ht="15">
      <c r="A5" s="125" t="s">
        <v>492</v>
      </c>
      <c r="B5" s="126" t="s">
        <v>495</v>
      </c>
      <c r="C5" s="126" t="s">
        <v>56</v>
      </c>
      <c r="D5" s="122"/>
      <c r="E5" s="100"/>
      <c r="F5" s="103" t="s">
        <v>753</v>
      </c>
      <c r="G5" s="107"/>
      <c r="H5" s="107"/>
      <c r="I5" s="123">
        <v>5</v>
      </c>
      <c r="J5" s="110"/>
      <c r="K5" s="51">
        <v>2</v>
      </c>
      <c r="L5" s="51">
        <v>2</v>
      </c>
      <c r="M5" s="51">
        <v>0</v>
      </c>
      <c r="N5" s="51">
        <v>2</v>
      </c>
      <c r="O5" s="51">
        <v>1</v>
      </c>
      <c r="P5" s="52">
        <v>0</v>
      </c>
      <c r="Q5" s="52">
        <v>0</v>
      </c>
      <c r="R5" s="51">
        <v>1</v>
      </c>
      <c r="S5" s="51">
        <v>0</v>
      </c>
      <c r="T5" s="51">
        <v>2</v>
      </c>
      <c r="U5" s="51">
        <v>2</v>
      </c>
      <c r="V5" s="51">
        <v>1</v>
      </c>
      <c r="W5" s="52">
        <v>0.5</v>
      </c>
      <c r="X5" s="52">
        <v>0.5</v>
      </c>
      <c r="Y5" s="85" t="s">
        <v>256</v>
      </c>
      <c r="Z5" s="85" t="s">
        <v>260</v>
      </c>
      <c r="AA5" s="85" t="s">
        <v>263</v>
      </c>
      <c r="AB5" s="91" t="s">
        <v>577</v>
      </c>
      <c r="AC5" s="91" t="s">
        <v>612</v>
      </c>
      <c r="AD5" s="91"/>
      <c r="AE5" s="91" t="s">
        <v>217</v>
      </c>
      <c r="AF5" s="91" t="s">
        <v>631</v>
      </c>
      <c r="AG5" s="131">
        <v>2</v>
      </c>
      <c r="AH5" s="134">
        <v>8.333333333333334</v>
      </c>
      <c r="AI5" s="131">
        <v>0</v>
      </c>
      <c r="AJ5" s="134">
        <v>0</v>
      </c>
      <c r="AK5" s="131">
        <v>0</v>
      </c>
      <c r="AL5" s="134">
        <v>0</v>
      </c>
      <c r="AM5" s="131">
        <v>22</v>
      </c>
      <c r="AN5" s="134">
        <v>91.66666666666667</v>
      </c>
      <c r="AO5" s="131">
        <v>24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490</v>
      </c>
      <c r="B2" s="91" t="s">
        <v>212</v>
      </c>
      <c r="C2" s="85">
        <f>VLOOKUP(GroupVertices[[#This Row],[Vertex]],Vertices[],MATCH("ID",Vertices[[#Headers],[Vertex]:[Vertex Content Word Count]],0),FALSE)</f>
        <v>3</v>
      </c>
    </row>
    <row r="3" spans="1:3" ht="15">
      <c r="A3" s="85" t="s">
        <v>490</v>
      </c>
      <c r="B3" s="91" t="s">
        <v>213</v>
      </c>
      <c r="C3" s="85">
        <f>VLOOKUP(GroupVertices[[#This Row],[Vertex]],Vertices[],MATCH("ID",Vertices[[#Headers],[Vertex]:[Vertex Content Word Count]],0),FALSE)</f>
        <v>4</v>
      </c>
    </row>
    <row r="4" spans="1:3" ht="15">
      <c r="A4" s="85" t="s">
        <v>490</v>
      </c>
      <c r="B4" s="91" t="s">
        <v>214</v>
      </c>
      <c r="C4" s="85">
        <f>VLOOKUP(GroupVertices[[#This Row],[Vertex]],Vertices[],MATCH("ID",Vertices[[#Headers],[Vertex]:[Vertex Content Word Count]],0),FALSE)</f>
        <v>5</v>
      </c>
    </row>
    <row r="5" spans="1:3" ht="15">
      <c r="A5" s="85" t="s">
        <v>490</v>
      </c>
      <c r="B5" s="91" t="s">
        <v>216</v>
      </c>
      <c r="C5" s="85">
        <f>VLOOKUP(GroupVertices[[#This Row],[Vertex]],Vertices[],MATCH("ID",Vertices[[#Headers],[Vertex]:[Vertex Content Word Count]],0),FALSE)</f>
        <v>9</v>
      </c>
    </row>
    <row r="6" spans="1:3" ht="15">
      <c r="A6" s="85" t="s">
        <v>491</v>
      </c>
      <c r="B6" s="91" t="s">
        <v>215</v>
      </c>
      <c r="C6" s="85">
        <f>VLOOKUP(GroupVertices[[#This Row],[Vertex]],Vertices[],MATCH("ID",Vertices[[#Headers],[Vertex]:[Vertex Content Word Count]],0),FALSE)</f>
        <v>6</v>
      </c>
    </row>
    <row r="7" spans="1:3" ht="15">
      <c r="A7" s="85" t="s">
        <v>491</v>
      </c>
      <c r="B7" s="91" t="s">
        <v>220</v>
      </c>
      <c r="C7" s="85">
        <f>VLOOKUP(GroupVertices[[#This Row],[Vertex]],Vertices[],MATCH("ID",Vertices[[#Headers],[Vertex]:[Vertex Content Word Count]],0),FALSE)</f>
        <v>8</v>
      </c>
    </row>
    <row r="8" spans="1:3" ht="15">
      <c r="A8" s="85" t="s">
        <v>491</v>
      </c>
      <c r="B8" s="91" t="s">
        <v>219</v>
      </c>
      <c r="C8" s="85">
        <f>VLOOKUP(GroupVertices[[#This Row],[Vertex]],Vertices[],MATCH("ID",Vertices[[#Headers],[Vertex]:[Vertex Content Word Count]],0),FALSE)</f>
        <v>7</v>
      </c>
    </row>
    <row r="9" spans="1:3" ht="15">
      <c r="A9" s="85" t="s">
        <v>492</v>
      </c>
      <c r="B9" s="91" t="s">
        <v>218</v>
      </c>
      <c r="C9" s="85">
        <f>VLOOKUP(GroupVertices[[#This Row],[Vertex]],Vertices[],MATCH("ID",Vertices[[#Headers],[Vertex]:[Vertex Content Word Count]],0),FALSE)</f>
        <v>11</v>
      </c>
    </row>
    <row r="10" spans="1:3" ht="15">
      <c r="A10" s="85" t="s">
        <v>492</v>
      </c>
      <c r="B10" s="91" t="s">
        <v>217</v>
      </c>
      <c r="C10" s="85">
        <f>VLOOKUP(GroupVertices[[#This Row],[Vertex]],Vertices[],MATCH("ID",Vertices[[#Headers],[Vertex]:[Vertex Content Word Count]],0),FALSE)</f>
        <v>10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502</v>
      </c>
      <c r="B2" s="36" t="s">
        <v>451</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8</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7</v>
      </c>
      <c r="P2" s="39">
        <f>MIN(Vertices[PageRank])</f>
        <v>0.701714</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0.03636363636363636</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0.03636363636363636</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0.011236927272727272</v>
      </c>
      <c r="O3" s="42">
        <f>COUNTIF(Vertices[Eigenvector Centrality],"&gt;= "&amp;N3)-COUNTIF(Vertices[Eigenvector Centrality],"&gt;="&amp;N4)</f>
        <v>0</v>
      </c>
      <c r="P3" s="41">
        <f aca="true" t="shared" si="7" ref="P3:P26">P2+($P$57-$P$2)/BinDivisor</f>
        <v>0.7154895454545454</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0.07272727272727272</v>
      </c>
      <c r="G4" s="40">
        <f>COUNTIF(Vertices[In-Degree],"&gt;= "&amp;F4)-COUNTIF(Vertices[In-Degree],"&gt;="&amp;F5)</f>
        <v>0</v>
      </c>
      <c r="H4" s="39">
        <f t="shared" si="3"/>
        <v>0.07272727272727272</v>
      </c>
      <c r="I4" s="40">
        <f>COUNTIF(Vertices[Out-Degree],"&gt;= "&amp;H4)-COUNTIF(Vertices[Out-Degree],"&gt;="&amp;H5)</f>
        <v>0</v>
      </c>
      <c r="J4" s="39">
        <f t="shared" si="4"/>
        <v>0.07272727272727272</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0.022473854545454544</v>
      </c>
      <c r="O4" s="40">
        <f>COUNTIF(Vertices[Eigenvector Centrality],"&gt;= "&amp;N4)-COUNTIF(Vertices[Eigenvector Centrality],"&gt;="&amp;N5)</f>
        <v>0</v>
      </c>
      <c r="P4" s="39">
        <f t="shared" si="7"/>
        <v>0.7292650909090908</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0.10909090909090909</v>
      </c>
      <c r="G5" s="42">
        <f>COUNTIF(Vertices[In-Degree],"&gt;= "&amp;F5)-COUNTIF(Vertices[In-Degree],"&gt;="&amp;F6)</f>
        <v>0</v>
      </c>
      <c r="H5" s="41">
        <f t="shared" si="3"/>
        <v>0.10909090909090909</v>
      </c>
      <c r="I5" s="42">
        <f>COUNTIF(Vertices[Out-Degree],"&gt;= "&amp;H5)-COUNTIF(Vertices[Out-Degree],"&gt;="&amp;H6)</f>
        <v>0</v>
      </c>
      <c r="J5" s="41">
        <f t="shared" si="4"/>
        <v>0.10909090909090909</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0.033710781818181816</v>
      </c>
      <c r="O5" s="42">
        <f>COUNTIF(Vertices[Eigenvector Centrality],"&gt;= "&amp;N5)-COUNTIF(Vertices[Eigenvector Centrality],"&gt;="&amp;N6)</f>
        <v>0</v>
      </c>
      <c r="P5" s="41">
        <f t="shared" si="7"/>
        <v>0.7430406363636362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0.14545454545454545</v>
      </c>
      <c r="G6" s="40">
        <f>COUNTIF(Vertices[In-Degree],"&gt;= "&amp;F6)-COUNTIF(Vertices[In-Degree],"&gt;="&amp;F7)</f>
        <v>0</v>
      </c>
      <c r="H6" s="39">
        <f t="shared" si="3"/>
        <v>0.14545454545454545</v>
      </c>
      <c r="I6" s="40">
        <f>COUNTIF(Vertices[Out-Degree],"&gt;= "&amp;H6)-COUNTIF(Vertices[Out-Degree],"&gt;="&amp;H7)</f>
        <v>0</v>
      </c>
      <c r="J6" s="39">
        <f t="shared" si="4"/>
        <v>0.14545454545454545</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0.04494770909090909</v>
      </c>
      <c r="O6" s="40">
        <f>COUNTIF(Vertices[Eigenvector Centrality],"&gt;= "&amp;N6)-COUNTIF(Vertices[Eigenvector Centrality],"&gt;="&amp;N7)</f>
        <v>0</v>
      </c>
      <c r="P6" s="39">
        <f t="shared" si="7"/>
        <v>0.7568161818181816</v>
      </c>
      <c r="Q6" s="40">
        <f>COUNTIF(Vertices[PageRank],"&gt;= "&amp;P6)-COUNTIF(Vertices[PageRank],"&gt;="&amp;P7)</f>
        <v>2</v>
      </c>
      <c r="R6" s="39">
        <f t="shared" si="8"/>
        <v>0</v>
      </c>
      <c r="S6" s="45">
        <f>COUNTIF(Vertices[Clustering Coefficient],"&gt;= "&amp;R6)-COUNTIF(Vertices[Clustering Coefficient],"&gt;="&amp;R7)</f>
        <v>0</v>
      </c>
      <c r="T6" s="39" t="e">
        <f ca="1" t="shared" si="9"/>
        <v>#REF!</v>
      </c>
      <c r="U6" s="40" t="e">
        <f ca="1" t="shared" si="0"/>
        <v>#REF!</v>
      </c>
    </row>
    <row r="7" spans="1:21" ht="15">
      <c r="A7" s="36" t="s">
        <v>149</v>
      </c>
      <c r="B7" s="36">
        <v>49</v>
      </c>
      <c r="D7" s="34">
        <f t="shared" si="1"/>
        <v>0</v>
      </c>
      <c r="E7" s="3">
        <f>COUNTIF(Vertices[Degree],"&gt;= "&amp;D7)-COUNTIF(Vertices[Degree],"&gt;="&amp;D8)</f>
        <v>0</v>
      </c>
      <c r="F7" s="41">
        <f t="shared" si="2"/>
        <v>0.18181818181818182</v>
      </c>
      <c r="G7" s="42">
        <f>COUNTIF(Vertices[In-Degree],"&gt;= "&amp;F7)-COUNTIF(Vertices[In-Degree],"&gt;="&amp;F8)</f>
        <v>0</v>
      </c>
      <c r="H7" s="41">
        <f t="shared" si="3"/>
        <v>0.18181818181818182</v>
      </c>
      <c r="I7" s="42">
        <f>COUNTIF(Vertices[Out-Degree],"&gt;= "&amp;H7)-COUNTIF(Vertices[Out-Degree],"&gt;="&amp;H8)</f>
        <v>0</v>
      </c>
      <c r="J7" s="41">
        <f t="shared" si="4"/>
        <v>0.18181818181818182</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0.05618463636363636</v>
      </c>
      <c r="O7" s="42">
        <f>COUNTIF(Vertices[Eigenvector Centrality],"&gt;= "&amp;N7)-COUNTIF(Vertices[Eigenvector Centrality],"&gt;="&amp;N8)</f>
        <v>0</v>
      </c>
      <c r="P7" s="41">
        <f t="shared" si="7"/>
        <v>0.770591727272727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53</v>
      </c>
      <c r="D8" s="34">
        <f t="shared" si="1"/>
        <v>0</v>
      </c>
      <c r="E8" s="3">
        <f>COUNTIF(Vertices[Degree],"&gt;= "&amp;D8)-COUNTIF(Vertices[Degree],"&gt;="&amp;D9)</f>
        <v>0</v>
      </c>
      <c r="F8" s="39">
        <f t="shared" si="2"/>
        <v>0.2181818181818182</v>
      </c>
      <c r="G8" s="40">
        <f>COUNTIF(Vertices[In-Degree],"&gt;= "&amp;F8)-COUNTIF(Vertices[In-Degree],"&gt;="&amp;F9)</f>
        <v>0</v>
      </c>
      <c r="H8" s="39">
        <f t="shared" si="3"/>
        <v>0.2181818181818182</v>
      </c>
      <c r="I8" s="40">
        <f>COUNTIF(Vertices[Out-Degree],"&gt;= "&amp;H8)-COUNTIF(Vertices[Out-Degree],"&gt;="&amp;H9)</f>
        <v>0</v>
      </c>
      <c r="J8" s="39">
        <f t="shared" si="4"/>
        <v>0.2181818181818182</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0.06742156363636363</v>
      </c>
      <c r="O8" s="40">
        <f>COUNTIF(Vertices[Eigenvector Centrality],"&gt;= "&amp;N8)-COUNTIF(Vertices[Eigenvector Centrality],"&gt;="&amp;N9)</f>
        <v>0</v>
      </c>
      <c r="P8" s="39">
        <f t="shared" si="7"/>
        <v>0.7843672727272724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0.2545454545454546</v>
      </c>
      <c r="G9" s="42">
        <f>COUNTIF(Vertices[In-Degree],"&gt;= "&amp;F9)-COUNTIF(Vertices[In-Degree],"&gt;="&amp;F10)</f>
        <v>0</v>
      </c>
      <c r="H9" s="41">
        <f t="shared" si="3"/>
        <v>0.2545454545454546</v>
      </c>
      <c r="I9" s="42">
        <f>COUNTIF(Vertices[Out-Degree],"&gt;= "&amp;H9)-COUNTIF(Vertices[Out-Degree],"&gt;="&amp;H10)</f>
        <v>0</v>
      </c>
      <c r="J9" s="41">
        <f t="shared" si="4"/>
        <v>0.2545454545454546</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0.07865849090909091</v>
      </c>
      <c r="O9" s="42">
        <f>COUNTIF(Vertices[Eigenvector Centrality],"&gt;= "&amp;N9)-COUNTIF(Vertices[Eigenvector Centrality],"&gt;="&amp;N10)</f>
        <v>0</v>
      </c>
      <c r="P9" s="41">
        <f t="shared" si="7"/>
        <v>0.7981428181818178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503</v>
      </c>
      <c r="B10" s="36">
        <v>2</v>
      </c>
      <c r="D10" s="34">
        <f t="shared" si="1"/>
        <v>0</v>
      </c>
      <c r="E10" s="3">
        <f>COUNTIF(Vertices[Degree],"&gt;= "&amp;D10)-COUNTIF(Vertices[Degree],"&gt;="&amp;D11)</f>
        <v>0</v>
      </c>
      <c r="F10" s="39">
        <f t="shared" si="2"/>
        <v>0.29090909090909095</v>
      </c>
      <c r="G10" s="40">
        <f>COUNTIF(Vertices[In-Degree],"&gt;= "&amp;F10)-COUNTIF(Vertices[In-Degree],"&gt;="&amp;F11)</f>
        <v>0</v>
      </c>
      <c r="H10" s="39">
        <f t="shared" si="3"/>
        <v>0.29090909090909095</v>
      </c>
      <c r="I10" s="40">
        <f>COUNTIF(Vertices[Out-Degree],"&gt;= "&amp;H10)-COUNTIF(Vertices[Out-Degree],"&gt;="&amp;H11)</f>
        <v>0</v>
      </c>
      <c r="J10" s="39">
        <f t="shared" si="4"/>
        <v>0.29090909090909095</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0.08989541818181818</v>
      </c>
      <c r="O10" s="40">
        <f>COUNTIF(Vertices[Eigenvector Centrality],"&gt;= "&amp;N10)-COUNTIF(Vertices[Eigenvector Centrality],"&gt;="&amp;N11)</f>
        <v>0</v>
      </c>
      <c r="P10" s="39">
        <f t="shared" si="7"/>
        <v>0.8119183636363632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0.3272727272727273</v>
      </c>
      <c r="G11" s="42">
        <f>COUNTIF(Vertices[In-Degree],"&gt;= "&amp;F11)-COUNTIF(Vertices[In-Degree],"&gt;="&amp;F12)</f>
        <v>0</v>
      </c>
      <c r="H11" s="41">
        <f t="shared" si="3"/>
        <v>0.3272727272727273</v>
      </c>
      <c r="I11" s="42">
        <f>COUNTIF(Vertices[Out-Degree],"&gt;= "&amp;H11)-COUNTIF(Vertices[Out-Degree],"&gt;="&amp;H12)</f>
        <v>0</v>
      </c>
      <c r="J11" s="41">
        <f t="shared" si="4"/>
        <v>0.3272727272727273</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0.10113234545454544</v>
      </c>
      <c r="O11" s="42">
        <f>COUNTIF(Vertices[Eigenvector Centrality],"&gt;= "&amp;N11)-COUNTIF(Vertices[Eigenvector Centrality],"&gt;="&amp;N12)</f>
        <v>0</v>
      </c>
      <c r="P11" s="41">
        <f t="shared" si="7"/>
        <v>0.8256939090909086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221</v>
      </c>
      <c r="B12" s="36">
        <v>43</v>
      </c>
      <c r="D12" s="34">
        <f t="shared" si="1"/>
        <v>0</v>
      </c>
      <c r="E12" s="3">
        <f>COUNTIF(Vertices[Degree],"&gt;= "&amp;D12)-COUNTIF(Vertices[Degree],"&gt;="&amp;D13)</f>
        <v>0</v>
      </c>
      <c r="F12" s="39">
        <f t="shared" si="2"/>
        <v>0.3636363636363637</v>
      </c>
      <c r="G12" s="40">
        <f>COUNTIF(Vertices[In-Degree],"&gt;= "&amp;F12)-COUNTIF(Vertices[In-Degree],"&gt;="&amp;F13)</f>
        <v>0</v>
      </c>
      <c r="H12" s="39">
        <f t="shared" si="3"/>
        <v>0.3636363636363637</v>
      </c>
      <c r="I12" s="40">
        <f>COUNTIF(Vertices[Out-Degree],"&gt;= "&amp;H12)-COUNTIF(Vertices[Out-Degree],"&gt;="&amp;H13)</f>
        <v>0</v>
      </c>
      <c r="J12" s="39">
        <f t="shared" si="4"/>
        <v>0.3636363636363637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0.1123692727272727</v>
      </c>
      <c r="O12" s="40">
        <f>COUNTIF(Vertices[Eigenvector Centrality],"&gt;= "&amp;N12)-COUNTIF(Vertices[Eigenvector Centrality],"&gt;="&amp;N13)</f>
        <v>0</v>
      </c>
      <c r="P12" s="39">
        <f t="shared" si="7"/>
        <v>0.839469454545454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10</v>
      </c>
      <c r="D13" s="34">
        <f t="shared" si="1"/>
        <v>0</v>
      </c>
      <c r="E13" s="3">
        <f>COUNTIF(Vertices[Degree],"&gt;= "&amp;D13)-COUNTIF(Vertices[Degree],"&gt;="&amp;D14)</f>
        <v>0</v>
      </c>
      <c r="F13" s="41">
        <f t="shared" si="2"/>
        <v>0.4000000000000001</v>
      </c>
      <c r="G13" s="42">
        <f>COUNTIF(Vertices[In-Degree],"&gt;= "&amp;F13)-COUNTIF(Vertices[In-Degree],"&gt;="&amp;F14)</f>
        <v>0</v>
      </c>
      <c r="H13" s="41">
        <f t="shared" si="3"/>
        <v>0.4000000000000001</v>
      </c>
      <c r="I13" s="42">
        <f>COUNTIF(Vertices[Out-Degree],"&gt;= "&amp;H13)-COUNTIF(Vertices[Out-Degree],"&gt;="&amp;H14)</f>
        <v>0</v>
      </c>
      <c r="J13" s="41">
        <f t="shared" si="4"/>
        <v>0.4000000000000001</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0.12360619999999997</v>
      </c>
      <c r="O13" s="42">
        <f>COUNTIF(Vertices[Eigenvector Centrality],"&gt;= "&amp;N13)-COUNTIF(Vertices[Eigenvector Centrality],"&gt;="&amp;N14)</f>
        <v>0</v>
      </c>
      <c r="P13" s="41">
        <f t="shared" si="7"/>
        <v>0.8532449999999994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9"/>
      <c r="B14" s="129"/>
      <c r="D14" s="34">
        <f t="shared" si="1"/>
        <v>0</v>
      </c>
      <c r="E14" s="3">
        <f>COUNTIF(Vertices[Degree],"&gt;= "&amp;D14)-COUNTIF(Vertices[Degree],"&gt;="&amp;D15)</f>
        <v>0</v>
      </c>
      <c r="F14" s="39">
        <f t="shared" si="2"/>
        <v>0.43636363636363645</v>
      </c>
      <c r="G14" s="40">
        <f>COUNTIF(Vertices[In-Degree],"&gt;= "&amp;F14)-COUNTIF(Vertices[In-Degree],"&gt;="&amp;F15)</f>
        <v>0</v>
      </c>
      <c r="H14" s="39">
        <f t="shared" si="3"/>
        <v>0.43636363636363645</v>
      </c>
      <c r="I14" s="40">
        <f>COUNTIF(Vertices[Out-Degree],"&gt;= "&amp;H14)-COUNTIF(Vertices[Out-Degree],"&gt;="&amp;H15)</f>
        <v>0</v>
      </c>
      <c r="J14" s="39">
        <f t="shared" si="4"/>
        <v>0.43636363636363645</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0.13484312727272724</v>
      </c>
      <c r="O14" s="40">
        <f>COUNTIF(Vertices[Eigenvector Centrality],"&gt;= "&amp;N14)-COUNTIF(Vertices[Eigenvector Centrality],"&gt;="&amp;N15)</f>
        <v>0</v>
      </c>
      <c r="P14" s="39">
        <f t="shared" si="7"/>
        <v>0.8670205454545448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10</v>
      </c>
      <c r="D15" s="34">
        <f t="shared" si="1"/>
        <v>0</v>
      </c>
      <c r="E15" s="3">
        <f>COUNTIF(Vertices[Degree],"&gt;= "&amp;D15)-COUNTIF(Vertices[Degree],"&gt;="&amp;D16)</f>
        <v>0</v>
      </c>
      <c r="F15" s="41">
        <f t="shared" si="2"/>
        <v>0.47272727272727283</v>
      </c>
      <c r="G15" s="42">
        <f>COUNTIF(Vertices[In-Degree],"&gt;= "&amp;F15)-COUNTIF(Vertices[In-Degree],"&gt;="&amp;F16)</f>
        <v>0</v>
      </c>
      <c r="H15" s="41">
        <f t="shared" si="3"/>
        <v>0.47272727272727283</v>
      </c>
      <c r="I15" s="42">
        <f>COUNTIF(Vertices[Out-Degree],"&gt;= "&amp;H15)-COUNTIF(Vertices[Out-Degree],"&gt;="&amp;H16)</f>
        <v>0</v>
      </c>
      <c r="J15" s="41">
        <f t="shared" si="4"/>
        <v>0.47272727272727283</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0.1460800545454545</v>
      </c>
      <c r="O15" s="42">
        <f>COUNTIF(Vertices[Eigenvector Centrality],"&gt;= "&amp;N15)-COUNTIF(Vertices[Eigenvector Centrality],"&gt;="&amp;N16)</f>
        <v>0</v>
      </c>
      <c r="P15" s="41">
        <f t="shared" si="7"/>
        <v>0.8807960909090902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0.5090909090909091</v>
      </c>
      <c r="G16" s="40">
        <f>COUNTIF(Vertices[In-Degree],"&gt;= "&amp;F16)-COUNTIF(Vertices[In-Degree],"&gt;="&amp;F17)</f>
        <v>0</v>
      </c>
      <c r="H16" s="39">
        <f t="shared" si="3"/>
        <v>0.5090909090909091</v>
      </c>
      <c r="I16" s="40">
        <f>COUNTIF(Vertices[Out-Degree],"&gt;= "&amp;H16)-COUNTIF(Vertices[Out-Degree],"&gt;="&amp;H17)</f>
        <v>0</v>
      </c>
      <c r="J16" s="39">
        <f t="shared" si="4"/>
        <v>0.5090909090909091</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0.15731698181818177</v>
      </c>
      <c r="O16" s="40">
        <f>COUNTIF(Vertices[Eigenvector Centrality],"&gt;= "&amp;N16)-COUNTIF(Vertices[Eigenvector Centrality],"&gt;="&amp;N17)</f>
        <v>0</v>
      </c>
      <c r="P16" s="39">
        <f t="shared" si="7"/>
        <v>0.8945716363636356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0.5454545454545455</v>
      </c>
      <c r="G17" s="42">
        <f>COUNTIF(Vertices[In-Degree],"&gt;= "&amp;F17)-COUNTIF(Vertices[In-Degree],"&gt;="&amp;F18)</f>
        <v>0</v>
      </c>
      <c r="H17" s="41">
        <f t="shared" si="3"/>
        <v>0.5454545454545455</v>
      </c>
      <c r="I17" s="42">
        <f>COUNTIF(Vertices[Out-Degree],"&gt;= "&amp;H17)-COUNTIF(Vertices[Out-Degree],"&gt;="&amp;H18)</f>
        <v>0</v>
      </c>
      <c r="J17" s="41">
        <f t="shared" si="4"/>
        <v>0.5454545454545455</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0.16855390909090903</v>
      </c>
      <c r="O17" s="42">
        <f>COUNTIF(Vertices[Eigenvector Centrality],"&gt;= "&amp;N17)-COUNTIF(Vertices[Eigenvector Centrality],"&gt;="&amp;N18)</f>
        <v>0</v>
      </c>
      <c r="P17" s="41">
        <f t="shared" si="7"/>
        <v>0.908347181818181</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0.5818181818181819</v>
      </c>
      <c r="G18" s="40">
        <f>COUNTIF(Vertices[In-Degree],"&gt;= "&amp;F18)-COUNTIF(Vertices[In-Degree],"&gt;="&amp;F19)</f>
        <v>0</v>
      </c>
      <c r="H18" s="39">
        <f t="shared" si="3"/>
        <v>0.5818181818181819</v>
      </c>
      <c r="I18" s="40">
        <f>COUNTIF(Vertices[Out-Degree],"&gt;= "&amp;H18)-COUNTIF(Vertices[Out-Degree],"&gt;="&amp;H19)</f>
        <v>0</v>
      </c>
      <c r="J18" s="39">
        <f t="shared" si="4"/>
        <v>0.5818181818181819</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0.1797908363636363</v>
      </c>
      <c r="O18" s="40">
        <f>COUNTIF(Vertices[Eigenvector Centrality],"&gt;= "&amp;N18)-COUNTIF(Vertices[Eigenvector Centrality],"&gt;="&amp;N19)</f>
        <v>0</v>
      </c>
      <c r="P18" s="39">
        <f t="shared" si="7"/>
        <v>0.9221227272727264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0.6181818181818183</v>
      </c>
      <c r="G19" s="42">
        <f>COUNTIF(Vertices[In-Degree],"&gt;= "&amp;F19)-COUNTIF(Vertices[In-Degree],"&gt;="&amp;F20)</f>
        <v>0</v>
      </c>
      <c r="H19" s="41">
        <f t="shared" si="3"/>
        <v>0.6181818181818183</v>
      </c>
      <c r="I19" s="42">
        <f>COUNTIF(Vertices[Out-Degree],"&gt;= "&amp;H19)-COUNTIF(Vertices[Out-Degree],"&gt;="&amp;H20)</f>
        <v>0</v>
      </c>
      <c r="J19" s="41">
        <f t="shared" si="4"/>
        <v>0.6181818181818183</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0.19102776363636356</v>
      </c>
      <c r="O19" s="42">
        <f>COUNTIF(Vertices[Eigenvector Centrality],"&gt;= "&amp;N19)-COUNTIF(Vertices[Eigenvector Centrality],"&gt;="&amp;N20)</f>
        <v>0</v>
      </c>
      <c r="P19" s="41">
        <f t="shared" si="7"/>
        <v>0.9358982727272718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6</v>
      </c>
      <c r="D20" s="34">
        <f t="shared" si="1"/>
        <v>0</v>
      </c>
      <c r="E20" s="3">
        <f>COUNTIF(Vertices[Degree],"&gt;= "&amp;D20)-COUNTIF(Vertices[Degree],"&gt;="&amp;D21)</f>
        <v>0</v>
      </c>
      <c r="F20" s="39">
        <f t="shared" si="2"/>
        <v>0.6545454545454547</v>
      </c>
      <c r="G20" s="40">
        <f>COUNTIF(Vertices[In-Degree],"&gt;= "&amp;F20)-COUNTIF(Vertices[In-Degree],"&gt;="&amp;F21)</f>
        <v>0</v>
      </c>
      <c r="H20" s="39">
        <f t="shared" si="3"/>
        <v>0.6545454545454547</v>
      </c>
      <c r="I20" s="40">
        <f>COUNTIF(Vertices[Out-Degree],"&gt;= "&amp;H20)-COUNTIF(Vertices[Out-Degree],"&gt;="&amp;H21)</f>
        <v>0</v>
      </c>
      <c r="J20" s="39">
        <f t="shared" si="4"/>
        <v>0.6545454545454547</v>
      </c>
      <c r="K20" s="40">
        <f>COUNTIF(Vertices[Betweenness Centrality],"&gt;= "&amp;J20)-COUNTIF(Vertices[Betweenness Centrality],"&gt;="&amp;J21)</f>
        <v>0</v>
      </c>
      <c r="L20" s="39">
        <f t="shared" si="5"/>
        <v>0.3272727272727273</v>
      </c>
      <c r="M20" s="40">
        <f>COUNTIF(Vertices[Closeness Centrality],"&gt;= "&amp;L20)-COUNTIF(Vertices[Closeness Centrality],"&gt;="&amp;L21)</f>
        <v>2</v>
      </c>
      <c r="N20" s="39">
        <f t="shared" si="6"/>
        <v>0.20226469090909083</v>
      </c>
      <c r="O20" s="40">
        <f>COUNTIF(Vertices[Eigenvector Centrality],"&gt;= "&amp;N20)-COUNTIF(Vertices[Eigenvector Centrality],"&gt;="&amp;N21)</f>
        <v>0</v>
      </c>
      <c r="P20" s="39">
        <f t="shared" si="7"/>
        <v>0.9496738181818172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4</v>
      </c>
      <c r="D21" s="34">
        <f t="shared" si="1"/>
        <v>0</v>
      </c>
      <c r="E21" s="3">
        <f>COUNTIF(Vertices[Degree],"&gt;= "&amp;D21)-COUNTIF(Vertices[Degree],"&gt;="&amp;D22)</f>
        <v>0</v>
      </c>
      <c r="F21" s="41">
        <f t="shared" si="2"/>
        <v>0.690909090909091</v>
      </c>
      <c r="G21" s="42">
        <f>COUNTIF(Vertices[In-Degree],"&gt;= "&amp;F21)-COUNTIF(Vertices[In-Degree],"&gt;="&amp;F22)</f>
        <v>0</v>
      </c>
      <c r="H21" s="41">
        <f t="shared" si="3"/>
        <v>0.690909090909091</v>
      </c>
      <c r="I21" s="42">
        <f>COUNTIF(Vertices[Out-Degree],"&gt;= "&amp;H21)-COUNTIF(Vertices[Out-Degree],"&gt;="&amp;H22)</f>
        <v>0</v>
      </c>
      <c r="J21" s="41">
        <f t="shared" si="4"/>
        <v>0.690909090909091</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0.2135016181818181</v>
      </c>
      <c r="O21" s="42">
        <f>COUNTIF(Vertices[Eigenvector Centrality],"&gt;= "&amp;N21)-COUNTIF(Vertices[Eigenvector Centrality],"&gt;="&amp;N22)</f>
        <v>0</v>
      </c>
      <c r="P21" s="41">
        <f t="shared" si="7"/>
        <v>0.9634493636363626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3</v>
      </c>
      <c r="D22" s="34">
        <f t="shared" si="1"/>
        <v>0</v>
      </c>
      <c r="E22" s="3">
        <f>COUNTIF(Vertices[Degree],"&gt;= "&amp;D22)-COUNTIF(Vertices[Degree],"&gt;="&amp;D23)</f>
        <v>0</v>
      </c>
      <c r="F22" s="39">
        <f t="shared" si="2"/>
        <v>0.7272727272727274</v>
      </c>
      <c r="G22" s="40">
        <f>COUNTIF(Vertices[In-Degree],"&gt;= "&amp;F22)-COUNTIF(Vertices[In-Degree],"&gt;="&amp;F23)</f>
        <v>0</v>
      </c>
      <c r="H22" s="39">
        <f t="shared" si="3"/>
        <v>0.7272727272727274</v>
      </c>
      <c r="I22" s="40">
        <f>COUNTIF(Vertices[Out-Degree],"&gt;= "&amp;H22)-COUNTIF(Vertices[Out-Degree],"&gt;="&amp;H23)</f>
        <v>0</v>
      </c>
      <c r="J22" s="39">
        <f t="shared" si="4"/>
        <v>0.7272727272727274</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0.22473854545454536</v>
      </c>
      <c r="O22" s="40">
        <f>COUNTIF(Vertices[Eigenvector Centrality],"&gt;= "&amp;N22)-COUNTIF(Vertices[Eigenvector Centrality],"&gt;="&amp;N23)</f>
        <v>0</v>
      </c>
      <c r="P22" s="39">
        <f t="shared" si="7"/>
        <v>0.977224909090908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42</v>
      </c>
      <c r="D23" s="34">
        <f t="shared" si="1"/>
        <v>0</v>
      </c>
      <c r="E23" s="3">
        <f>COUNTIF(Vertices[Degree],"&gt;= "&amp;D23)-COUNTIF(Vertices[Degree],"&gt;="&amp;D24)</f>
        <v>0</v>
      </c>
      <c r="F23" s="41">
        <f t="shared" si="2"/>
        <v>0.7636363636363638</v>
      </c>
      <c r="G23" s="42">
        <f>COUNTIF(Vertices[In-Degree],"&gt;= "&amp;F23)-COUNTIF(Vertices[In-Degree],"&gt;="&amp;F24)</f>
        <v>0</v>
      </c>
      <c r="H23" s="41">
        <f t="shared" si="3"/>
        <v>0.7636363636363638</v>
      </c>
      <c r="I23" s="42">
        <f>COUNTIF(Vertices[Out-Degree],"&gt;= "&amp;H23)-COUNTIF(Vertices[Out-Degree],"&gt;="&amp;H24)</f>
        <v>0</v>
      </c>
      <c r="J23" s="41">
        <f t="shared" si="4"/>
        <v>0.7636363636363638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0.23597547272727262</v>
      </c>
      <c r="O23" s="42">
        <f>COUNTIF(Vertices[Eigenvector Centrality],"&gt;= "&amp;N23)-COUNTIF(Vertices[Eigenvector Centrality],"&gt;="&amp;N24)</f>
        <v>0</v>
      </c>
      <c r="P23" s="41">
        <f t="shared" si="7"/>
        <v>0.9910004545454534</v>
      </c>
      <c r="Q23" s="42">
        <f>COUNTIF(Vertices[PageRank],"&gt;= "&amp;P23)-COUNTIF(Vertices[PageRank],"&gt;="&amp;P24)</f>
        <v>4</v>
      </c>
      <c r="R23" s="41">
        <f t="shared" si="8"/>
        <v>0</v>
      </c>
      <c r="S23" s="46">
        <f>COUNTIF(Vertices[Clustering Coefficient],"&gt;= "&amp;R23)-COUNTIF(Vertices[Clustering Coefficient],"&gt;="&amp;R24)</f>
        <v>0</v>
      </c>
      <c r="T23" s="41" t="e">
        <f ca="1" t="shared" si="9"/>
        <v>#REF!</v>
      </c>
      <c r="U23" s="42" t="e">
        <f ca="1" t="shared" si="0"/>
        <v>#REF!</v>
      </c>
    </row>
    <row r="24" spans="1:21" ht="15">
      <c r="A24" s="129"/>
      <c r="B24" s="129"/>
      <c r="D24" s="34">
        <f t="shared" si="1"/>
        <v>0</v>
      </c>
      <c r="E24" s="3">
        <f>COUNTIF(Vertices[Degree],"&gt;= "&amp;D24)-COUNTIF(Vertices[Degree],"&gt;="&amp;D25)</f>
        <v>0</v>
      </c>
      <c r="F24" s="39">
        <f t="shared" si="2"/>
        <v>0.8000000000000002</v>
      </c>
      <c r="G24" s="40">
        <f>COUNTIF(Vertices[In-Degree],"&gt;= "&amp;F24)-COUNTIF(Vertices[In-Degree],"&gt;="&amp;F25)</f>
        <v>0</v>
      </c>
      <c r="H24" s="39">
        <f t="shared" si="3"/>
        <v>0.8000000000000002</v>
      </c>
      <c r="I24" s="40">
        <f>COUNTIF(Vertices[Out-Degree],"&gt;= "&amp;H24)-COUNTIF(Vertices[Out-Degree],"&gt;="&amp;H25)</f>
        <v>0</v>
      </c>
      <c r="J24" s="39">
        <f t="shared" si="4"/>
        <v>0.8000000000000002</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0.2472123999999999</v>
      </c>
      <c r="O24" s="40">
        <f>COUNTIF(Vertices[Eigenvector Centrality],"&gt;= "&amp;N24)-COUNTIF(Vertices[Eigenvector Centrality],"&gt;="&amp;N25)</f>
        <v>0</v>
      </c>
      <c r="P24" s="39">
        <f t="shared" si="7"/>
        <v>1.0047759999999988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0.8363636363636365</v>
      </c>
      <c r="G25" s="42">
        <f>COUNTIF(Vertices[In-Degree],"&gt;= "&amp;F25)-COUNTIF(Vertices[In-Degree],"&gt;="&amp;F26)</f>
        <v>0</v>
      </c>
      <c r="H25" s="41">
        <f t="shared" si="3"/>
        <v>0.8363636363636365</v>
      </c>
      <c r="I25" s="42">
        <f>COUNTIF(Vertices[Out-Degree],"&gt;= "&amp;H25)-COUNTIF(Vertices[Out-Degree],"&gt;="&amp;H26)</f>
        <v>0</v>
      </c>
      <c r="J25" s="41">
        <f t="shared" si="4"/>
        <v>0.8363636363636365</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0.2584493272727272</v>
      </c>
      <c r="O25" s="42">
        <f>COUNTIF(Vertices[Eigenvector Centrality],"&gt;= "&amp;N25)-COUNTIF(Vertices[Eigenvector Centrality],"&gt;="&amp;N26)</f>
        <v>0</v>
      </c>
      <c r="P25" s="41">
        <f t="shared" si="7"/>
        <v>1.0185515454545442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0.588235</v>
      </c>
      <c r="D26" s="34">
        <f t="shared" si="1"/>
        <v>0</v>
      </c>
      <c r="E26" s="3">
        <f>COUNTIF(Vertices[Degree],"&gt;= "&amp;D26)-COUNTIF(Vertices[Degree],"&gt;="&amp;D28)</f>
        <v>0</v>
      </c>
      <c r="F26" s="39">
        <f t="shared" si="2"/>
        <v>0.8727272727272729</v>
      </c>
      <c r="G26" s="40">
        <f>COUNTIF(Vertices[In-Degree],"&gt;= "&amp;F26)-COUNTIF(Vertices[In-Degree],"&gt;="&amp;F28)</f>
        <v>0</v>
      </c>
      <c r="H26" s="39">
        <f t="shared" si="3"/>
        <v>0.8727272727272729</v>
      </c>
      <c r="I26" s="40">
        <f>COUNTIF(Vertices[Out-Degree],"&gt;= "&amp;H26)-COUNTIF(Vertices[Out-Degree],"&gt;="&amp;H28)</f>
        <v>0</v>
      </c>
      <c r="J26" s="39">
        <f t="shared" si="4"/>
        <v>0.8727272727272729</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0.2696862545454545</v>
      </c>
      <c r="O26" s="40">
        <f>COUNTIF(Vertices[Eigenvector Centrality],"&gt;= "&amp;N26)-COUNTIF(Vertices[Eigenvector Centrality],"&gt;="&amp;N28)</f>
        <v>0</v>
      </c>
      <c r="P26" s="39">
        <f t="shared" si="7"/>
        <v>1.0323270909090896</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8"/>
      <c r="G27" s="79">
        <f>COUNTIF(Vertices[In-Degree],"&gt;= "&amp;F27)-COUNTIF(Vertices[In-Degree],"&gt;="&amp;F28)</f>
        <v>-7</v>
      </c>
      <c r="H27" s="78"/>
      <c r="I27" s="79">
        <f>COUNTIF(Vertices[Out-Degree],"&gt;= "&amp;H27)-COUNTIF(Vertices[Out-Degree],"&gt;="&amp;H28)</f>
        <v>-7</v>
      </c>
      <c r="J27" s="78"/>
      <c r="K27" s="79">
        <f>COUNTIF(Vertices[Betweenness Centrality],"&gt;= "&amp;J27)-COUNTIF(Vertices[Betweenness Centrality],"&gt;="&amp;J28)</f>
        <v>-1</v>
      </c>
      <c r="L27" s="78"/>
      <c r="M27" s="79">
        <f>COUNTIF(Vertices[Closeness Centrality],"&gt;= "&amp;L27)-COUNTIF(Vertices[Closeness Centrality],"&gt;="&amp;L28)</f>
        <v>-3</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-9</v>
      </c>
      <c r="T27" s="78"/>
      <c r="U27" s="79">
        <f ca="1">COUNTIF(Vertices[Clustering Coefficient],"&gt;= "&amp;T27)-COUNTIF(Vertices[Clustering Coefficient],"&gt;="&amp;T28)</f>
        <v>0</v>
      </c>
    </row>
    <row r="28" spans="1:21" ht="15">
      <c r="A28" s="36" t="s">
        <v>158</v>
      </c>
      <c r="B28" s="36">
        <v>0.041666666666666664</v>
      </c>
      <c r="D28" s="34">
        <f>D26+($D$57-$D$2)/BinDivisor</f>
        <v>0</v>
      </c>
      <c r="E28" s="3">
        <f>COUNTIF(Vertices[Degree],"&gt;= "&amp;D28)-COUNTIF(Vertices[Degree],"&gt;="&amp;D40)</f>
        <v>0</v>
      </c>
      <c r="F28" s="41">
        <f>F26+($F$57-$F$2)/BinDivisor</f>
        <v>0.9090909090909093</v>
      </c>
      <c r="G28" s="42">
        <f>COUNTIF(Vertices[In-Degree],"&gt;= "&amp;F28)-COUNTIF(Vertices[In-Degree],"&gt;="&amp;F40)</f>
        <v>0</v>
      </c>
      <c r="H28" s="41">
        <f>H26+($H$57-$H$2)/BinDivisor</f>
        <v>0.9090909090909093</v>
      </c>
      <c r="I28" s="42">
        <f>COUNTIF(Vertices[Out-Degree],"&gt;= "&amp;H28)-COUNTIF(Vertices[Out-Degree],"&gt;="&amp;H40)</f>
        <v>0</v>
      </c>
      <c r="J28" s="41">
        <f>J26+($J$57-$J$2)/BinDivisor</f>
        <v>0.9090909090909093</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0.28092318181818177</v>
      </c>
      <c r="O28" s="42">
        <f>COUNTIF(Vertices[Eigenvector Centrality],"&gt;= "&amp;N28)-COUNTIF(Vertices[Eigenvector Centrality],"&gt;="&amp;N40)</f>
        <v>0</v>
      </c>
      <c r="P28" s="41">
        <f>P26+($P$57-$P$2)/BinDivisor</f>
        <v>1.046102636363635</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504</v>
      </c>
      <c r="B29" s="36">
        <v>0.100125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29"/>
      <c r="B30" s="129"/>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505</v>
      </c>
      <c r="B31" s="36" t="s">
        <v>506</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-7</v>
      </c>
      <c r="H38" s="78"/>
      <c r="I38" s="79">
        <f>COUNTIF(Vertices[Out-Degree],"&gt;= "&amp;H38)-COUNTIF(Vertices[Out-Degree],"&gt;="&amp;H40)</f>
        <v>-7</v>
      </c>
      <c r="J38" s="78"/>
      <c r="K38" s="79">
        <f>COUNTIF(Vertices[Betweenness Centrality],"&gt;= "&amp;J38)-COUNTIF(Vertices[Betweenness Centrality],"&gt;="&amp;J40)</f>
        <v>-1</v>
      </c>
      <c r="L38" s="78"/>
      <c r="M38" s="79">
        <f>COUNTIF(Vertices[Closeness Centrality],"&gt;= "&amp;L38)-COUNTIF(Vertices[Closeness Centrality],"&gt;="&amp;L40)</f>
        <v>-3</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-9</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-7</v>
      </c>
      <c r="H39" s="78"/>
      <c r="I39" s="79">
        <f>COUNTIF(Vertices[Out-Degree],"&gt;= "&amp;H39)-COUNTIF(Vertices[Out-Degree],"&gt;="&amp;H40)</f>
        <v>-7</v>
      </c>
      <c r="J39" s="78"/>
      <c r="K39" s="79">
        <f>COUNTIF(Vertices[Betweenness Centrality],"&gt;= "&amp;J39)-COUNTIF(Vertices[Betweenness Centrality],"&gt;="&amp;J40)</f>
        <v>-1</v>
      </c>
      <c r="L39" s="78"/>
      <c r="M39" s="79">
        <f>COUNTIF(Vertices[Closeness Centrality],"&gt;= "&amp;L39)-COUNTIF(Vertices[Closeness Centrality],"&gt;="&amp;L40)</f>
        <v>-3</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-9</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0.9454545454545457</v>
      </c>
      <c r="G40" s="40">
        <f>COUNTIF(Vertices[In-Degree],"&gt;= "&amp;F40)-COUNTIF(Vertices[In-Degree],"&gt;="&amp;F41)</f>
        <v>0</v>
      </c>
      <c r="H40" s="39">
        <f>H28+($H$57-$H$2)/BinDivisor</f>
        <v>0.9454545454545457</v>
      </c>
      <c r="I40" s="40">
        <f>COUNTIF(Vertices[Out-Degree],"&gt;= "&amp;H40)-COUNTIF(Vertices[Out-Degree],"&gt;="&amp;H41)</f>
        <v>0</v>
      </c>
      <c r="J40" s="39">
        <f>J28+($J$57-$J$2)/BinDivisor</f>
        <v>0.9454545454545457</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0.29216010909090906</v>
      </c>
      <c r="O40" s="40">
        <f>COUNTIF(Vertices[Eigenvector Centrality],"&gt;= "&amp;N40)-COUNTIF(Vertices[Eigenvector Centrality],"&gt;="&amp;N41)</f>
        <v>0</v>
      </c>
      <c r="P40" s="39">
        <f>P28+($P$57-$P$2)/BinDivisor</f>
        <v>1.0598781818181804</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0.981818181818182</v>
      </c>
      <c r="G41" s="42">
        <f>COUNTIF(Vertices[In-Degree],"&gt;= "&amp;F41)-COUNTIF(Vertices[In-Degree],"&gt;="&amp;F42)</f>
        <v>6</v>
      </c>
      <c r="H41" s="41">
        <f aca="true" t="shared" si="12" ref="H41:H56">H40+($H$57-$H$2)/BinDivisor</f>
        <v>0.981818181818182</v>
      </c>
      <c r="I41" s="42">
        <f>COUNTIF(Vertices[Out-Degree],"&gt;= "&amp;H41)-COUNTIF(Vertices[Out-Degree],"&gt;="&amp;H42)</f>
        <v>6</v>
      </c>
      <c r="J41" s="41">
        <f aca="true" t="shared" si="13" ref="J41:J56">J40+($J$57-$J$2)/BinDivisor</f>
        <v>0.981818181818182</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1</v>
      </c>
      <c r="N41" s="41">
        <f aca="true" t="shared" si="15" ref="N41:N56">N40+($N$57-$N$2)/BinDivisor</f>
        <v>0.30339703636363635</v>
      </c>
      <c r="O41" s="42">
        <f>COUNTIF(Vertices[Eigenvector Centrality],"&gt;= "&amp;N41)-COUNTIF(Vertices[Eigenvector Centrality],"&gt;="&amp;N42)</f>
        <v>0</v>
      </c>
      <c r="P41" s="41">
        <f aca="true" t="shared" si="16" ref="P41:P56">P40+($P$57-$P$2)/BinDivisor</f>
        <v>1.0736537272727258</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1.0181818181818183</v>
      </c>
      <c r="G42" s="40">
        <f>COUNTIF(Vertices[In-Degree],"&gt;= "&amp;F42)-COUNTIF(Vertices[In-Degree],"&gt;="&amp;F43)</f>
        <v>0</v>
      </c>
      <c r="H42" s="39">
        <f t="shared" si="12"/>
        <v>1.0181818181818183</v>
      </c>
      <c r="I42" s="40">
        <f>COUNTIF(Vertices[Out-Degree],"&gt;= "&amp;H42)-COUNTIF(Vertices[Out-Degree],"&gt;="&amp;H43)</f>
        <v>0</v>
      </c>
      <c r="J42" s="39">
        <f t="shared" si="13"/>
        <v>1.0181818181818183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0.31463396363636364</v>
      </c>
      <c r="O42" s="40">
        <f>COUNTIF(Vertices[Eigenvector Centrality],"&gt;= "&amp;N42)-COUNTIF(Vertices[Eigenvector Centrality],"&gt;="&amp;N43)</f>
        <v>0</v>
      </c>
      <c r="P42" s="39">
        <f t="shared" si="16"/>
        <v>1.0874292727272712</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1.0545454545454547</v>
      </c>
      <c r="G43" s="42">
        <f>COUNTIF(Vertices[In-Degree],"&gt;= "&amp;F43)-COUNTIF(Vertices[In-Degree],"&gt;="&amp;F44)</f>
        <v>0</v>
      </c>
      <c r="H43" s="41">
        <f t="shared" si="12"/>
        <v>1.0545454545454547</v>
      </c>
      <c r="I43" s="42">
        <f>COUNTIF(Vertices[Out-Degree],"&gt;= "&amp;H43)-COUNTIF(Vertices[Out-Degree],"&gt;="&amp;H44)</f>
        <v>0</v>
      </c>
      <c r="J43" s="41">
        <f t="shared" si="13"/>
        <v>1.0545454545454547</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0.32587089090909094</v>
      </c>
      <c r="O43" s="42">
        <f>COUNTIF(Vertices[Eigenvector Centrality],"&gt;= "&amp;N43)-COUNTIF(Vertices[Eigenvector Centrality],"&gt;="&amp;N44)</f>
        <v>0</v>
      </c>
      <c r="P43" s="41">
        <f t="shared" si="16"/>
        <v>1.1012048181818166</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1.090909090909091</v>
      </c>
      <c r="G44" s="40">
        <f>COUNTIF(Vertices[In-Degree],"&gt;= "&amp;F44)-COUNTIF(Vertices[In-Degree],"&gt;="&amp;F45)</f>
        <v>0</v>
      </c>
      <c r="H44" s="39">
        <f t="shared" si="12"/>
        <v>1.090909090909091</v>
      </c>
      <c r="I44" s="40">
        <f>COUNTIF(Vertices[Out-Degree],"&gt;= "&amp;H44)-COUNTIF(Vertices[Out-Degree],"&gt;="&amp;H45)</f>
        <v>0</v>
      </c>
      <c r="J44" s="39">
        <f t="shared" si="13"/>
        <v>1.090909090909091</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0.33710781818181823</v>
      </c>
      <c r="O44" s="40">
        <f>COUNTIF(Vertices[Eigenvector Centrality],"&gt;= "&amp;N44)-COUNTIF(Vertices[Eigenvector Centrality],"&gt;="&amp;N45)</f>
        <v>0</v>
      </c>
      <c r="P44" s="39">
        <f t="shared" si="16"/>
        <v>1.114980363636362</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1.1272727272727274</v>
      </c>
      <c r="G45" s="42">
        <f>COUNTIF(Vertices[In-Degree],"&gt;= "&amp;F45)-COUNTIF(Vertices[In-Degree],"&gt;="&amp;F46)</f>
        <v>0</v>
      </c>
      <c r="H45" s="41">
        <f t="shared" si="12"/>
        <v>1.1272727272727274</v>
      </c>
      <c r="I45" s="42">
        <f>COUNTIF(Vertices[Out-Degree],"&gt;= "&amp;H45)-COUNTIF(Vertices[Out-Degree],"&gt;="&amp;H46)</f>
        <v>0</v>
      </c>
      <c r="J45" s="41">
        <f t="shared" si="13"/>
        <v>1.1272727272727274</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0.3483447454545455</v>
      </c>
      <c r="O45" s="42">
        <f>COUNTIF(Vertices[Eigenvector Centrality],"&gt;= "&amp;N45)-COUNTIF(Vertices[Eigenvector Centrality],"&gt;="&amp;N46)</f>
        <v>0</v>
      </c>
      <c r="P45" s="41">
        <f t="shared" si="16"/>
        <v>1.1287559090909074</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1.1636363636363638</v>
      </c>
      <c r="G46" s="40">
        <f>COUNTIF(Vertices[In-Degree],"&gt;= "&amp;F46)-COUNTIF(Vertices[In-Degree],"&gt;="&amp;F47)</f>
        <v>0</v>
      </c>
      <c r="H46" s="39">
        <f t="shared" si="12"/>
        <v>1.1636363636363638</v>
      </c>
      <c r="I46" s="40">
        <f>COUNTIF(Vertices[Out-Degree],"&gt;= "&amp;H46)-COUNTIF(Vertices[Out-Degree],"&gt;="&amp;H47)</f>
        <v>0</v>
      </c>
      <c r="J46" s="39">
        <f t="shared" si="13"/>
        <v>1.1636363636363638</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0.3595816727272728</v>
      </c>
      <c r="O46" s="40">
        <f>COUNTIF(Vertices[Eigenvector Centrality],"&gt;= "&amp;N46)-COUNTIF(Vertices[Eigenvector Centrality],"&gt;="&amp;N47)</f>
        <v>0</v>
      </c>
      <c r="P46" s="39">
        <f t="shared" si="16"/>
        <v>1.1425314545454528</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1.2000000000000002</v>
      </c>
      <c r="G47" s="42">
        <f>COUNTIF(Vertices[In-Degree],"&gt;= "&amp;F47)-COUNTIF(Vertices[In-Degree],"&gt;="&amp;F48)</f>
        <v>0</v>
      </c>
      <c r="H47" s="41">
        <f t="shared" si="12"/>
        <v>1.2000000000000002</v>
      </c>
      <c r="I47" s="42">
        <f>COUNTIF(Vertices[Out-Degree],"&gt;= "&amp;H47)-COUNTIF(Vertices[Out-Degree],"&gt;="&amp;H48)</f>
        <v>0</v>
      </c>
      <c r="J47" s="41">
        <f t="shared" si="13"/>
        <v>1.2000000000000002</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0.3708186000000001</v>
      </c>
      <c r="O47" s="42">
        <f>COUNTIF(Vertices[Eigenvector Centrality],"&gt;= "&amp;N47)-COUNTIF(Vertices[Eigenvector Centrality],"&gt;="&amp;N48)</f>
        <v>1</v>
      </c>
      <c r="P47" s="41">
        <f t="shared" si="16"/>
        <v>1.1563069999999982</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1.2363636363636366</v>
      </c>
      <c r="G48" s="40">
        <f>COUNTIF(Vertices[In-Degree],"&gt;= "&amp;F48)-COUNTIF(Vertices[In-Degree],"&gt;="&amp;F49)</f>
        <v>0</v>
      </c>
      <c r="H48" s="39">
        <f t="shared" si="12"/>
        <v>1.2363636363636366</v>
      </c>
      <c r="I48" s="40">
        <f>COUNTIF(Vertices[Out-Degree],"&gt;= "&amp;H48)-COUNTIF(Vertices[Out-Degree],"&gt;="&amp;H49)</f>
        <v>0</v>
      </c>
      <c r="J48" s="39">
        <f t="shared" si="13"/>
        <v>1.2363636363636366</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0.3820555272727274</v>
      </c>
      <c r="O48" s="40">
        <f>COUNTIF(Vertices[Eigenvector Centrality],"&gt;= "&amp;N48)-COUNTIF(Vertices[Eigenvector Centrality],"&gt;="&amp;N49)</f>
        <v>0</v>
      </c>
      <c r="P48" s="39">
        <f t="shared" si="16"/>
        <v>1.1700825454545436</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1.272727272727273</v>
      </c>
      <c r="G49" s="42">
        <f>COUNTIF(Vertices[In-Degree],"&gt;= "&amp;F49)-COUNTIF(Vertices[In-Degree],"&gt;="&amp;F50)</f>
        <v>0</v>
      </c>
      <c r="H49" s="41">
        <f t="shared" si="12"/>
        <v>1.272727272727273</v>
      </c>
      <c r="I49" s="42">
        <f>COUNTIF(Vertices[Out-Degree],"&gt;= "&amp;H49)-COUNTIF(Vertices[Out-Degree],"&gt;="&amp;H50)</f>
        <v>0</v>
      </c>
      <c r="J49" s="41">
        <f t="shared" si="13"/>
        <v>1.272727272727273</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0.3932924545454547</v>
      </c>
      <c r="O49" s="42">
        <f>COUNTIF(Vertices[Eigenvector Centrality],"&gt;= "&amp;N49)-COUNTIF(Vertices[Eigenvector Centrality],"&gt;="&amp;N50)</f>
        <v>0</v>
      </c>
      <c r="P49" s="41">
        <f t="shared" si="16"/>
        <v>1.183858090909089</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1.3090909090909093</v>
      </c>
      <c r="G50" s="40">
        <f>COUNTIF(Vertices[In-Degree],"&gt;= "&amp;F50)-COUNTIF(Vertices[In-Degree],"&gt;="&amp;F51)</f>
        <v>0</v>
      </c>
      <c r="H50" s="39">
        <f t="shared" si="12"/>
        <v>1.3090909090909093</v>
      </c>
      <c r="I50" s="40">
        <f>COUNTIF(Vertices[Out-Degree],"&gt;= "&amp;H50)-COUNTIF(Vertices[Out-Degree],"&gt;="&amp;H51)</f>
        <v>0</v>
      </c>
      <c r="J50" s="39">
        <f t="shared" si="13"/>
        <v>1.3090909090909093</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0.404529381818182</v>
      </c>
      <c r="O50" s="40">
        <f>COUNTIF(Vertices[Eigenvector Centrality],"&gt;= "&amp;N50)-COUNTIF(Vertices[Eigenvector Centrality],"&gt;="&amp;N51)</f>
        <v>0</v>
      </c>
      <c r="P50" s="39">
        <f t="shared" si="16"/>
        <v>1.1976336363636344</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1.3454545454545457</v>
      </c>
      <c r="G51" s="42">
        <f>COUNTIF(Vertices[In-Degree],"&gt;= "&amp;F51)-COUNTIF(Vertices[In-Degree],"&gt;="&amp;F52)</f>
        <v>0</v>
      </c>
      <c r="H51" s="41">
        <f t="shared" si="12"/>
        <v>1.3454545454545457</v>
      </c>
      <c r="I51" s="42">
        <f>COUNTIF(Vertices[Out-Degree],"&gt;= "&amp;H51)-COUNTIF(Vertices[Out-Degree],"&gt;="&amp;H52)</f>
        <v>0</v>
      </c>
      <c r="J51" s="41">
        <f t="shared" si="13"/>
        <v>1.3454545454545457</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0.4157663090909093</v>
      </c>
      <c r="O51" s="42">
        <f>COUNTIF(Vertices[Eigenvector Centrality],"&gt;= "&amp;N51)-COUNTIF(Vertices[Eigenvector Centrality],"&gt;="&amp;N52)</f>
        <v>0</v>
      </c>
      <c r="P51" s="41">
        <f t="shared" si="16"/>
        <v>1.2114091818181798</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1.381818181818182</v>
      </c>
      <c r="G52" s="40">
        <f>COUNTIF(Vertices[In-Degree],"&gt;= "&amp;F52)-COUNTIF(Vertices[In-Degree],"&gt;="&amp;F53)</f>
        <v>0</v>
      </c>
      <c r="H52" s="39">
        <f t="shared" si="12"/>
        <v>1.381818181818182</v>
      </c>
      <c r="I52" s="40">
        <f>COUNTIF(Vertices[Out-Degree],"&gt;= "&amp;H52)-COUNTIF(Vertices[Out-Degree],"&gt;="&amp;H53)</f>
        <v>0</v>
      </c>
      <c r="J52" s="39">
        <f t="shared" si="13"/>
        <v>1.381818181818182</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0.4270032363636366</v>
      </c>
      <c r="O52" s="40">
        <f>COUNTIF(Vertices[Eigenvector Centrality],"&gt;= "&amp;N52)-COUNTIF(Vertices[Eigenvector Centrality],"&gt;="&amp;N53)</f>
        <v>0</v>
      </c>
      <c r="P52" s="39">
        <f t="shared" si="16"/>
        <v>1.2251847272727252</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1.4181818181818184</v>
      </c>
      <c r="G53" s="42">
        <f>COUNTIF(Vertices[In-Degree],"&gt;= "&amp;F53)-COUNTIF(Vertices[In-Degree],"&gt;="&amp;F54)</f>
        <v>0</v>
      </c>
      <c r="H53" s="41">
        <f t="shared" si="12"/>
        <v>1.4181818181818184</v>
      </c>
      <c r="I53" s="42">
        <f>COUNTIF(Vertices[Out-Degree],"&gt;= "&amp;H53)-COUNTIF(Vertices[Out-Degree],"&gt;="&amp;H54)</f>
        <v>0</v>
      </c>
      <c r="J53" s="41">
        <f t="shared" si="13"/>
        <v>1.4181818181818184</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0.43824016363636387</v>
      </c>
      <c r="O53" s="42">
        <f>COUNTIF(Vertices[Eigenvector Centrality],"&gt;= "&amp;N53)-COUNTIF(Vertices[Eigenvector Centrality],"&gt;="&amp;N54)</f>
        <v>0</v>
      </c>
      <c r="P53" s="41">
        <f t="shared" si="16"/>
        <v>1.2389602727272706</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1.4545454545454548</v>
      </c>
      <c r="G54" s="40">
        <f>COUNTIF(Vertices[In-Degree],"&gt;= "&amp;F54)-COUNTIF(Vertices[In-Degree],"&gt;="&amp;F55)</f>
        <v>0</v>
      </c>
      <c r="H54" s="39">
        <f t="shared" si="12"/>
        <v>1.4545454545454548</v>
      </c>
      <c r="I54" s="40">
        <f>COUNTIF(Vertices[Out-Degree],"&gt;= "&amp;H54)-COUNTIF(Vertices[Out-Degree],"&gt;="&amp;H55)</f>
        <v>0</v>
      </c>
      <c r="J54" s="39">
        <f t="shared" si="13"/>
        <v>1.4545454545454548</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0.44947709090909116</v>
      </c>
      <c r="O54" s="40">
        <f>COUNTIF(Vertices[Eigenvector Centrality],"&gt;= "&amp;N54)-COUNTIF(Vertices[Eigenvector Centrality],"&gt;="&amp;N55)</f>
        <v>0</v>
      </c>
      <c r="P54" s="39">
        <f t="shared" si="16"/>
        <v>1.252735818181816</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1.4909090909090912</v>
      </c>
      <c r="G55" s="42">
        <f>COUNTIF(Vertices[In-Degree],"&gt;= "&amp;F55)-COUNTIF(Vertices[In-Degree],"&gt;="&amp;F56)</f>
        <v>0</v>
      </c>
      <c r="H55" s="41">
        <f t="shared" si="12"/>
        <v>1.4909090909090912</v>
      </c>
      <c r="I55" s="42">
        <f>COUNTIF(Vertices[Out-Degree],"&gt;= "&amp;H55)-COUNTIF(Vertices[Out-Degree],"&gt;="&amp;H56)</f>
        <v>0</v>
      </c>
      <c r="J55" s="41">
        <f t="shared" si="13"/>
        <v>1.4909090909090912</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0.46071401818181845</v>
      </c>
      <c r="O55" s="42">
        <f>COUNTIF(Vertices[Eigenvector Centrality],"&gt;= "&amp;N55)-COUNTIF(Vertices[Eigenvector Centrality],"&gt;="&amp;N56)</f>
        <v>0</v>
      </c>
      <c r="P55" s="41">
        <f t="shared" si="16"/>
        <v>1.2665113636363614</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1.5272727272727276</v>
      </c>
      <c r="G56" s="40">
        <f>COUNTIF(Vertices[In-Degree],"&gt;= "&amp;F56)-COUNTIF(Vertices[In-Degree],"&gt;="&amp;F57)</f>
        <v>0</v>
      </c>
      <c r="H56" s="39">
        <f t="shared" si="12"/>
        <v>1.5272727272727276</v>
      </c>
      <c r="I56" s="40">
        <f>COUNTIF(Vertices[Out-Degree],"&gt;= "&amp;H56)-COUNTIF(Vertices[Out-Degree],"&gt;="&amp;H57)</f>
        <v>0</v>
      </c>
      <c r="J56" s="39">
        <f t="shared" si="13"/>
        <v>1.5272727272727276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0.47195094545454574</v>
      </c>
      <c r="O56" s="40">
        <f>COUNTIF(Vertices[Eigenvector Centrality],"&gt;= "&amp;N56)-COUNTIF(Vertices[Eigenvector Centrality],"&gt;="&amp;N57)</f>
        <v>0</v>
      </c>
      <c r="P56" s="39">
        <f t="shared" si="16"/>
        <v>1.2802869090909068</v>
      </c>
      <c r="Q56" s="40">
        <f>COUNTIF(Vertices[PageRank],"&gt;= "&amp;P56)-COUNTIF(Vertices[PageRank],"&gt;="&amp;P57)</f>
        <v>1</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2</v>
      </c>
      <c r="G57" s="44">
        <f>COUNTIF(Vertices[In-Degree],"&gt;= "&amp;F57)-COUNTIF(Vertices[In-Degree],"&gt;="&amp;F58)</f>
        <v>1</v>
      </c>
      <c r="H57" s="43">
        <f>MAX(Vertices[Out-Degree])</f>
        <v>2</v>
      </c>
      <c r="I57" s="44">
        <f>COUNTIF(Vertices[Out-Degree],"&gt;= "&amp;H57)-COUNTIF(Vertices[Out-Degree],"&gt;="&amp;H58)</f>
        <v>1</v>
      </c>
      <c r="J57" s="43">
        <f>MAX(Vertices[Betweenness Centrality])</f>
        <v>2</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0.618031</v>
      </c>
      <c r="O57" s="44">
        <f>COUNTIF(Vertices[Eigenvector Centrality],"&gt;= "&amp;N57)-COUNTIF(Vertices[Eigenvector Centrality],"&gt;="&amp;N58)</f>
        <v>1</v>
      </c>
      <c r="P57" s="43">
        <f>MAX(Vertices[PageRank])</f>
        <v>1.459369</v>
      </c>
      <c r="Q57" s="44">
        <f>COUNTIF(Vertices[PageRank],"&gt;= "&amp;P57)-COUNTIF(Vertices[PageRank],"&gt;="&amp;P58)</f>
        <v>1</v>
      </c>
      <c r="R57" s="43">
        <f>MAX(Vertices[Clustering Coefficient])</f>
        <v>0</v>
      </c>
      <c r="S57" s="47">
        <f>COUNTIF(Vertices[Clustering Coefficient],"&gt;= "&amp;R57)-COUNTIF(Vertices[Clustering Coefficient],"&gt;="&amp;R58)</f>
        <v>9</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2</v>
      </c>
    </row>
    <row r="71" spans="1:2" ht="15">
      <c r="A71" s="35" t="s">
        <v>90</v>
      </c>
      <c r="B71" s="49">
        <f>_xlfn.IFERROR(AVERAGE(Vertices[In-Degree]),NoMetricMessage)</f>
        <v>0.8888888888888888</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0.8888888888888888</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v>
      </c>
    </row>
    <row r="99" spans="1:2" ht="15">
      <c r="A99" s="35" t="s">
        <v>102</v>
      </c>
      <c r="B99" s="49">
        <f>_xlfn.IFERROR(AVERAGE(Vertices[Betweenness Centrality]),NoMetricMessage)</f>
        <v>0.2222222222222222</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0.3518517777777778</v>
      </c>
    </row>
    <row r="114" spans="1:2" ht="15">
      <c r="A114" s="35" t="s">
        <v>109</v>
      </c>
      <c r="B114" s="49">
        <f>_xlfn.IFERROR(MEDIAN(Vertices[Closeness Centrality]),NoMetricMessage)</f>
        <v>0.333333</v>
      </c>
    </row>
    <row r="125" spans="1:2" ht="15">
      <c r="A125" s="35" t="s">
        <v>112</v>
      </c>
      <c r="B125" s="49">
        <f>IF(COUNT(Vertices[Eigenvector Centrality])&gt;0,N2,NoMetricMessage)</f>
        <v>0</v>
      </c>
    </row>
    <row r="126" spans="1:2" ht="15">
      <c r="A126" s="35" t="s">
        <v>113</v>
      </c>
      <c r="B126" s="49">
        <f>IF(COUNT(Vertices[Eigenvector Centrality])&gt;0,N57,NoMetricMessage)</f>
        <v>0.618031</v>
      </c>
    </row>
    <row r="127" spans="1:2" ht="15">
      <c r="A127" s="35" t="s">
        <v>114</v>
      </c>
      <c r="B127" s="49">
        <f>_xlfn.IFERROR(AVERAGE(Vertices[Eigenvector Centrality]),NoMetricMessage)</f>
        <v>0.11111100000000002</v>
      </c>
    </row>
    <row r="128" spans="1:2" ht="15">
      <c r="A128" s="35" t="s">
        <v>115</v>
      </c>
      <c r="B128" s="49">
        <f>_xlfn.IFERROR(MEDIAN(Vertices[Eigenvector Centrality]),NoMetricMessage)</f>
        <v>1E-06</v>
      </c>
    </row>
    <row r="139" spans="1:2" ht="15">
      <c r="A139" s="35" t="s">
        <v>140</v>
      </c>
      <c r="B139" s="49">
        <f>IF(COUNT(Vertices[PageRank])&gt;0,P2,NoMetricMessage)</f>
        <v>0.701714</v>
      </c>
    </row>
    <row r="140" spans="1:2" ht="15">
      <c r="A140" s="35" t="s">
        <v>141</v>
      </c>
      <c r="B140" s="49">
        <f>IF(COUNT(Vertices[PageRank])&gt;0,P57,NoMetricMessage)</f>
        <v>1.459369</v>
      </c>
    </row>
    <row r="141" spans="1:2" ht="15">
      <c r="A141" s="35" t="s">
        <v>142</v>
      </c>
      <c r="B141" s="49">
        <f>_xlfn.IFERROR(AVERAGE(Vertices[PageRank]),NoMetricMessage)</f>
        <v>0.999939</v>
      </c>
    </row>
    <row r="142" spans="1:2" ht="15">
      <c r="A142" s="35" t="s">
        <v>143</v>
      </c>
      <c r="B142" s="49">
        <f>_xlfn.IFERROR(MEDIAN(Vertices[PageRank]),NoMetricMessage)</f>
        <v>0.999939</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453</v>
      </c>
      <c r="K7" s="13" t="s">
        <v>454</v>
      </c>
    </row>
    <row r="8" spans="1:11" ht="409.5">
      <c r="A8"/>
      <c r="B8">
        <v>2</v>
      </c>
      <c r="C8">
        <v>2</v>
      </c>
      <c r="D8" t="s">
        <v>61</v>
      </c>
      <c r="E8" t="s">
        <v>61</v>
      </c>
      <c r="H8" t="s">
        <v>73</v>
      </c>
      <c r="J8" t="s">
        <v>455</v>
      </c>
      <c r="K8" s="13" t="s">
        <v>456</v>
      </c>
    </row>
    <row r="9" spans="1:11" ht="409.5">
      <c r="A9"/>
      <c r="B9">
        <v>3</v>
      </c>
      <c r="C9">
        <v>4</v>
      </c>
      <c r="D9" t="s">
        <v>62</v>
      </c>
      <c r="E9" t="s">
        <v>62</v>
      </c>
      <c r="H9" t="s">
        <v>74</v>
      </c>
      <c r="J9" t="s">
        <v>457</v>
      </c>
      <c r="K9" s="13" t="s">
        <v>458</v>
      </c>
    </row>
    <row r="10" spans="1:11" ht="409.5">
      <c r="A10"/>
      <c r="B10">
        <v>4</v>
      </c>
      <c r="D10" t="s">
        <v>63</v>
      </c>
      <c r="E10" t="s">
        <v>63</v>
      </c>
      <c r="H10" t="s">
        <v>75</v>
      </c>
      <c r="J10" t="s">
        <v>459</v>
      </c>
      <c r="K10" s="13" t="s">
        <v>460</v>
      </c>
    </row>
    <row r="11" spans="1:11" ht="15">
      <c r="A11"/>
      <c r="B11">
        <v>5</v>
      </c>
      <c r="D11" t="s">
        <v>46</v>
      </c>
      <c r="E11">
        <v>1</v>
      </c>
      <c r="H11" t="s">
        <v>76</v>
      </c>
      <c r="J11" t="s">
        <v>461</v>
      </c>
      <c r="K11" t="s">
        <v>462</v>
      </c>
    </row>
    <row r="12" spans="1:11" ht="15">
      <c r="A12"/>
      <c r="B12"/>
      <c r="D12" t="s">
        <v>64</v>
      </c>
      <c r="E12">
        <v>2</v>
      </c>
      <c r="H12">
        <v>0</v>
      </c>
      <c r="J12" t="s">
        <v>463</v>
      </c>
      <c r="K12" t="s">
        <v>464</v>
      </c>
    </row>
    <row r="13" spans="1:11" ht="15">
      <c r="A13"/>
      <c r="B13"/>
      <c r="D13">
        <v>1</v>
      </c>
      <c r="E13">
        <v>3</v>
      </c>
      <c r="H13">
        <v>1</v>
      </c>
      <c r="J13" t="s">
        <v>465</v>
      </c>
      <c r="K13" t="s">
        <v>466</v>
      </c>
    </row>
    <row r="14" spans="4:11" ht="15">
      <c r="D14">
        <v>2</v>
      </c>
      <c r="E14">
        <v>4</v>
      </c>
      <c r="H14">
        <v>2</v>
      </c>
      <c r="J14" t="s">
        <v>467</v>
      </c>
      <c r="K14" t="s">
        <v>468</v>
      </c>
    </row>
    <row r="15" spans="4:11" ht="15">
      <c r="D15">
        <v>3</v>
      </c>
      <c r="E15">
        <v>5</v>
      </c>
      <c r="H15">
        <v>3</v>
      </c>
      <c r="J15" t="s">
        <v>469</v>
      </c>
      <c r="K15" t="s">
        <v>470</v>
      </c>
    </row>
    <row r="16" spans="4:11" ht="15">
      <c r="D16">
        <v>4</v>
      </c>
      <c r="E16">
        <v>6</v>
      </c>
      <c r="H16">
        <v>4</v>
      </c>
      <c r="J16" t="s">
        <v>471</v>
      </c>
      <c r="K16" t="s">
        <v>472</v>
      </c>
    </row>
    <row r="17" spans="4:11" ht="15">
      <c r="D17">
        <v>5</v>
      </c>
      <c r="E17">
        <v>7</v>
      </c>
      <c r="H17">
        <v>5</v>
      </c>
      <c r="J17" t="s">
        <v>473</v>
      </c>
      <c r="K17" t="s">
        <v>474</v>
      </c>
    </row>
    <row r="18" spans="4:11" ht="15">
      <c r="D18">
        <v>6</v>
      </c>
      <c r="E18">
        <v>8</v>
      </c>
      <c r="H18">
        <v>6</v>
      </c>
      <c r="J18" t="s">
        <v>475</v>
      </c>
      <c r="K18" t="s">
        <v>476</v>
      </c>
    </row>
    <row r="19" spans="4:11" ht="15">
      <c r="D19">
        <v>7</v>
      </c>
      <c r="E19">
        <v>9</v>
      </c>
      <c r="H19">
        <v>7</v>
      </c>
      <c r="J19" t="s">
        <v>477</v>
      </c>
      <c r="K19" t="s">
        <v>478</v>
      </c>
    </row>
    <row r="20" spans="4:11" ht="15">
      <c r="D20">
        <v>8</v>
      </c>
      <c r="H20">
        <v>8</v>
      </c>
      <c r="J20" t="s">
        <v>479</v>
      </c>
      <c r="K20" t="s">
        <v>480</v>
      </c>
    </row>
    <row r="21" spans="4:11" ht="409.5">
      <c r="D21">
        <v>9</v>
      </c>
      <c r="H21">
        <v>9</v>
      </c>
      <c r="J21" t="s">
        <v>481</v>
      </c>
      <c r="K21" s="13" t="s">
        <v>482</v>
      </c>
    </row>
    <row r="22" spans="4:11" ht="409.5">
      <c r="D22">
        <v>10</v>
      </c>
      <c r="J22" t="s">
        <v>483</v>
      </c>
      <c r="K22" s="13" t="s">
        <v>484</v>
      </c>
    </row>
    <row r="23" spans="4:11" ht="409.5">
      <c r="D23">
        <v>11</v>
      </c>
      <c r="J23" t="s">
        <v>485</v>
      </c>
      <c r="K23" s="13" t="s">
        <v>486</v>
      </c>
    </row>
    <row r="24" spans="10:11" ht="409.5">
      <c r="J24" t="s">
        <v>487</v>
      </c>
      <c r="K24" s="13" t="s">
        <v>756</v>
      </c>
    </row>
    <row r="25" spans="10:11" ht="15">
      <c r="J25" t="s">
        <v>488</v>
      </c>
      <c r="K25" t="b">
        <v>0</v>
      </c>
    </row>
    <row r="26" spans="10:11" ht="15">
      <c r="J26" t="s">
        <v>754</v>
      </c>
      <c r="K26" t="s">
        <v>755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499</v>
      </c>
      <c r="B2" s="128" t="s">
        <v>500</v>
      </c>
      <c r="C2" s="67" t="s">
        <v>501</v>
      </c>
    </row>
    <row r="3" spans="1:3" ht="15">
      <c r="A3" s="127" t="s">
        <v>490</v>
      </c>
      <c r="B3" s="127" t="s">
        <v>490</v>
      </c>
      <c r="C3" s="36">
        <v>9</v>
      </c>
    </row>
    <row r="4" spans="1:3" ht="15">
      <c r="A4" s="127" t="s">
        <v>491</v>
      </c>
      <c r="B4" s="127" t="s">
        <v>491</v>
      </c>
      <c r="C4" s="36">
        <v>42</v>
      </c>
    </row>
    <row r="5" spans="1:3" ht="15">
      <c r="A5" s="127" t="s">
        <v>492</v>
      </c>
      <c r="B5" s="127" t="s">
        <v>492</v>
      </c>
      <c r="C5"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507</v>
      </c>
      <c r="B1" s="13" t="s">
        <v>511</v>
      </c>
      <c r="C1" s="13" t="s">
        <v>512</v>
      </c>
      <c r="D1" s="13" t="s">
        <v>514</v>
      </c>
      <c r="E1" s="13" t="s">
        <v>513</v>
      </c>
      <c r="F1" s="13" t="s">
        <v>516</v>
      </c>
      <c r="G1" s="13" t="s">
        <v>515</v>
      </c>
      <c r="H1" s="13" t="s">
        <v>517</v>
      </c>
    </row>
    <row r="2" spans="1:8" ht="15">
      <c r="A2" s="90" t="s">
        <v>508</v>
      </c>
      <c r="B2" s="85">
        <v>21</v>
      </c>
      <c r="C2" s="90" t="s">
        <v>255</v>
      </c>
      <c r="D2" s="85">
        <v>5</v>
      </c>
      <c r="E2" s="90" t="s">
        <v>508</v>
      </c>
      <c r="F2" s="85">
        <v>21</v>
      </c>
      <c r="G2" s="90" t="s">
        <v>256</v>
      </c>
      <c r="H2" s="85">
        <v>2</v>
      </c>
    </row>
    <row r="3" spans="1:8" ht="15">
      <c r="A3" s="85" t="s">
        <v>509</v>
      </c>
      <c r="B3" s="85">
        <v>21</v>
      </c>
      <c r="C3" s="90" t="s">
        <v>253</v>
      </c>
      <c r="D3" s="85">
        <v>1</v>
      </c>
      <c r="E3" s="85" t="s">
        <v>509</v>
      </c>
      <c r="F3" s="85">
        <v>21</v>
      </c>
      <c r="G3" s="85"/>
      <c r="H3" s="85"/>
    </row>
    <row r="4" spans="1:8" ht="15">
      <c r="A4" s="85" t="s">
        <v>510</v>
      </c>
      <c r="B4" s="85">
        <v>21</v>
      </c>
      <c r="C4" s="85"/>
      <c r="D4" s="85"/>
      <c r="E4" s="85" t="s">
        <v>510</v>
      </c>
      <c r="F4" s="85">
        <v>21</v>
      </c>
      <c r="G4" s="85"/>
      <c r="H4" s="85"/>
    </row>
    <row r="5" spans="1:8" ht="15">
      <c r="A5" s="90" t="s">
        <v>255</v>
      </c>
      <c r="B5" s="85">
        <v>5</v>
      </c>
      <c r="C5" s="85"/>
      <c r="D5" s="85"/>
      <c r="E5" s="85"/>
      <c r="F5" s="85"/>
      <c r="G5" s="85"/>
      <c r="H5" s="85"/>
    </row>
    <row r="6" spans="1:8" ht="15">
      <c r="A6" s="90" t="s">
        <v>256</v>
      </c>
      <c r="B6" s="85">
        <v>2</v>
      </c>
      <c r="C6" s="85"/>
      <c r="D6" s="85"/>
      <c r="E6" s="85"/>
      <c r="F6" s="85"/>
      <c r="G6" s="85"/>
      <c r="H6" s="85"/>
    </row>
    <row r="7" spans="1:8" ht="15">
      <c r="A7" s="90" t="s">
        <v>253</v>
      </c>
      <c r="B7" s="85">
        <v>1</v>
      </c>
      <c r="C7" s="85"/>
      <c r="D7" s="85"/>
      <c r="E7" s="85"/>
      <c r="F7" s="85"/>
      <c r="G7" s="85"/>
      <c r="H7" s="85"/>
    </row>
    <row r="10" spans="1:8" ht="15" customHeight="1">
      <c r="A10" s="13" t="s">
        <v>520</v>
      </c>
      <c r="B10" s="13" t="s">
        <v>511</v>
      </c>
      <c r="C10" s="13" t="s">
        <v>521</v>
      </c>
      <c r="D10" s="13" t="s">
        <v>514</v>
      </c>
      <c r="E10" s="13" t="s">
        <v>522</v>
      </c>
      <c r="F10" s="13" t="s">
        <v>516</v>
      </c>
      <c r="G10" s="13" t="s">
        <v>523</v>
      </c>
      <c r="H10" s="13" t="s">
        <v>517</v>
      </c>
    </row>
    <row r="11" spans="1:8" ht="15">
      <c r="A11" s="85" t="s">
        <v>258</v>
      </c>
      <c r="B11" s="85">
        <v>21</v>
      </c>
      <c r="C11" s="85" t="s">
        <v>259</v>
      </c>
      <c r="D11" s="85">
        <v>5</v>
      </c>
      <c r="E11" s="85" t="s">
        <v>258</v>
      </c>
      <c r="F11" s="85">
        <v>21</v>
      </c>
      <c r="G11" s="85" t="s">
        <v>260</v>
      </c>
      <c r="H11" s="85">
        <v>2</v>
      </c>
    </row>
    <row r="12" spans="1:8" ht="15">
      <c r="A12" s="85" t="s">
        <v>259</v>
      </c>
      <c r="B12" s="85">
        <v>5</v>
      </c>
      <c r="C12" s="85" t="s">
        <v>257</v>
      </c>
      <c r="D12" s="85">
        <v>1</v>
      </c>
      <c r="E12" s="85"/>
      <c r="F12" s="85"/>
      <c r="G12" s="85"/>
      <c r="H12" s="85"/>
    </row>
    <row r="13" spans="1:8" ht="15">
      <c r="A13" s="85" t="s">
        <v>260</v>
      </c>
      <c r="B13" s="85">
        <v>2</v>
      </c>
      <c r="C13" s="85"/>
      <c r="D13" s="85"/>
      <c r="E13" s="85"/>
      <c r="F13" s="85"/>
      <c r="G13" s="85"/>
      <c r="H13" s="85"/>
    </row>
    <row r="14" spans="1:8" ht="15">
      <c r="A14" s="85" t="s">
        <v>257</v>
      </c>
      <c r="B14" s="85">
        <v>1</v>
      </c>
      <c r="C14" s="85"/>
      <c r="D14" s="85"/>
      <c r="E14" s="85"/>
      <c r="F14" s="85"/>
      <c r="G14" s="85"/>
      <c r="H14" s="85"/>
    </row>
    <row r="17" spans="1:8" ht="15" customHeight="1">
      <c r="A17" s="13" t="s">
        <v>526</v>
      </c>
      <c r="B17" s="13" t="s">
        <v>511</v>
      </c>
      <c r="C17" s="13" t="s">
        <v>534</v>
      </c>
      <c r="D17" s="13" t="s">
        <v>514</v>
      </c>
      <c r="E17" s="13" t="s">
        <v>535</v>
      </c>
      <c r="F17" s="13" t="s">
        <v>516</v>
      </c>
      <c r="G17" s="13" t="s">
        <v>536</v>
      </c>
      <c r="H17" s="13" t="s">
        <v>517</v>
      </c>
    </row>
    <row r="18" spans="1:8" ht="15">
      <c r="A18" s="85" t="s">
        <v>220</v>
      </c>
      <c r="B18" s="85">
        <v>32</v>
      </c>
      <c r="C18" s="85" t="s">
        <v>220</v>
      </c>
      <c r="D18" s="85">
        <v>9</v>
      </c>
      <c r="E18" s="85" t="s">
        <v>220</v>
      </c>
      <c r="F18" s="85">
        <v>21</v>
      </c>
      <c r="G18" s="85" t="s">
        <v>527</v>
      </c>
      <c r="H18" s="85">
        <v>2</v>
      </c>
    </row>
    <row r="19" spans="1:8" ht="15">
      <c r="A19" s="85" t="s">
        <v>527</v>
      </c>
      <c r="B19" s="85">
        <v>2</v>
      </c>
      <c r="C19" s="85" t="s">
        <v>530</v>
      </c>
      <c r="D19" s="85">
        <v>1</v>
      </c>
      <c r="E19" s="85"/>
      <c r="F19" s="85"/>
      <c r="G19" s="85" t="s">
        <v>220</v>
      </c>
      <c r="H19" s="85">
        <v>2</v>
      </c>
    </row>
    <row r="20" spans="1:8" ht="15">
      <c r="A20" s="85" t="s">
        <v>528</v>
      </c>
      <c r="B20" s="85">
        <v>1</v>
      </c>
      <c r="C20" s="85" t="s">
        <v>531</v>
      </c>
      <c r="D20" s="85">
        <v>1</v>
      </c>
      <c r="E20" s="85"/>
      <c r="F20" s="85"/>
      <c r="G20" s="85"/>
      <c r="H20" s="85"/>
    </row>
    <row r="21" spans="1:8" ht="15">
      <c r="A21" s="85" t="s">
        <v>529</v>
      </c>
      <c r="B21" s="85">
        <v>1</v>
      </c>
      <c r="C21" s="85" t="s">
        <v>532</v>
      </c>
      <c r="D21" s="85">
        <v>1</v>
      </c>
      <c r="E21" s="85"/>
      <c r="F21" s="85"/>
      <c r="G21" s="85"/>
      <c r="H21" s="85"/>
    </row>
    <row r="22" spans="1:8" ht="15">
      <c r="A22" s="85" t="s">
        <v>530</v>
      </c>
      <c r="B22" s="85">
        <v>1</v>
      </c>
      <c r="C22" s="85" t="s">
        <v>533</v>
      </c>
      <c r="D22" s="85">
        <v>1</v>
      </c>
      <c r="E22" s="85"/>
      <c r="F22" s="85"/>
      <c r="G22" s="85"/>
      <c r="H22" s="85"/>
    </row>
    <row r="23" spans="1:8" ht="15">
      <c r="A23" s="85" t="s">
        <v>531</v>
      </c>
      <c r="B23" s="85">
        <v>1</v>
      </c>
      <c r="C23" s="85" t="s">
        <v>528</v>
      </c>
      <c r="D23" s="85">
        <v>1</v>
      </c>
      <c r="E23" s="85"/>
      <c r="F23" s="85"/>
      <c r="G23" s="85"/>
      <c r="H23" s="85"/>
    </row>
    <row r="24" spans="1:8" ht="15">
      <c r="A24" s="85" t="s">
        <v>532</v>
      </c>
      <c r="B24" s="85">
        <v>1</v>
      </c>
      <c r="C24" s="85" t="s">
        <v>529</v>
      </c>
      <c r="D24" s="85">
        <v>1</v>
      </c>
      <c r="E24" s="85"/>
      <c r="F24" s="85"/>
      <c r="G24" s="85"/>
      <c r="H24" s="85"/>
    </row>
    <row r="25" spans="1:8" ht="15">
      <c r="A25" s="85" t="s">
        <v>533</v>
      </c>
      <c r="B25" s="85">
        <v>1</v>
      </c>
      <c r="C25" s="85"/>
      <c r="D25" s="85"/>
      <c r="E25" s="85"/>
      <c r="F25" s="85"/>
      <c r="G25" s="85"/>
      <c r="H25" s="85"/>
    </row>
    <row r="28" spans="1:8" ht="15" customHeight="1">
      <c r="A28" s="13" t="s">
        <v>539</v>
      </c>
      <c r="B28" s="13" t="s">
        <v>511</v>
      </c>
      <c r="C28" s="13" t="s">
        <v>548</v>
      </c>
      <c r="D28" s="13" t="s">
        <v>514</v>
      </c>
      <c r="E28" s="13" t="s">
        <v>558</v>
      </c>
      <c r="F28" s="13" t="s">
        <v>516</v>
      </c>
      <c r="G28" s="13" t="s">
        <v>564</v>
      </c>
      <c r="H28" s="13" t="s">
        <v>517</v>
      </c>
    </row>
    <row r="29" spans="1:8" ht="15">
      <c r="A29" s="91" t="s">
        <v>540</v>
      </c>
      <c r="B29" s="91">
        <v>10</v>
      </c>
      <c r="C29" s="91" t="s">
        <v>545</v>
      </c>
      <c r="D29" s="91">
        <v>9</v>
      </c>
      <c r="E29" s="91" t="s">
        <v>546</v>
      </c>
      <c r="F29" s="91">
        <v>21</v>
      </c>
      <c r="G29" s="91" t="s">
        <v>565</v>
      </c>
      <c r="H29" s="91">
        <v>2</v>
      </c>
    </row>
    <row r="30" spans="1:8" ht="15">
      <c r="A30" s="91" t="s">
        <v>541</v>
      </c>
      <c r="B30" s="91">
        <v>0</v>
      </c>
      <c r="C30" s="91" t="s">
        <v>549</v>
      </c>
      <c r="D30" s="91">
        <v>5</v>
      </c>
      <c r="E30" s="91" t="s">
        <v>545</v>
      </c>
      <c r="F30" s="91">
        <v>21</v>
      </c>
      <c r="G30" s="91" t="s">
        <v>566</v>
      </c>
      <c r="H30" s="91">
        <v>2</v>
      </c>
    </row>
    <row r="31" spans="1:8" ht="15">
      <c r="A31" s="91" t="s">
        <v>542</v>
      </c>
      <c r="B31" s="91">
        <v>0</v>
      </c>
      <c r="C31" s="91" t="s">
        <v>550</v>
      </c>
      <c r="D31" s="91">
        <v>5</v>
      </c>
      <c r="E31" s="91" t="s">
        <v>220</v>
      </c>
      <c r="F31" s="91">
        <v>21</v>
      </c>
      <c r="G31" s="91" t="s">
        <v>567</v>
      </c>
      <c r="H31" s="91">
        <v>2</v>
      </c>
    </row>
    <row r="32" spans="1:8" ht="15">
      <c r="A32" s="91" t="s">
        <v>543</v>
      </c>
      <c r="B32" s="91">
        <v>478</v>
      </c>
      <c r="C32" s="91" t="s">
        <v>551</v>
      </c>
      <c r="D32" s="91">
        <v>5</v>
      </c>
      <c r="E32" s="91" t="s">
        <v>219</v>
      </c>
      <c r="F32" s="91">
        <v>21</v>
      </c>
      <c r="G32" s="91" t="s">
        <v>568</v>
      </c>
      <c r="H32" s="91">
        <v>2</v>
      </c>
    </row>
    <row r="33" spans="1:8" ht="15">
      <c r="A33" s="91" t="s">
        <v>544</v>
      </c>
      <c r="B33" s="91">
        <v>488</v>
      </c>
      <c r="C33" s="91" t="s">
        <v>552</v>
      </c>
      <c r="D33" s="91">
        <v>5</v>
      </c>
      <c r="E33" s="91" t="s">
        <v>547</v>
      </c>
      <c r="F33" s="91">
        <v>17</v>
      </c>
      <c r="G33" s="91" t="s">
        <v>569</v>
      </c>
      <c r="H33" s="91">
        <v>2</v>
      </c>
    </row>
    <row r="34" spans="1:8" ht="15">
      <c r="A34" s="91" t="s">
        <v>545</v>
      </c>
      <c r="B34" s="91">
        <v>32</v>
      </c>
      <c r="C34" s="91" t="s">
        <v>553</v>
      </c>
      <c r="D34" s="91">
        <v>5</v>
      </c>
      <c r="E34" s="91" t="s">
        <v>559</v>
      </c>
      <c r="F34" s="91">
        <v>17</v>
      </c>
      <c r="G34" s="91" t="s">
        <v>570</v>
      </c>
      <c r="H34" s="91">
        <v>2</v>
      </c>
    </row>
    <row r="35" spans="1:8" ht="15">
      <c r="A35" s="91" t="s">
        <v>546</v>
      </c>
      <c r="B35" s="91">
        <v>21</v>
      </c>
      <c r="C35" s="91" t="s">
        <v>554</v>
      </c>
      <c r="D35" s="91">
        <v>5</v>
      </c>
      <c r="E35" s="91" t="s">
        <v>560</v>
      </c>
      <c r="F35" s="91">
        <v>17</v>
      </c>
      <c r="G35" s="91" t="s">
        <v>571</v>
      </c>
      <c r="H35" s="91">
        <v>2</v>
      </c>
    </row>
    <row r="36" spans="1:8" ht="15">
      <c r="A36" s="91" t="s">
        <v>220</v>
      </c>
      <c r="B36" s="91">
        <v>21</v>
      </c>
      <c r="C36" s="91" t="s">
        <v>555</v>
      </c>
      <c r="D36" s="91">
        <v>5</v>
      </c>
      <c r="E36" s="91" t="s">
        <v>561</v>
      </c>
      <c r="F36" s="91">
        <v>17</v>
      </c>
      <c r="G36" s="91" t="s">
        <v>572</v>
      </c>
      <c r="H36" s="91">
        <v>2</v>
      </c>
    </row>
    <row r="37" spans="1:8" ht="15">
      <c r="A37" s="91" t="s">
        <v>219</v>
      </c>
      <c r="B37" s="91">
        <v>21</v>
      </c>
      <c r="C37" s="91" t="s">
        <v>556</v>
      </c>
      <c r="D37" s="91">
        <v>3</v>
      </c>
      <c r="E37" s="91" t="s">
        <v>562</v>
      </c>
      <c r="F37" s="91">
        <v>12</v>
      </c>
      <c r="G37" s="91" t="s">
        <v>573</v>
      </c>
      <c r="H37" s="91">
        <v>2</v>
      </c>
    </row>
    <row r="38" spans="1:8" ht="15">
      <c r="A38" s="91" t="s">
        <v>547</v>
      </c>
      <c r="B38" s="91">
        <v>17</v>
      </c>
      <c r="C38" s="91" t="s">
        <v>557</v>
      </c>
      <c r="D38" s="91">
        <v>2</v>
      </c>
      <c r="E38" s="91" t="s">
        <v>563</v>
      </c>
      <c r="F38" s="91">
        <v>11</v>
      </c>
      <c r="G38" s="91" t="s">
        <v>545</v>
      </c>
      <c r="H38" s="91">
        <v>2</v>
      </c>
    </row>
    <row r="41" spans="1:8" ht="15" customHeight="1">
      <c r="A41" s="13" t="s">
        <v>578</v>
      </c>
      <c r="B41" s="13" t="s">
        <v>511</v>
      </c>
      <c r="C41" s="13" t="s">
        <v>589</v>
      </c>
      <c r="D41" s="13" t="s">
        <v>514</v>
      </c>
      <c r="E41" s="13" t="s">
        <v>596</v>
      </c>
      <c r="F41" s="13" t="s">
        <v>516</v>
      </c>
      <c r="G41" s="13" t="s">
        <v>599</v>
      </c>
      <c r="H41" s="13" t="s">
        <v>517</v>
      </c>
    </row>
    <row r="42" spans="1:8" ht="15">
      <c r="A42" s="91" t="s">
        <v>579</v>
      </c>
      <c r="B42" s="91">
        <v>21</v>
      </c>
      <c r="C42" s="91" t="s">
        <v>587</v>
      </c>
      <c r="D42" s="91">
        <v>5</v>
      </c>
      <c r="E42" s="91" t="s">
        <v>579</v>
      </c>
      <c r="F42" s="91">
        <v>21</v>
      </c>
      <c r="G42" s="91" t="s">
        <v>600</v>
      </c>
      <c r="H42" s="91">
        <v>2</v>
      </c>
    </row>
    <row r="43" spans="1:8" ht="15">
      <c r="A43" s="91" t="s">
        <v>580</v>
      </c>
      <c r="B43" s="91">
        <v>21</v>
      </c>
      <c r="C43" s="91" t="s">
        <v>588</v>
      </c>
      <c r="D43" s="91">
        <v>5</v>
      </c>
      <c r="E43" s="91" t="s">
        <v>580</v>
      </c>
      <c r="F43" s="91">
        <v>21</v>
      </c>
      <c r="G43" s="91" t="s">
        <v>601</v>
      </c>
      <c r="H43" s="91">
        <v>2</v>
      </c>
    </row>
    <row r="44" spans="1:8" ht="15">
      <c r="A44" s="91" t="s">
        <v>581</v>
      </c>
      <c r="B44" s="91">
        <v>21</v>
      </c>
      <c r="C44" s="91" t="s">
        <v>590</v>
      </c>
      <c r="D44" s="91">
        <v>5</v>
      </c>
      <c r="E44" s="91" t="s">
        <v>581</v>
      </c>
      <c r="F44" s="91">
        <v>21</v>
      </c>
      <c r="G44" s="91" t="s">
        <v>602</v>
      </c>
      <c r="H44" s="91">
        <v>2</v>
      </c>
    </row>
    <row r="45" spans="1:8" ht="15">
      <c r="A45" s="91" t="s">
        <v>582</v>
      </c>
      <c r="B45" s="91">
        <v>17</v>
      </c>
      <c r="C45" s="91" t="s">
        <v>591</v>
      </c>
      <c r="D45" s="91">
        <v>5</v>
      </c>
      <c r="E45" s="91" t="s">
        <v>582</v>
      </c>
      <c r="F45" s="91">
        <v>17</v>
      </c>
      <c r="G45" s="91" t="s">
        <v>603</v>
      </c>
      <c r="H45" s="91">
        <v>2</v>
      </c>
    </row>
    <row r="46" spans="1:8" ht="15">
      <c r="A46" s="91" t="s">
        <v>583</v>
      </c>
      <c r="B46" s="91">
        <v>9</v>
      </c>
      <c r="C46" s="91" t="s">
        <v>592</v>
      </c>
      <c r="D46" s="91">
        <v>5</v>
      </c>
      <c r="E46" s="91" t="s">
        <v>583</v>
      </c>
      <c r="F46" s="91">
        <v>9</v>
      </c>
      <c r="G46" s="91" t="s">
        <v>604</v>
      </c>
      <c r="H46" s="91">
        <v>2</v>
      </c>
    </row>
    <row r="47" spans="1:8" ht="15">
      <c r="A47" s="91" t="s">
        <v>584</v>
      </c>
      <c r="B47" s="91">
        <v>9</v>
      </c>
      <c r="C47" s="91" t="s">
        <v>593</v>
      </c>
      <c r="D47" s="91">
        <v>5</v>
      </c>
      <c r="E47" s="91" t="s">
        <v>584</v>
      </c>
      <c r="F47" s="91">
        <v>9</v>
      </c>
      <c r="G47" s="91" t="s">
        <v>605</v>
      </c>
      <c r="H47" s="91">
        <v>2</v>
      </c>
    </row>
    <row r="48" spans="1:8" ht="15">
      <c r="A48" s="91" t="s">
        <v>585</v>
      </c>
      <c r="B48" s="91">
        <v>8</v>
      </c>
      <c r="C48" s="91" t="s">
        <v>594</v>
      </c>
      <c r="D48" s="91">
        <v>5</v>
      </c>
      <c r="E48" s="91" t="s">
        <v>585</v>
      </c>
      <c r="F48" s="91">
        <v>8</v>
      </c>
      <c r="G48" s="91" t="s">
        <v>606</v>
      </c>
      <c r="H48" s="91">
        <v>2</v>
      </c>
    </row>
    <row r="49" spans="1:8" ht="15">
      <c r="A49" s="91" t="s">
        <v>586</v>
      </c>
      <c r="B49" s="91">
        <v>8</v>
      </c>
      <c r="C49" s="91" t="s">
        <v>595</v>
      </c>
      <c r="D49" s="91">
        <v>2</v>
      </c>
      <c r="E49" s="91" t="s">
        <v>586</v>
      </c>
      <c r="F49" s="91">
        <v>8</v>
      </c>
      <c r="G49" s="91" t="s">
        <v>607</v>
      </c>
      <c r="H49" s="91">
        <v>2</v>
      </c>
    </row>
    <row r="50" spans="1:8" ht="15">
      <c r="A50" s="91" t="s">
        <v>587</v>
      </c>
      <c r="B50" s="91">
        <v>5</v>
      </c>
      <c r="C50" s="91"/>
      <c r="D50" s="91"/>
      <c r="E50" s="91" t="s">
        <v>597</v>
      </c>
      <c r="F50" s="91">
        <v>5</v>
      </c>
      <c r="G50" s="91" t="s">
        <v>608</v>
      </c>
      <c r="H50" s="91">
        <v>2</v>
      </c>
    </row>
    <row r="51" spans="1:8" ht="15">
      <c r="A51" s="91" t="s">
        <v>588</v>
      </c>
      <c r="B51" s="91">
        <v>5</v>
      </c>
      <c r="C51" s="91"/>
      <c r="D51" s="91"/>
      <c r="E51" s="91" t="s">
        <v>598</v>
      </c>
      <c r="F51" s="91">
        <v>5</v>
      </c>
      <c r="G51" s="91"/>
      <c r="H51" s="91"/>
    </row>
    <row r="54" spans="1:8" ht="15" customHeight="1">
      <c r="A54" s="85" t="s">
        <v>613</v>
      </c>
      <c r="B54" s="85" t="s">
        <v>511</v>
      </c>
      <c r="C54" s="85" t="s">
        <v>615</v>
      </c>
      <c r="D54" s="85" t="s">
        <v>514</v>
      </c>
      <c r="E54" s="85" t="s">
        <v>616</v>
      </c>
      <c r="F54" s="85" t="s">
        <v>516</v>
      </c>
      <c r="G54" s="85" t="s">
        <v>619</v>
      </c>
      <c r="H54" s="85" t="s">
        <v>517</v>
      </c>
    </row>
    <row r="55" spans="1:8" ht="15">
      <c r="A55" s="85"/>
      <c r="B55" s="85"/>
      <c r="C55" s="85"/>
      <c r="D55" s="85"/>
      <c r="E55" s="85"/>
      <c r="F55" s="85"/>
      <c r="G55" s="85"/>
      <c r="H55" s="85"/>
    </row>
    <row r="57" spans="1:8" ht="15" customHeight="1">
      <c r="A57" s="13" t="s">
        <v>614</v>
      </c>
      <c r="B57" s="13" t="s">
        <v>511</v>
      </c>
      <c r="C57" s="85" t="s">
        <v>617</v>
      </c>
      <c r="D57" s="85" t="s">
        <v>514</v>
      </c>
      <c r="E57" s="13" t="s">
        <v>618</v>
      </c>
      <c r="F57" s="13" t="s">
        <v>516</v>
      </c>
      <c r="G57" s="13" t="s">
        <v>620</v>
      </c>
      <c r="H57" s="13" t="s">
        <v>517</v>
      </c>
    </row>
    <row r="58" spans="1:8" ht="15">
      <c r="A58" s="85" t="s">
        <v>220</v>
      </c>
      <c r="B58" s="85">
        <v>21</v>
      </c>
      <c r="C58" s="85"/>
      <c r="D58" s="85"/>
      <c r="E58" s="85" t="s">
        <v>220</v>
      </c>
      <c r="F58" s="85">
        <v>21</v>
      </c>
      <c r="G58" s="85" t="s">
        <v>217</v>
      </c>
      <c r="H58" s="85">
        <v>1</v>
      </c>
    </row>
    <row r="59" spans="1:8" ht="15">
      <c r="A59" s="85" t="s">
        <v>219</v>
      </c>
      <c r="B59" s="85">
        <v>21</v>
      </c>
      <c r="C59" s="85"/>
      <c r="D59" s="85"/>
      <c r="E59" s="85" t="s">
        <v>219</v>
      </c>
      <c r="F59" s="85">
        <v>21</v>
      </c>
      <c r="G59" s="85"/>
      <c r="H59" s="85"/>
    </row>
    <row r="60" spans="1:8" ht="15">
      <c r="A60" s="85" t="s">
        <v>217</v>
      </c>
      <c r="B60" s="85">
        <v>1</v>
      </c>
      <c r="C60" s="85"/>
      <c r="D60" s="85"/>
      <c r="E60" s="85"/>
      <c r="F60" s="85"/>
      <c r="G60" s="85"/>
      <c r="H60" s="85"/>
    </row>
    <row r="63" spans="1:8" ht="15" customHeight="1">
      <c r="A63" s="13" t="s">
        <v>624</v>
      </c>
      <c r="B63" s="13" t="s">
        <v>511</v>
      </c>
      <c r="C63" s="13" t="s">
        <v>625</v>
      </c>
      <c r="D63" s="13" t="s">
        <v>514</v>
      </c>
      <c r="E63" s="13" t="s">
        <v>626</v>
      </c>
      <c r="F63" s="13" t="s">
        <v>516</v>
      </c>
      <c r="G63" s="13" t="s">
        <v>627</v>
      </c>
      <c r="H63" s="13" t="s">
        <v>517</v>
      </c>
    </row>
    <row r="64" spans="1:8" ht="15">
      <c r="A64" s="124" t="s">
        <v>216</v>
      </c>
      <c r="B64" s="85">
        <v>71150</v>
      </c>
      <c r="C64" s="124" t="s">
        <v>216</v>
      </c>
      <c r="D64" s="85">
        <v>71150</v>
      </c>
      <c r="E64" s="124" t="s">
        <v>215</v>
      </c>
      <c r="F64" s="85">
        <v>35196</v>
      </c>
      <c r="G64" s="124" t="s">
        <v>218</v>
      </c>
      <c r="H64" s="85">
        <v>35416</v>
      </c>
    </row>
    <row r="65" spans="1:8" ht="15">
      <c r="A65" s="124" t="s">
        <v>213</v>
      </c>
      <c r="B65" s="85">
        <v>40088</v>
      </c>
      <c r="C65" s="124" t="s">
        <v>213</v>
      </c>
      <c r="D65" s="85">
        <v>40088</v>
      </c>
      <c r="E65" s="124" t="s">
        <v>220</v>
      </c>
      <c r="F65" s="85">
        <v>24616</v>
      </c>
      <c r="G65" s="124" t="s">
        <v>217</v>
      </c>
      <c r="H65" s="85">
        <v>2222</v>
      </c>
    </row>
    <row r="66" spans="1:8" ht="15">
      <c r="A66" s="124" t="s">
        <v>218</v>
      </c>
      <c r="B66" s="85">
        <v>35416</v>
      </c>
      <c r="C66" s="124" t="s">
        <v>214</v>
      </c>
      <c r="D66" s="85">
        <v>13115</v>
      </c>
      <c r="E66" s="124" t="s">
        <v>219</v>
      </c>
      <c r="F66" s="85">
        <v>1923</v>
      </c>
      <c r="G66" s="124"/>
      <c r="H66" s="85"/>
    </row>
    <row r="67" spans="1:8" ht="15">
      <c r="A67" s="124" t="s">
        <v>215</v>
      </c>
      <c r="B67" s="85">
        <v>35196</v>
      </c>
      <c r="C67" s="124" t="s">
        <v>212</v>
      </c>
      <c r="D67" s="85">
        <v>2</v>
      </c>
      <c r="E67" s="124"/>
      <c r="F67" s="85"/>
      <c r="G67" s="124"/>
      <c r="H67" s="85"/>
    </row>
    <row r="68" spans="1:8" ht="15">
      <c r="A68" s="124" t="s">
        <v>220</v>
      </c>
      <c r="B68" s="85">
        <v>24616</v>
      </c>
      <c r="C68" s="124"/>
      <c r="D68" s="85"/>
      <c r="E68" s="124"/>
      <c r="F68" s="85"/>
      <c r="G68" s="124"/>
      <c r="H68" s="85"/>
    </row>
    <row r="69" spans="1:8" ht="15">
      <c r="A69" s="124" t="s">
        <v>214</v>
      </c>
      <c r="B69" s="85">
        <v>13115</v>
      </c>
      <c r="C69" s="124"/>
      <c r="D69" s="85"/>
      <c r="E69" s="124"/>
      <c r="F69" s="85"/>
      <c r="G69" s="124"/>
      <c r="H69" s="85"/>
    </row>
    <row r="70" spans="1:8" ht="15">
      <c r="A70" s="124" t="s">
        <v>217</v>
      </c>
      <c r="B70" s="85">
        <v>2222</v>
      </c>
      <c r="C70" s="124"/>
      <c r="D70" s="85"/>
      <c r="E70" s="124"/>
      <c r="F70" s="85"/>
      <c r="G70" s="124"/>
      <c r="H70" s="85"/>
    </row>
    <row r="71" spans="1:8" ht="15">
      <c r="A71" s="124" t="s">
        <v>219</v>
      </c>
      <c r="B71" s="85">
        <v>1923</v>
      </c>
      <c r="C71" s="124"/>
      <c r="D71" s="85"/>
      <c r="E71" s="124"/>
      <c r="F71" s="85"/>
      <c r="G71" s="124"/>
      <c r="H71" s="85"/>
    </row>
    <row r="72" spans="1:8" ht="15">
      <c r="A72" s="124" t="s">
        <v>212</v>
      </c>
      <c r="B72" s="85">
        <v>2</v>
      </c>
      <c r="C72" s="124"/>
      <c r="D72" s="85"/>
      <c r="E72" s="124"/>
      <c r="F72" s="85"/>
      <c r="G72" s="124"/>
      <c r="H72" s="85"/>
    </row>
  </sheetData>
  <hyperlinks>
    <hyperlink ref="A2" r:id="rId1" display="http://sayyay.us/sayyaychats/!BlogElevated"/>
    <hyperlink ref="A5" r:id="rId2" display="http://www.alishavalerie.com/"/>
    <hyperlink ref="A6" r:id="rId3" display="https://sociallysorted.com.au/social-media-content-calendar/"/>
    <hyperlink ref="A7" r:id="rId4" display="https://www.beliefnet.com/columnists/depressionhelp/2019/05/we-all-need-to-be-loved.html"/>
    <hyperlink ref="C2" r:id="rId5" display="http://www.alishavalerie.com/"/>
    <hyperlink ref="C3" r:id="rId6" display="https://www.beliefnet.com/columnists/depressionhelp/2019/05/we-all-need-to-be-loved.html"/>
    <hyperlink ref="E2" r:id="rId7" display="http://sayyay.us/sayyaychats/!BlogElevated"/>
    <hyperlink ref="G2" r:id="rId8" display="https://sociallysorted.com.au/social-media-content-calendar/"/>
  </hyperlinks>
  <printOptions/>
  <pageMargins left="0.7" right="0.7" top="0.75" bottom="0.75" header="0.3" footer="0.3"/>
  <pageSetup orientation="portrait" paperSize="9"/>
  <tableParts>
    <tablePart r:id="rId10"/>
    <tablePart r:id="rId12"/>
    <tablePart r:id="rId11"/>
    <tablePart r:id="rId9"/>
    <tablePart r:id="rId14"/>
    <tablePart r:id="rId15"/>
    <tablePart r:id="rId16"/>
    <tablePart r:id="rId1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2019-06-18T09:03:29Z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