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<sst xmlns="http://schemas.openxmlformats.org/spreadsheetml/2006/main" count="3936" uniqueCount="1095">
  <si>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</si>
  <si>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</si>
  <si>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</si>
  <si>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</si>
  <si>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</si>
  <si>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</si>
  <si>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</si>
  <si>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</si>
  <si>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</si>
  <si>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</si>
  <si>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</si>
  <si>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</si>
  <si>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</si>
  <si>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</si>
  <si>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</si>
  <si>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</si>
  <si>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</si>
  <si>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</si>
  <si>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</si>
  <si>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</si>
  <si>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</si>
  <si>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</si>
  <si>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</si>
  <si>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</si>
  <si>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</si>
  <si>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</si>
  <si>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</si>
  <si>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</si>
  <si>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</si>
  <si>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</si>
  <si>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</si>
  <si>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</si>
  <si>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</si>
  <si>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</si>
  <si>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</si>
  <si>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</si>
  <si>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</si>
  <si>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</si>
  <si>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</si>
  <si>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</si>
  <si>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</si>
  <si>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</si>
  <si>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</si>
  <si>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</si>
  <si>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</si>
  <si>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</si>
  <si>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</si>
  <si>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</si>
  <si>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</si>
  <si>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</si>
  <si>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</si>
  <si>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</si>
  <si>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</si>
  <si>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</si>
  <si>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</si>
  <si>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</si>
  <si>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</si>
  <si>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</si>
  <si>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</si>
  <si>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</si>
  <si>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</si>
  <si>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</si>
  <si>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</si>
  <si>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</si>
  <si>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</si>
  <si>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</si>
  <si>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</si>
  <si>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</si>
  <si>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</si>
  <si>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</si>
  <si>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</si>
  <si>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</si>
  <si>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</si>
  <si>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</si>
  <si>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</si>
  <si>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</si>
  <si>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</si>
  <si>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</si>
  <si>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</si>
  <si>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</si>
  <si>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</si>
  <si>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</si>
  <si>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</si>
  <si>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</si>
  <si>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</si>
  <si>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</si>
  <si>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</si>
  <si>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</si>
  <si>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</si>
  <si>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</si>
  <si>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</si>
  <si>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</si>
  <si>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</si>
  <si>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</si>
  <si>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</si>
  <si>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</si>
  <si>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</si>
  <si>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</si>
  <si>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</si>
  <si>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</si>
  <si>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</si>
  <si>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</si>
  <si>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</si>
  <si>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</si>
  <si>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</si>
  <si>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</si>
  <si>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</si>
  <si>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</si>
  <si>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</si>
  <si>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</si>
  <si>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</si>
  <si>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</si>
  <si>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</si>
  <si>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</si>
  <si>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</si>
  <si>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</si>
  <si>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</si>
  <si>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</si>
  <si>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</si>
  <si>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</si>
  <si>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</si>
  <si>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</si>
  <si>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</si>
  <si>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</si>
  <si>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</si>
  <si>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</si>
  <si>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</si>
  <si>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</si>
  <si>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</si>
  <si>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</si>
  <si>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</si>
  <si>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</si>
  <si>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</si>
  <si>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</si>
  <si>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</si>
  <si>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</si>
  <si>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</si>
  <si>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</si>
  <si>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</si>
  <si>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</si>
  <si>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</si>
  <si>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</si>
  <si>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</si>
  <si>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</si>
  <si>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</si>
  <si>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</si>
  <si>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</si>
  <si>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</si>
  <si>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</si>
  <si>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</si>
  <si>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</si>
  <si>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</si>
  <si>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</si>
  <si>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</si>
  <si>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</si>
  <si>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</si>
  <si>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</si>
  <si>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</si>
  <si>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</si>
  <si>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</si>
  <si>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</si>
  <si>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</si>
  <si>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</si>
  <si>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</si>
  <si>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</si>
  <si>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</si>
  <si>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</si>
  <si>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</si>
  <si>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</si>
  <si>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</si>
  <si>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</si>
  <si>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</si>
  <si>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</si>
  <si>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</si>
  <si>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</si>
  <si>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</si>
  <si>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</si>
  <si>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</si>
  <si>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</si>
  <si>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</si>
  <si>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</si>
  <si>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</si>
  <si>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</si>
  <si>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</si>
  <si>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</si>
  <si>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</si>
  <si>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</si>
  <si>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</si>
  <si>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</si>
  <si>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</si>
  <si>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</si>
  <si>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</si>
  <si>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</si>
  <si>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</si>
  <si>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</si>
  <si>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</si>
  <si>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</si>
  <si>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</si>
  <si>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</si>
  <si>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</si>
  <si>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</si>
  <si>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</si>
  <si>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</si>
  <si>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</si>
  <si>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</si>
  <si>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</si>
  <si>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</si>
  <si>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</si>
  <si>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</si>
  <si>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</si>
  <si>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</si>
  <si>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</si>
  <si>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</si>
  <si>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</si>
  <si>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</si>
  <si>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</si>
  <si>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</si>
  <si>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</si>
  <si>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</si>
  <si>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</si>
  <si>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</si>
  <si>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</si>
  <si>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</si>
  <si>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</si>
  <si>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</si>
  <si>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</si>
  <si>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</si>
  <si>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</si>
  <si>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</si>
  <si>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</si>
  <si>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</si>
  <si>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</si>
  <si>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</si>
  <si>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</si>
  <si>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</si>
  <si>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</si>
  <si>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</si>
  <si>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</si>
  <si>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</si>
  <si>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</si>
  <si>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</si>
  <si>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</si>
  <si>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</si>
  <si>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</si>
  <si>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</si>
  <si>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</si>
  <si>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</si>
  <si>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</si>
  <si>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</si>
  <si>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</si>
  <si>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</si>
  <si>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</si>
  <si>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</si>
  <si>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</si>
  <si>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</si>
  <si>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</si>
  <si>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</si>
  <si>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</si>
  <si>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</si>
  <si>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</si>
  <si>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</si>
  <si>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</si>
  <si>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</si>
  <si>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</si>
  <si>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</si>
  <si>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</si>
  <si>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</si>
  <si>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</si>
  <si>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</si>
  <si>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</si>
  <si>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</si>
  <si>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</si>
  <si>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</si>
  <si>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</si>
  <si>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</si>
  <si>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</si>
  <si>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</si>
  <si>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</si>
  <si>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</si>
  <si>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</si>
  <si>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</si>
  <si>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</si>
  <si>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</si>
  <si>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</si>
  <si>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</si>
  <si>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</si>
  <si>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</si>
  <si>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</si>
  <si>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</si>
  <si>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</si>
  <si>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</si>
  <si>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</si>
  <si>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</si>
  <si>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</si>
  <si>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</si>
  <si>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</si>
  <si>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</si>
  <si>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</si>
  <si>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</si>
  <si>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</si>
  <si>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</si>
  <si>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</si>
  <si>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</si>
  <si>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</si>
  <si>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</si>
  <si>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</si>
  <si>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</si>
  <si>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</si>
  <si>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</si>
  <si>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</si>
  <si>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</si>
  <si>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</si>
  <si>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</si>
  <si>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</si>
  <si>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</si>
  <si>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</si>
  <si>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</si>
  <si>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</si>
  <si>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</si>
  <si>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</si>
  <si>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</si>
  <si>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</si>
  <si>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</si>
  <si>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</si>
  <si>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</si>
  <si>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</si>
  <si>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</si>
  <si>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</si>
  <si>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</si>
  <si>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</si>
  <si>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</si>
  <si>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</si>
  <si>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</si>
  <si>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</si>
  <si>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</si>
  <si>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</si>
  <si>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</si>
  <si>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</si>
  <si>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</si>
  <si>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</si>
  <si>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</si>
  <si>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</si>
  <si>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</si>
  <si>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</si>
  <si>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</si>
  <si>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</si>
  <si>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</si>
  <si>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</si>
  <si>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</si>
  <si>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</si>
  <si>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</si>
  <si>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</si>
  <si>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</si>
  <si>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Omaha, NE</t>
  </si>
  <si>
    <t>Twitter for Android</t>
  </si>
  <si>
    <t>Retweet</t>
  </si>
  <si>
    <t>United States</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</si>
  <si>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</si>
  <si>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</si>
  <si>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</si>
  <si>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</si>
  <si>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</si>
  <si>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</si>
  <si>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</si>
  <si>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</si>
  <si>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</si>
  <si>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</si>
  <si>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</si>
  <si>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</si>
  <si>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</si>
  <si>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omaha</t>
  </si>
  <si>
    <t>und</t>
  </si>
  <si>
    <t>TweetDeck</t>
  </si>
  <si>
    <t>http://abs.twimg.com/images/themes/theme19/bg.gif</t>
  </si>
  <si>
    <t>http://abs.twimg.com/images/themes/theme9/bg.gif</t>
  </si>
  <si>
    <t>http://abs.twimg.com/images/themes/theme11/bg.gif</t>
  </si>
  <si>
    <t>great</t>
  </si>
  <si>
    <t>miss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</si>
  <si>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</si>
  <si>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20:14:53</t>
  </si>
  <si>
    <t>US</t>
  </si>
  <si>
    <t>Colleyville, TX</t>
  </si>
  <si>
    <t>poi</t>
  </si>
  <si>
    <t>New York, NY</t>
  </si>
  <si>
    <t>http://abs.twimg.com/images/themes/theme15/bg.png</t>
  </si>
  <si>
    <t>G4</t>
  </si>
  <si>
    <t>G5</t>
  </si>
  <si>
    <t>G6</t>
  </si>
  <si>
    <t>0, 176, 22</t>
  </si>
  <si>
    <t>191, 0, 0</t>
  </si>
  <si>
    <t>230, 120, 0</t>
  </si>
  <si>
    <t>1.0.1.413</t>
  </si>
  <si>
    <t>Top URLs in Tweet in G4</t>
  </si>
  <si>
    <t>Top URLs in Tweet in G5</t>
  </si>
  <si>
    <t>G4 Count</t>
  </si>
  <si>
    <t>Top URLs in Tweet in G6</t>
  </si>
  <si>
    <t>G5 Count</t>
  </si>
  <si>
    <t>G6 Count</t>
  </si>
  <si>
    <t>Top Domains in Tweet in G4</t>
  </si>
  <si>
    <t>Top Domains in Tweet in G5</t>
  </si>
  <si>
    <t>Top Domains in Tweet in G6</t>
  </si>
  <si>
    <t>Top Hashtags in Tweet in G4</t>
  </si>
  <si>
    <t>Top Hashtags in Tweet in G5</t>
  </si>
  <si>
    <t>Top Hashtags in Tweet in G6</t>
  </si>
  <si>
    <t>Top Words in Tweet in G4</t>
  </si>
  <si>
    <t>Top Words in Tweet in G5</t>
  </si>
  <si>
    <t>Top Words in Tweet in G6</t>
  </si>
  <si>
    <t>state</t>
  </si>
  <si>
    <t>baseball</t>
  </si>
  <si>
    <t>1</t>
  </si>
  <si>
    <t>5</t>
  </si>
  <si>
    <t>Top Word Pairs in Tweet in G4</t>
  </si>
  <si>
    <t>Top Word Pairs in Tweet in G5</t>
  </si>
  <si>
    <t>Top Word Pairs in Tweet in G6</t>
  </si>
  <si>
    <t>Top Replied-To in G4</t>
  </si>
  <si>
    <t>Top Mentioned in G4</t>
  </si>
  <si>
    <t>Top Replied-To in G5</t>
  </si>
  <si>
    <t>Top Mentioned in G5</t>
  </si>
  <si>
    <t>Top Replied-To in G6</t>
  </si>
  <si>
    <t>Top Mentioned in G6</t>
  </si>
  <si>
    <t>Top Tweeters in G4</t>
  </si>
  <si>
    <t>Top Tweeters in G5</t>
  </si>
  <si>
    <t>Top Tweeters in G6</t>
  </si>
  <si>
    <t>out</t>
  </si>
  <si>
    <t>4</t>
  </si>
  <si>
    <t>vs</t>
  </si>
  <si>
    <t>t</t>
  </si>
  <si>
    <t>7</t>
  </si>
  <si>
    <t>m</t>
  </si>
  <si>
    <t>3</t>
  </si>
  <si>
    <t>6</t>
  </si>
  <si>
    <t>watch</t>
  </si>
  <si>
    <t>world</t>
  </si>
  <si>
    <t>0</t>
  </si>
  <si>
    <t>today</t>
  </si>
  <si>
    <t>winning</t>
  </si>
  <si>
    <t>win</t>
  </si>
  <si>
    <t>12</t>
  </si>
  <si>
    <t>10</t>
  </si>
  <si>
    <t>free</t>
  </si>
  <si>
    <t>series</t>
  </si>
  <si>
    <t>college</t>
  </si>
  <si>
    <t>mlb</t>
  </si>
  <si>
    <t>another</t>
  </si>
  <si>
    <t>acc</t>
  </si>
  <si>
    <t>live</t>
  </si>
  <si>
    <t>per</t>
  </si>
  <si>
    <t>over</t>
  </si>
  <si>
    <t>gt</t>
  </si>
  <si>
    <t>night</t>
  </si>
  <si>
    <t>current</t>
  </si>
  <si>
    <t>games</t>
  </si>
  <si>
    <t>#baseball</t>
  </si>
  <si>
    <t>11</t>
  </si>
  <si>
    <t>Not Applicable</t>
  </si>
  <si>
    <t>ritx79</t>
  </si>
  <si>
    <t>thrashman10</t>
  </si>
  <si>
    <t>captainbugeater</t>
  </si>
  <si>
    <t>hookemhorns6384</t>
  </si>
  <si>
    <t>p1ajsills</t>
  </si>
  <si>
    <t>kyleumlang</t>
  </si>
  <si>
    <t>temp1230</t>
  </si>
  <si>
    <t>danmeadors1</t>
  </si>
  <si>
    <t>sbirke79</t>
  </si>
  <si>
    <t>uhitbaseball</t>
  </si>
  <si>
    <t>decervoprofile</t>
  </si>
  <si>
    <t>robinson_dc211</t>
  </si>
  <si>
    <t>csund2011</t>
  </si>
  <si>
    <t>itatjason</t>
  </si>
  <si>
    <t>bmarcello</t>
  </si>
  <si>
    <t>auburn247</t>
  </si>
  <si>
    <t>auundercover</t>
  </si>
  <si>
    <t>mark4libertas</t>
  </si>
  <si>
    <t>gmmcmullen</t>
  </si>
  <si>
    <t>gannonmcmullen</t>
  </si>
  <si>
    <t>louisvillebsb</t>
  </si>
  <si>
    <t>themattobv</t>
  </si>
  <si>
    <t>vandyboys</t>
  </si>
  <si>
    <t>hailstatebb</t>
  </si>
  <si>
    <t>auburnbaseball</t>
  </si>
  <si>
    <t>chrissund7</t>
  </si>
  <si>
    <t>cwsomaha</t>
  </si>
  <si>
    <t>rafael_palmeiro</t>
  </si>
  <si>
    <t>hailstate</t>
  </si>
  <si>
    <t>Most CWS Appearances without a Championship
23 FSU
12 CLEM
11 MISST, UNC
10 ARK, NCOL
7 MAINE
6 STJOHN, A&amp;amp;M, WMICH
5 BAMA, AUB, UCONN, LOU, OLE, PSU, SOILL, TCU
4 BC, HARV, LLAFF, LBST, STHALL, TENN, TTU, WSU
3 BAY, DUKE, GT, NEB
#CWS2019 #CWS19 #CWS #NCAA #CWSOmaha #NCAA</t>
  </si>
  <si>
    <t>College World Series Titles per Appearance by Current Conference | (Min. 10 appearances)
0.287 PAC12
0.200 B1G
0.148 BWC
0.117 SEC
0.111 BIG12
0.062 ACC
0.056 AAC
#CWS2019 #CWS19 #CWS #NCAA #CWSOmaha #NCAA https://t.co/c6Keo41ecg</t>
  </si>
  <si>
    <t>How to watch, listen to #Auburn vs. Mississippi State in #CollegeWorldSeries #CWS #CWS19 #CWS2019 https://t.co/zA9IDBxChP https://t.co/rEGfBSSzkQ</t>
  </si>
  <si>
    <t>For all the #CWS2019 fans in town... If your looking for great Sushi, check out Tokio Sushi on 12th &amp;amp; Howard in the #oldmarket I just stopped there for lunch and it was amazing!
#FathersDay #CWS #CWSOmaha #CWS19 #sushi #Omaha #Nebraska #downtown #Food #lunch #dinner</t>
  </si>
  <si>
    <t>.@AuburnBaseball .@HailStateBB .@LouisvilleBSB .@VandyBoys  aren’t the only ones putting their batting skills on display today. Stop by the @uHITbaseball booth in .@TheMattOBV to test yours. #CollegeWorldSeries #CWS #CWSOmaha #CWS19 #CWS2019 #CollegeWorldSeries2019 https://t.co/DxJBoDMNhy</t>
  </si>
  <si>
    <t>Don’t miss out on prizes and FREE giveaways today at the @uHITbaseball booth in .@TheMattOBV   #CollegeWorldSeries #CWS #CWSOmaha #CWS19 #CWS2019 https://t.co/HhVzrSMMJj</t>
  </si>
  <si>
    <t>@AuburnBaseball vs @HailStateBB
#CWS #CWS2019 #CWS19</t>
  </si>
  <si>
    <t>Great win @VandyBoys ! @CWSOmaha #CWS19 #CWS #CWS2019 #VandyBoys #AnchorDown #FathersDay19 @ChrisSund7 https://t.co/YYE0RCdH7H</t>
  </si>
  <si>
    <t>From @ITATJason in Omaha: #Auburn drops heartbreaker to Mississippi State in #CWS opener  #CollegeWorldSeries #CWS2019 #CWS19 https://t.co/fAXzlgngZ3 https://t.co/QL1bDNCK3P</t>
  </si>
  <si>
    <t>Auburn's odds of winning the #CollegeWorldSeries #CWS #CWS19 #CWS2019 #Omaha https://t.co/06qQuqfXtn https://t.co/uWbnnlVIAP</t>
  </si>
  <si>
    <t>Live updates: Auburn vs. Mississippi State in the #CollegeWorldSeries #CWS #CWS2019 #CWS19 https://t.co/5y4R5OhoxO https://t.co/Wvq5HlR5k8</t>
  </si>
  <si>
    <t>How to watch, listen to #Auburn vs. Mississippi State in #CollegeWorldSeries #CWS #CWS19 #CWS2019 https://t.co/wco9GKEIFO https://t.co/SUOtOJOAwI</t>
  </si>
  <si>
    <t>Live updates: Auburn vs. Mississippi State in the #CollegeWorldSeries #CWS #CWS2019 #CWS19 https://t.co/lCsyKvrHAL https://t.co/B5QwobEAF2</t>
  </si>
  <si>
    <t>#Auburn drops heartbreaker to Mississippi State in #CWS opener  #CollegeWorldSeries #CWS2019 #CWS19 https://t.co/H1W4JL3wWN https://t.co/gkw623IUlb</t>
  </si>
  <si>
    <t>Auburn's odds of winning the #CollegeWorldSeries #WarEagle #CWS #CWS19 #CWS2019 #Omaha https://t.co/JO44ydm8Mm https://t.co/GxCyFxQUa1</t>
  </si>
  <si>
    <t>How to watch, listen to #Auburn vs. Mississippi State in #CollegeWorldSeries #CWS #CWS19 #CWS2019 https://t.co/r60unPsAeM https://t.co/seyblqSDvR</t>
  </si>
  <si>
    <t>Live updates: Auburn vs. Mississippi State in the #CollegeWorldSeries #CWS #CWS2019 #CWS19 https://t.co/AURn7X85BZ https://t.co/DOmQzH7BVd</t>
  </si>
  <si>
    <t>#Auburn drops heartbreaker to Mississippi State in #CWS opener  #CollegeWorldSeries #CWS2019 #CWS19 https://t.co/fZ7rrH1int https://t.co/1NKmGydDNs</t>
  </si>
  <si>
    <t>NCAA College World Series Primer
https://t.co/fFaoa7L0yn
#RoadToOmaha #RoadToCWS #2019CWS #CWS2019 #CWS #CWS19 #CollegeWorldSeries</t>
  </si>
  <si>
    <t>College World Series: Michigan &amp;amp; Florida State Win Games 1-2
https://t.co/kZIFpVUqOD
#cws #cws19 #cws2019 #roadtoomaha #roadtocws #ncaabaseball #collegebaseball #d1baseball #Omahogs #Omanoles #GoBlue</t>
  </si>
  <si>
    <t>College World Series: Games 3-4 Analysis &amp;amp; Pics 
Vandy over Louisville 
MSU over Auburn #cws #cws19 #cws2019 https://t.co/jn6x1nMsrQ</t>
  </si>
  <si>
    <t>Ah, rushed throw to third by Foscue allows Auburn to extend the lead to 4-1 as Holland scores from first on Williams single. The way this game is playing out, that is a huge run. #CWS #CWS19 #CWS2019 #CWSOMAHA</t>
  </si>
  <si>
    <t>Left or right, Ryan Bliss has range and a cannon and is gonna get ya out. Two amazing plays by Auburn's second baseman in the eighth. #CWS #CWS19 #CWS2019 #CWSOmaha</t>
  </si>
  <si>
    <t>Can't believe the comeback I just witnessed. #HailState wins in a walk-off after trailing by three in the bottom of the ninth against Burns. FINAL 5-4 Mississippi State. #CWS #CWS2019 #CWSOmaha #CWS19</t>
  </si>
  <si>
    <t>College World Series: Games 3-4 Recaps
#VandyBoys over #L1C4
#HailState over #WarEagle
https://t.co/1lMHk3A2Bb
#CWS #CWS2019 #CWS19 #collegebaseball #D1baseball #ncaabaseball #CollegeWorldSeries #CollegeWorldSeries2019</t>
  </si>
  <si>
    <t>College World Series: Games 5-6 Analysis &amp;amp; Picks
#OmaHogs over #WreckEm
#GoBlue over #Nolemaha
https://t.co/CuwzyqFbs4
#CWS #CWS19 #CWS2019 #CWSOmaha #collegebaseball #ncaabaseball #d1baseball #CollegeWorldSeries #CollegeWorldSeries2019</t>
  </si>
  <si>
    <t>Another great night at the #CWS2019 in #Omaha. My daughter got to meet the @HailState &amp;amp; #MLB great @Rafael_Palmeiro!  #CWS19 #CWS #MSU #Baseball #NCAACWS https://t.co/ImFNsTe2yl</t>
  </si>
  <si>
    <t>https://twitter.com/AP_Top25/status/1139914234970746881</t>
  </si>
  <si>
    <t>https://247sports.com/college/auburn/Article/Watch-listen-live-stream-channel-Auburn-Mississippi-State-College-World-Series-132913890/</t>
  </si>
  <si>
    <t>https://247sports.com/college/auburn/Article/Auburn-drops-heartbreaker-5-4-to-Mississippi-State-in-CWS-opener-132915842/</t>
  </si>
  <si>
    <t>https://247sports.com/college/auburn/Article/2019-College-World-Series-betting-odds-Arkansas-Vanderbilt-Mississippi-State-Louisville-Texas-Tech-Auburn-Florida-State-Michigan-132827817/</t>
  </si>
  <si>
    <t>https://mark4libertas.wordpress.com/2019/06/15/ncaa-baseball-college-world-series-primer/</t>
  </si>
  <si>
    <t>https://mark4libertas.wordpress.com/2019/06/16/college-world-series-michigan-florida-state-win/</t>
  </si>
  <si>
    <t>https://mark4libertas.wordpress.com/2019/06/16/college-world-series-games-3-4-analysis-picks/</t>
  </si>
  <si>
    <t>https://mark4libertas.wordpress.com/2019/06/17/college-world-series-games-3-4-recaps/</t>
  </si>
  <si>
    <t>https://mark4libertas.wordpress.com/2019/06/17/college-world-series-games-5-6-analysis-picks/</t>
  </si>
  <si>
    <t>247sports.com</t>
  </si>
  <si>
    <t>wordpress.com</t>
  </si>
  <si>
    <t>cws2019 cws19 cws ncaa cwsomaha ncaa</t>
  </si>
  <si>
    <t>auburn collegeworldseries cws cws19 cws2019</t>
  </si>
  <si>
    <t>cws2019 oldmarket fathersday cws cwsomaha cws19 sushi omaha nebraska downtown food lunch dinner</t>
  </si>
  <si>
    <t>collegeworldseries cws cwsomaha cws19 cws2019 collegeworldseries2019</t>
  </si>
  <si>
    <t>collegeworldseries cws cwsomaha cws19 cws2019</t>
  </si>
  <si>
    <t>collegeworldseries cws</t>
  </si>
  <si>
    <t>cws cws2019 cws19</t>
  </si>
  <si>
    <t>cws19 cws cws2019 vandyboys anchordown fathersday19</t>
  </si>
  <si>
    <t>auburn cws collegeworldseries cws2019 cws19</t>
  </si>
  <si>
    <t>collegeworldseries cws cws19 cws2019 omaha</t>
  </si>
  <si>
    <t>collegeworldseries cws cws2019 cws19</t>
  </si>
  <si>
    <t>collegeworldseries wareagle cws cws19 cws2019 omaha</t>
  </si>
  <si>
    <t>roadtoomaha roadtocws 2019cws cws2019 cws cws19 collegeworldseries</t>
  </si>
  <si>
    <t>cws cws19 cws2019 roadtoomaha roadtocws ncaabaseball collegebaseball d1baseball omahogs omanoles goblue</t>
  </si>
  <si>
    <t>cws cws19 cws2019</t>
  </si>
  <si>
    <t>cws cws19 cws2019 cwsomaha</t>
  </si>
  <si>
    <t>hailstate cws cws2019 cwsomaha cws19</t>
  </si>
  <si>
    <t>vandyboys l1c4 hailstate wareagle cws cws2019 cws19 collegebaseball d1baseball ncaabaseball collegeworldseries collegeworldseries2019</t>
  </si>
  <si>
    <t>omahogs wreckem goblue nolemaha cws cws19 cws2019 cwsomaha collegebaseball ncaabaseball d1baseball collegeworldseries collegeworldseries2019</t>
  </si>
  <si>
    <t>cws2019 omaha mlb cws19 cws msu baseball ncaacws</t>
  </si>
  <si>
    <t>cws2019 omaha mlb</t>
  </si>
  <si>
    <t>https://pbs.twimg.com/media/D9M3zcQWwAIvhtI.jpg</t>
  </si>
  <si>
    <t>https://pbs.twimg.com/media/D9NyJQbWsAYCUTN.jpg</t>
  </si>
  <si>
    <t>https://pbs.twimg.com/media/D9OyJjMX4AAFg93.jpg</t>
  </si>
  <si>
    <t>https://pbs.twimg.com/media/D9O-ssBXYAI4if-.jpg</t>
  </si>
  <si>
    <t>https://pbs.twimg.com/media/D87kw43XYAAEo_P.jpg</t>
  </si>
  <si>
    <t>https://pbs.twimg.com/media/D9NX6TPXYAApqvj.jpg</t>
  </si>
  <si>
    <t>https://pbs.twimg.com/media/D9OAZT0WwAAyL2z.jpg</t>
  </si>
  <si>
    <t>https://pbs.twimg.com/media/D9NYDlVX4AA1Alx.jpg</t>
  </si>
  <si>
    <t>https://pbs.twimg.com/media/D9OAgzxWsAYVHek.jpg</t>
  </si>
  <si>
    <t>https://pbs.twimg.com/media/D9O-xd4WkAAPPJG.jpg</t>
  </si>
  <si>
    <t>https://pbs.twimg.com/media/D87lN-TWwAAA6W5.jpg</t>
  </si>
  <si>
    <t>https://pbs.twimg.com/media/D9NYKCnW4AADk5c.jpg</t>
  </si>
  <si>
    <t>https://pbs.twimg.com/media/D9OAkCUXYAAMH9Z.jpg</t>
  </si>
  <si>
    <t>https://pbs.twimg.com/media/D9O-zbdXoAEYO8v.jpg</t>
  </si>
  <si>
    <t>https://pbs.twimg.com/media/D9PUX6IXoAUvlcK.jpg</t>
  </si>
  <si>
    <t>http://pbs.twimg.com/profile_images/1123692874447708162/JpqKZ6b2_normal.jpg</t>
  </si>
  <si>
    <t>http://pbs.twimg.com/profile_images/1021182993816096768/nY8-wpox_normal.jpg</t>
  </si>
  <si>
    <t>http://pbs.twimg.com/profile_images/1068767128730378240/mkiZXBXj_normal.jpg</t>
  </si>
  <si>
    <t>http://pbs.twimg.com/profile_images/1129943570830512128/DGMS4zan_normal.jpg</t>
  </si>
  <si>
    <t>http://pbs.twimg.com/profile_images/1121972339573501952/Rj1OAXV4_normal.jpg</t>
  </si>
  <si>
    <t>http://pbs.twimg.com/profile_images/1108801359002955776/7g43bfpS_normal.jpg</t>
  </si>
  <si>
    <t>http://pbs.twimg.com/profile_images/682019483494449152/s0s3Ig98_normal.jpg</t>
  </si>
  <si>
    <t>http://pbs.twimg.com/profile_images/1079809335499341824/8TRCRj_v_normal.jpg</t>
  </si>
  <si>
    <t>http://pbs.twimg.com/profile_images/1111265400157802496/nl7cUcok_normal.jpg</t>
  </si>
  <si>
    <t>http://pbs.twimg.com/profile_images/573504791109750784/diTBpcZy_normal.jpeg</t>
  </si>
  <si>
    <t>http://pbs.twimg.com/profile_images/1132258989247488000/84XGQl9Y_normal.jpg</t>
  </si>
  <si>
    <t>http://pbs.twimg.com/profile_images/1110379220541337601/7oUla602_normal.png</t>
  </si>
  <si>
    <t>http://pbs.twimg.com/profile_images/1061000841509986304/aFpZ2KG-_normal.jpg</t>
  </si>
  <si>
    <t>http://pbs.twimg.com/profile_images/1032365626340204544/ncXf-3Bz_normal.jpg</t>
  </si>
  <si>
    <t>02:38:56</t>
  </si>
  <si>
    <t>02:47:00</t>
  </si>
  <si>
    <t>07:31:27</t>
  </si>
  <si>
    <t>13:59:54</t>
  </si>
  <si>
    <t>16:00:38</t>
  </si>
  <si>
    <t>23:47:18</t>
  </si>
  <si>
    <t>13:41:48</t>
  </si>
  <si>
    <t>17:54:25</t>
  </si>
  <si>
    <t>20:49:07</t>
  </si>
  <si>
    <t>21:33:16</t>
  </si>
  <si>
    <t>17:53:33</t>
  </si>
  <si>
    <t>22:08:26</t>
  </si>
  <si>
    <t>22:17:02</t>
  </si>
  <si>
    <t>00:03:35</t>
  </si>
  <si>
    <t>02:48:04</t>
  </si>
  <si>
    <t>21:11:13</t>
  </si>
  <si>
    <t>03:42:57</t>
  </si>
  <si>
    <t>13:00:00</t>
  </si>
  <si>
    <t>20:14:18</t>
  </si>
  <si>
    <t>23:10:55</t>
  </si>
  <si>
    <t>20:14:29</t>
  </si>
  <si>
    <t>23:11:14</t>
  </si>
  <si>
    <t>03:43:15</t>
  </si>
  <si>
    <t>13:02:00</t>
  </si>
  <si>
    <t>23:11:25</t>
  </si>
  <si>
    <t>03:43:22</t>
  </si>
  <si>
    <t>14:59:03</t>
  </si>
  <si>
    <t>14:21:16</t>
  </si>
  <si>
    <t>15:55:42</t>
  </si>
  <si>
    <t>02:43:45</t>
  </si>
  <si>
    <t>02:51:56</t>
  </si>
  <si>
    <t>03:35:20</t>
  </si>
  <si>
    <t>09:51:40</t>
  </si>
  <si>
    <t>11:48:01</t>
  </si>
  <si>
    <t>05:17:38</t>
  </si>
  <si>
    <t>16:21:11</t>
  </si>
  <si>
    <t>https://twitter.com/ritx79/status/1140086327704248320</t>
  </si>
  <si>
    <t>https://twitter.com/thrashman10/status/1140088356870615042</t>
  </si>
  <si>
    <t>https://twitter.com/captainbugeater/status/1140159939941294080</t>
  </si>
  <si>
    <t>https://twitter.com/hookemhorns6384/status/1140257696685404160</t>
  </si>
  <si>
    <t>https://twitter.com/p1ajsills/status/1140288081695784963</t>
  </si>
  <si>
    <t>https://twitter.com/kyleumlang/status/1140043133599854593</t>
  </si>
  <si>
    <t>https://twitter.com/kyleumlang/status/1140253142665375745</t>
  </si>
  <si>
    <t>https://twitter.com/temp1230/status/1140316712895766534</t>
  </si>
  <si>
    <t>https://twitter.com/danmeadors1/status/1140360679104352259</t>
  </si>
  <si>
    <t>https://twitter.com/sbirke79/status/1140371791166267392</t>
  </si>
  <si>
    <t>https://twitter.com/uhitbaseball/status/1140316495991529474</t>
  </si>
  <si>
    <t>https://twitter.com/uhitbaseball/status/1140380640636022784</t>
  </si>
  <si>
    <t>https://twitter.com/decervoprofile/status/1140382804041175040</t>
  </si>
  <si>
    <t>https://twitter.com/robinson_dc211/status/1140409618855804928</t>
  </si>
  <si>
    <t>https://twitter.com/csund2011/status/1140451013226356737</t>
  </si>
  <si>
    <t>https://twitter.com/itatjason/status/1140366239551954944</t>
  </si>
  <si>
    <t>https://twitter.com/bmarcello/status/1140464822557007872</t>
  </si>
  <si>
    <t>https://twitter.com/bmarcello/status/1139155458508447744</t>
  </si>
  <si>
    <t>https://twitter.com/bmarcello/status/1140351919308910592</t>
  </si>
  <si>
    <t>https://twitter.com/bmarcello/status/1140396364272144384</t>
  </si>
  <si>
    <t>https://twitter.com/auburn247/status/1140351962057256966</t>
  </si>
  <si>
    <t>https://twitter.com/auburn247/status/1140396445784141824</t>
  </si>
  <si>
    <t>https://twitter.com/auburn247/status/1140464898729828352</t>
  </si>
  <si>
    <t>https://twitter.com/auundercover/status/1139155961459818496</t>
  </si>
  <si>
    <t>https://twitter.com/auundercover/status/1140352065325191168</t>
  </si>
  <si>
    <t>https://twitter.com/auundercover/status/1140396492424978432</t>
  </si>
  <si>
    <t>https://twitter.com/auundercover/status/1140464927431376903</t>
  </si>
  <si>
    <t>https://twitter.com/mark4libertas/status/1139910193796583424</t>
  </si>
  <si>
    <t>https://twitter.com/mark4libertas/status/1140263074013818881</t>
  </si>
  <si>
    <t>https://twitter.com/mark4libertas/status/1140286839212957696</t>
  </si>
  <si>
    <t>https://twitter.com/mark4libertas/status/1140449926037626880</t>
  </si>
  <si>
    <t>https://twitter.com/mark4libertas/status/1140451983360483329</t>
  </si>
  <si>
    <t>https://twitter.com/mark4libertas/status/1140462906695389184</t>
  </si>
  <si>
    <t>https://twitter.com/mark4libertas/status/1140557616407633921</t>
  </si>
  <si>
    <t>https://twitter.com/mark4libertas/status/1140586896810287105</t>
  </si>
  <si>
    <t>https://twitter.com/gmmcmullen/status/1140488650368671744</t>
  </si>
  <si>
    <t>https://twitter.com/gannonmcmullen/status/1140655639984771072</t>
  </si>
  <si>
    <t>1140086327704248320</t>
  </si>
  <si>
    <t>1140088356870615042</t>
  </si>
  <si>
    <t>1140159939941294080</t>
  </si>
  <si>
    <t>1140257696685404160</t>
  </si>
  <si>
    <t>1140288081695784963</t>
  </si>
  <si>
    <t>1140043133599854593</t>
  </si>
  <si>
    <t>1140253142665375745</t>
  </si>
  <si>
    <t>1140316712895766534</t>
  </si>
  <si>
    <t>1140360679104352259</t>
  </si>
  <si>
    <t>1140371791166267392</t>
  </si>
  <si>
    <t>1140316495991529474</t>
  </si>
  <si>
    <t>1140380640636022784</t>
  </si>
  <si>
    <t>1140382804041175040</t>
  </si>
  <si>
    <t>1140409618855804928</t>
  </si>
  <si>
    <t>1140451013226356737</t>
  </si>
  <si>
    <t>1140366239551954944</t>
  </si>
  <si>
    <t>1140464822557007872</t>
  </si>
  <si>
    <t>1139155458508447744</t>
  </si>
  <si>
    <t>1140351919308910592</t>
  </si>
  <si>
    <t>1140396364272144384</t>
  </si>
  <si>
    <t>1140351962057256966</t>
  </si>
  <si>
    <t>1140396445784141824</t>
  </si>
  <si>
    <t>1140464898729828352</t>
  </si>
  <si>
    <t>1139155961459818496</t>
  </si>
  <si>
    <t>1140352065325191168</t>
  </si>
  <si>
    <t>1140396492424978432</t>
  </si>
  <si>
    <t>1140464927431376903</t>
  </si>
  <si>
    <t>1139910193796583424</t>
  </si>
  <si>
    <t>1140263074013818881</t>
  </si>
  <si>
    <t>1140286839212957696</t>
  </si>
  <si>
    <t>1140449926037626880</t>
  </si>
  <si>
    <t>1140451983360483329</t>
  </si>
  <si>
    <t>1140462906695389184</t>
  </si>
  <si>
    <t>1140557616407633921</t>
  </si>
  <si>
    <t>1140586896810287105</t>
  </si>
  <si>
    <t>1140488650368671744</t>
  </si>
  <si>
    <t>1140655639984771072</t>
  </si>
  <si>
    <t>110476932</t>
  </si>
  <si>
    <t>1139914234970746881</t>
  </si>
  <si>
    <t>deCervo Handle App</t>
  </si>
  <si>
    <t>-95.93145847320557,41.26677544446051 
-95.93145847320557,41.26677544446051 
-95.93145847320557,41.26677544446051 
-95.93145847320557,41.26677544446051</t>
  </si>
  <si>
    <t>TD Ameritrade Park</t>
  </si>
  <si>
    <t>07d9ecea43c82003</t>
  </si>
  <si>
    <t>https://api.twitter.com/1.1/geo/id/07d9ecea43c82003.json</t>
  </si>
  <si>
    <t>Russ the BUS</t>
  </si>
  <si>
    <t>Kyle Umlang</t>
  </si>
  <si>
    <t>Jim Thrasher</t>
  </si>
  <si>
    <t>CaptainBugeater</t>
  </si>
  <si>
    <t>Hook Em Fan Page</t>
  </si>
  <si>
    <t>Anthony Sills</t>
  </si>
  <si>
    <t>LARRY</t>
  </si>
  <si>
    <t>Dan Meadors</t>
  </si>
  <si>
    <t>Brandon Marcello</t>
  </si>
  <si>
    <t>Sebastian Birke</t>
  </si>
  <si>
    <t>uHIT Baseball</t>
  </si>
  <si>
    <t>Louisville Baseball</t>
  </si>
  <si>
    <t>OmahaBaseballVillage</t>
  </si>
  <si>
    <t>deCervo</t>
  </si>
  <si>
    <t>Vanderbilt Baseball</t>
  </si>
  <si>
    <t>OmaDawgs ⚾️</t>
  </si>
  <si>
    <t>Auburn Baseball</t>
  </si>
  <si>
    <t>E.G.Robinson III</t>
  </si>
  <si>
    <t>Mrs. Sund</t>
  </si>
  <si>
    <t>Christopher Sund</t>
  </si>
  <si>
    <t>CWSOmaha</t>
  </si>
  <si>
    <t>Jason Caldwell</t>
  </si>
  <si>
    <t>Auburn Undercover _xD83D__xDC05__xD83D__xDD0E_</t>
  </si>
  <si>
    <t>Mark West, Writer</t>
  </si>
  <si>
    <t>Gregg McMullen</t>
  </si>
  <si>
    <t>Rafael Palmeiro</t>
  </si>
  <si>
    <t>Mississippi State Athletics</t>
  </si>
  <si>
    <t>Gannon McMullen Art</t>
  </si>
  <si>
    <t>Data Analyst | Graphic Designer | Dad | College Football Stats Enthusiast | Longhorn | MS Data Science - Syracuse '21</t>
  </si>
  <si>
    <t>Retired Texas Journalism teacher living the dream in beautiful Gig Harbor. SHSU alum and fan of Cowboys and Longhorns.  Love hot coffee and rainy mornings.</t>
  </si>
  <si>
    <t>_xD83C__xDF3D_☠️_xD83C__xDF88__xD83C__xDFF4_‍☠️❄️</t>
  </si>
  <si>
    <t>#GoGators_xD83D__xDC0A_
#FinsUp_xD83D__xDC2C_
#PinstripePride⚾️
#HeatUp305_xD83D__xDD25_</t>
  </si>
  <si>
    <t>Faith, Family, Country, Auburn, Aviation, Football, Fishing, Shooting, Golf</t>
  </si>
  <si>
    <t>Editor, @Auburn247 | Human. Sometimes. | _xD83D__xDCE7_ brandonmarcello (at) gmail (dot) com</t>
  </si>
  <si>
    <t>father, engaged to my best friend, live of my life, lover, my rock and all around best woman ever. love my job and try to balance work and home life</t>
  </si>
  <si>
    <t>The mobile game for better hitting vision. #uHIT DOWNLOAD in pinned tweet. ⤵️</t>
  </si>
  <si>
    <t>The official baseball account of Louisville Athletics. Five-time NCAA Men's College World Series participant. #L1C4</t>
  </si>
  <si>
    <t>Located at The Matt on 13th &amp; Cass. Omaha's biggest event during the College Baseball Finals! #OmahaBaseballVillage IG:OmahaBaseballVillage</t>
  </si>
  <si>
    <t>To measure and improve cognitive performance. #uHIT #deCervo - https://t.co/vjoYUsKvJk or (833)-DECERVO to get started with uHIT today!</t>
  </si>
  <si>
    <t>2014 @NCAACWS champions. 3 College World Series appearances. 14 straight NCAA Tournaments. 13 MLB players in 2019. #VandyBoys #AnchorDown</t>
  </si>
  <si>
    <t>The official baseball account of Mississippi State Athletics | 11 CWS Appearances | 197 MLB Draft Picks | Home to the only two SEC Triple Crown Winners EVER</t>
  </si>
  <si>
    <t>Official Twitter of Auburn Tigers Baseball, led by Butch Thompson (@3strikes_AU). #WarEagle</t>
  </si>
  <si>
    <t>Husbandof@adriannerobin10,@USArmy Paratrooper,@DesertStorm Veteran, @VFWPost#2639 Cdr 2019-2020 District 6 QM &amp; PHA Mason</t>
  </si>
  <si>
    <t>Husband to Courtney, Father to Caleb, Noah, and Ryan. Nurse Recruiter at Fusion Medical Staffing.</t>
  </si>
  <si>
    <t>College World Series of Omaha, Inc., the local organizing committee, is a non-profit organization formed in 1967.</t>
  </si>
  <si>
    <t>In my 20th year of covering Auburn for Inside The Auburn Tigers/https://t.co/d9KhbXLiLI. Part of the 247Sports Network.</t>
  </si>
  <si>
    <t>The latest Auburn Tigers football, basketball &amp; recruiting from https://t.co/NinV5R9FIk. Follow @bmarcello, @PMARSHONAU, @Keith247Sports.</t>
  </si>
  <si>
    <t>Christian Voluntaryist (No King But Christ)
Man of Kristy's dreams
Dad of 3
@ArkansasState Alum. 
Corp. Office Mgr. MCS 
College Baseball Writer
Liberty Writer</t>
  </si>
  <si>
    <t>VP of Alliances @Digitas, Social Media &amp; Multi-channel strategy &amp; technology, Speaker, #CustServ. ideas are my own</t>
  </si>
  <si>
    <t>✝️ Psalm 62: 1-2 ✝️ Philippians 4:13 ✝️1 Corinthians 13</t>
  </si>
  <si>
    <t>The official account of Mississippi State Athletics</t>
  </si>
  <si>
    <t>Young Artist, inspired by Kitsch Painting, classicism. Privileged to be studying in the @CreightonPrep Advanced Art Program under Jeremy Caniglia</t>
  </si>
  <si>
    <t>Beautiful Austin, TX</t>
  </si>
  <si>
    <t>Gig Harbor, WA</t>
  </si>
  <si>
    <t>NE, VA, NC, CA, Japan</t>
  </si>
  <si>
    <t>Austin, TX</t>
  </si>
  <si>
    <t>West Point, AL</t>
  </si>
  <si>
    <t>Auburn, AL</t>
  </si>
  <si>
    <t>Jim Patterson Stadium</t>
  </si>
  <si>
    <t>Nashville, TN</t>
  </si>
  <si>
    <t>The Carnegie Hall of College⚾️</t>
  </si>
  <si>
    <t>Auburn, Ala.</t>
  </si>
  <si>
    <t>Eastern Seaboard, USA</t>
  </si>
  <si>
    <t>Fremont, NE 68025</t>
  </si>
  <si>
    <t>Batesville, AR</t>
  </si>
  <si>
    <t>Starkville, MS</t>
  </si>
  <si>
    <t>https://t.co/Y3BVect8C5</t>
  </si>
  <si>
    <t>https://t.co/JI4O2DyqLd</t>
  </si>
  <si>
    <t>https://t.co/B2rMZw2bjJ</t>
  </si>
  <si>
    <t>https://t.co/y7IoLCU5bf</t>
  </si>
  <si>
    <t>https://t.co/j6PJq1aYUw</t>
  </si>
  <si>
    <t>https://t.co/B9n3OvUH4w</t>
  </si>
  <si>
    <t>https://t.co/w0mrKYxvC2</t>
  </si>
  <si>
    <t>https://t.co/lMLUMqc1f9</t>
  </si>
  <si>
    <t>https://t.co/5WnZ0IFlm6</t>
  </si>
  <si>
    <t>https://t.co/C8ne5xOGa6</t>
  </si>
  <si>
    <t>http://t.co/rXBuiZRzki</t>
  </si>
  <si>
    <t>https://t.co/WqfJwIQjnI</t>
  </si>
  <si>
    <t>https://t.co/RNwQh5L0Qj</t>
  </si>
  <si>
    <t>https://t.co/zOb2BAZHAo</t>
  </si>
  <si>
    <t>https://t.co/UFGzGvYFMc</t>
  </si>
  <si>
    <t>https://pbs.twimg.com/profile_banners/893649922607722496/1559409030</t>
  </si>
  <si>
    <t>https://pbs.twimg.com/profile_banners/340314568/1558032672</t>
  </si>
  <si>
    <t>https://pbs.twimg.com/profile_banners/343178707/1560511465</t>
  </si>
  <si>
    <t>https://pbs.twimg.com/profile_banners/1121951950659047433/1556334026</t>
  </si>
  <si>
    <t>https://pbs.twimg.com/profile_banners/3045245962/1535631259</t>
  </si>
  <si>
    <t>https://pbs.twimg.com/profile_banners/29554784/1533912083</t>
  </si>
  <si>
    <t>https://pbs.twimg.com/profile_banners/1088536913361989637/1554223964</t>
  </si>
  <si>
    <t>https://pbs.twimg.com/profile_banners/1031911831575715841/1548967108</t>
  </si>
  <si>
    <t>https://pbs.twimg.com/profile_banners/218602142/1560020907</t>
  </si>
  <si>
    <t>https://pbs.twimg.com/profile_banners/309112570/1523393714</t>
  </si>
  <si>
    <t>https://pbs.twimg.com/profile_banners/2853373931/1509572954</t>
  </si>
  <si>
    <t>https://pbs.twimg.com/profile_banners/18216108/1535141640</t>
  </si>
  <si>
    <t>https://pbs.twimg.com/profile_banners/157410178/1560140524</t>
  </si>
  <si>
    <t>https://pbs.twimg.com/profile_banners/110476932/1552067009</t>
  </si>
  <si>
    <t>https://pbs.twimg.com/profile_banners/737257590/1455502294</t>
  </si>
  <si>
    <t>https://pbs.twimg.com/profile_banners/708293581/1532319456</t>
  </si>
  <si>
    <t>https://pbs.twimg.com/profile_banners/19397133/1547569895</t>
  </si>
  <si>
    <t>https://pbs.twimg.com/profile_banners/71451274/1553570086</t>
  </si>
  <si>
    <t>https://pbs.twimg.com/profile_banners/419829900/1400527988</t>
  </si>
  <si>
    <t>https://pbs.twimg.com/profile_banners/20274544/1431095697</t>
  </si>
  <si>
    <t>https://pbs.twimg.com/profile_banners/2365781281/1541797289</t>
  </si>
  <si>
    <t>https://pbs.twimg.com/profile_banners/38739261/1478112015</t>
  </si>
  <si>
    <t>https://pbs.twimg.com/profile_banners/1539115069/1517671927</t>
  </si>
  <si>
    <t>https://pbs.twimg.com/profile_banners/17812398/1524493639</t>
  </si>
  <si>
    <t>https://pbs.twimg.com/profile_banners/1032352235710230528/1535127494</t>
  </si>
  <si>
    <t>http://pbs.twimg.com/profile_images/1118629635678441474/Pcsz9Hzu_normal.jpg</t>
  </si>
  <si>
    <t>http://pbs.twimg.com/profile_images/1087763038617382914/47UN08a3_normal.jpg</t>
  </si>
  <si>
    <t>http://pbs.twimg.com/profile_images/1008718012218781696/nF2EtlR7_normal.jpg</t>
  </si>
  <si>
    <t>http://pbs.twimg.com/profile_images/996158878646652928/2vooCJ1__normal.jpg</t>
  </si>
  <si>
    <t>http://pbs.twimg.com/profile_images/1082399679147581440/EfdFuHnv_normal.jpg</t>
  </si>
  <si>
    <t>http://pbs.twimg.com/profile_images/1137937820733956096/ghUenqA6_normal.png</t>
  </si>
  <si>
    <t>http://pbs.twimg.com/profile_images/1037329606838312961/KeQplAh0_normal.jpg</t>
  </si>
  <si>
    <t>http://pbs.twimg.com/profile_images/1021247827543035914/-D4BG2c3_normal.jpg</t>
  </si>
  <si>
    <t>http://pbs.twimg.com/profile_images/447012639529369600/keMkJ7a8_normal.jpeg</t>
  </si>
  <si>
    <t>http://pbs.twimg.com/profile_images/1085214628689399808/LWY8MJpT_normal.jpg</t>
  </si>
  <si>
    <t>http://pbs.twimg.com/profile_images/1654327977/auc_normal.jpg</t>
  </si>
  <si>
    <t>http://pbs.twimg.com/profile_images/596684625243693056/giDU8AzU_normal.jpg</t>
  </si>
  <si>
    <t>http://pbs.twimg.com/profile_images/2430697236/luvjl4g32s4f5yaq38gh_normal.jpeg</t>
  </si>
  <si>
    <t>http://pbs.twimg.com/profile_images/378800000036105971/71c210ba09df6394c2e0dfa1aeb208fa_normal.jpeg</t>
  </si>
  <si>
    <t>http://pbs.twimg.com/profile_images/877670178582081536/K7kHS29n_normal.jpg</t>
  </si>
  <si>
    <t>https://twitter.com/ritx79</t>
  </si>
  <si>
    <t>https://twitter.com/kyleumlang</t>
  </si>
  <si>
    <t>https://twitter.com/thrashman10</t>
  </si>
  <si>
    <t>https://twitter.com/captainbugeater</t>
  </si>
  <si>
    <t>https://twitter.com/hookemhorns6384</t>
  </si>
  <si>
    <t>https://twitter.com/p1ajsills</t>
  </si>
  <si>
    <t>https://twitter.com/temp1230</t>
  </si>
  <si>
    <t>https://twitter.com/danmeadors1</t>
  </si>
  <si>
    <t>https://twitter.com/bmarcello</t>
  </si>
  <si>
    <t>https://twitter.com/sbirke79</t>
  </si>
  <si>
    <t>https://twitter.com/uhitbaseball</t>
  </si>
  <si>
    <t>https://twitter.com/louisvillebsb</t>
  </si>
  <si>
    <t>https://twitter.com/themattobv</t>
  </si>
  <si>
    <t>https://twitter.com/decervoprofile</t>
  </si>
  <si>
    <t>https://twitter.com/vandyboys</t>
  </si>
  <si>
    <t>https://twitter.com/hailstatebb</t>
  </si>
  <si>
    <t>https://twitter.com/auburnbaseball</t>
  </si>
  <si>
    <t>https://twitter.com/robinson_dc211</t>
  </si>
  <si>
    <t>https://twitter.com/csund2011</t>
  </si>
  <si>
    <t>https://twitter.com/chrissund7</t>
  </si>
  <si>
    <t>https://twitter.com/cwsomaha</t>
  </si>
  <si>
    <t>https://twitter.com/itatjason</t>
  </si>
  <si>
    <t>https://twitter.com/auburn247</t>
  </si>
  <si>
    <t>https://twitter.com/auundercover</t>
  </si>
  <si>
    <t>https://twitter.com/mark4libertas</t>
  </si>
  <si>
    <t>https://twitter.com/gmmcmullen</t>
  </si>
  <si>
    <t>https://twitter.com/rafael_palmeiro</t>
  </si>
  <si>
    <t>https://twitter.com/hailstate</t>
  </si>
  <si>
    <t>https://twitter.com/gannonmcmullen</t>
  </si>
  <si>
    <t>ritx79
Most CWS Appearances without a
Championship 23 FSU 12 CLEM 11
MISST, UNC 10 ARK, NCOL 7 MAINE
6 STJOHN, A&amp;amp;M, WMICH 5 BAMA,
AUB, UCONN, LOU, OLE, PSU, SOILL,
TCU 4 BC, HARV, LLAFF, LBST, STHALL,
TENN, TTU, WSU 3 BAY, DUKE, GT,
NEB #CWS2019 #CWS19 #CWS #NCAA
#CWSOmaha #NCAA</t>
  </si>
  <si>
    <t>kyleumlang
College World Series Titles per
Appearance by Current Conference
| (Min. 10 appearances) 0.287 PAC12
0.200 B1G 0.148 BWC 0.117 SEC 0.111
BIG12 0.062 ACC 0.056 AAC #CWS2019
#CWS19 #CWS #NCAA #CWSOmaha #NCAA
https://t.co/c6Keo41ecg</t>
  </si>
  <si>
    <t>thrashman10
Most CWS Appearances without a
Championship 23 FSU 12 CLEM 11
MISST, UNC 10 ARK, NCOL 7 MAINE
6 STJOHN, A&amp;amp;M, WMICH 5 BAMA,
AUB, UCONN, LOU, OLE, PSU, SOILL,
TCU 4 BC, HARV, LLAFF, LBST, STHALL,
TENN, TTU, WSU 3 BAY, DUKE, GT,
NEB #CWS2019 #CWS19 #CWS #NCAA
#CWSOmaha #NCAA</t>
  </si>
  <si>
    <t>captainbugeater
Most CWS Appearances without a
Championship 23 FSU 12 CLEM 11
MISST, UNC 10 ARK, NCOL 7 MAINE
6 STJOHN, A&amp;amp;M, WMICH 5 BAMA,
AUB, UCONN, LOU, OLE, PSU, SOILL,
TCU 4 BC, HARV, LLAFF, LBST, STHALL,
TENN, TTU, WSU 3 BAY, DUKE, GT,
NEB #CWS2019 #CWS19 #CWS #NCAA
#CWSOmaha #NCAA</t>
  </si>
  <si>
    <t>hookemhorns6384
College World Series Titles per
Appearance by Current Conference
| (Min. 10 appearances) 0.287 PAC12
0.200 B1G 0.148 BWC 0.117 SEC 0.111
BIG12 0.062 ACC 0.056 AAC #CWS2019
#CWS19 #CWS #NCAA #CWSOmaha #NCAA
https://t.co/c6Keo41ecg</t>
  </si>
  <si>
    <t>p1ajsills
Most CWS Appearances without a
Championship 23 FSU 12 CLEM 11
MISST, UNC 10 ARK, NCOL 7 MAINE
6 STJOHN, A&amp;amp;M, WMICH 5 BAMA,
AUB, UCONN, LOU, OLE, PSU, SOILL,
TCU 4 BC, HARV, LLAFF, LBST, STHALL,
TENN, TTU, WSU 3 BAY, DUKE, GT,
NEB #CWS2019 #CWS19 #CWS #NCAA
#CWSOmaha #NCAA</t>
  </si>
  <si>
    <t>temp1230
Most CWS Appearances without a
Championship 23 FSU 12 CLEM 11
MISST, UNC 10 ARK, NCOL 7 MAINE
6 STJOHN, A&amp;amp;M, WMICH 5 BAMA,
AUB, UCONN, LOU, OLE, PSU, SOILL,
TCU 4 BC, HARV, LLAFF, LBST, STHALL,
TENN, TTU, WSU 3 BAY, DUKE, GT,
NEB #CWS2019 #CWS19 #CWS #NCAA
#CWSOmaha #NCAA</t>
  </si>
  <si>
    <t>danmeadors1
How to watch, listen to #Auburn
vs. Mississippi State in #CollegeWorldSeries
#CWS #CWS19 #CWS2019 https://t.co/zA9IDBxChP
https://t.co/rEGfBSSzkQ</t>
  </si>
  <si>
    <t>bmarcello
From @ITATJason in Omaha: #Auburn
drops heartbreaker to Mississippi
State in #CWS opener #CollegeWorldSeries
#CWS2019 #CWS19 https://t.co/fAXzlgngZ3
https://t.co/QL1bDNCK3P</t>
  </si>
  <si>
    <t>sbirke79
For all the #CWS2019 fans in town...
If your looking for great Sushi,
check out Tokio Sushi on 12th &amp;amp;
Howard in the #oldmarket I just
stopped there for lunch and it
was amazing! #FathersDay #CWS #CWSOmaha
#CWS19 #sushi #Omaha #Nebraska
#downtown #Food #lunch #dinner</t>
  </si>
  <si>
    <t>uhitbaseball
Don’t miss out on prizes and FREE
giveaways today at the @uHITbaseball
booth in .@TheMattOBV #CollegeWorldSeries
#CWS #CWSOmaha #CWS19 #CWS2019
https://t.co/HhVzrSMMJj</t>
  </si>
  <si>
    <t xml:space="preserve">louisvillebsb
</t>
  </si>
  <si>
    <t xml:space="preserve">themattobv
</t>
  </si>
  <si>
    <t>decervoprofile
Don’t miss out on prizes and FREE
giveaways today at the @uHITbaseball
booth in .@TheMattOBV #CollegeWorldSeries
#CWS #CWSOmaha #CWS19 #CWS2019
https://t.co/HhVzrSMMJj</t>
  </si>
  <si>
    <t xml:space="preserve">vandyboys
</t>
  </si>
  <si>
    <t xml:space="preserve">hailstatebb
</t>
  </si>
  <si>
    <t xml:space="preserve">auburnbaseball
</t>
  </si>
  <si>
    <t>robinson_dc211
@AuburnBaseball vs @HailStateBB
#CWS #CWS2019 #CWS19</t>
  </si>
  <si>
    <t>csund2011
Great win @VandyBoys ! @CWSOmaha
#CWS19 #CWS #CWS2019 #VandyBoys
#AnchorDown #FathersDay19 @ChrisSund7
https://t.co/YYE0RCdH7H</t>
  </si>
  <si>
    <t xml:space="preserve">chrissund7
</t>
  </si>
  <si>
    <t xml:space="preserve">cwsomaha
</t>
  </si>
  <si>
    <t>itatjason
How to watch, listen to #Auburn
vs. Mississippi State in #CollegeWorldSeries
#CWS #CWS19 #CWS2019 https://t.co/zA9IDBxChP
https://t.co/rEGfBSSzkQ</t>
  </si>
  <si>
    <t>auburn247
#Auburn drops heartbreaker to Mississippi
State in #CWS opener #CollegeWorldSeries
#CWS2019 #CWS19 https://t.co/H1W4JL3wWN
https://t.co/gkw623IUlb</t>
  </si>
  <si>
    <t>auundercover
#Auburn drops heartbreaker to Mississippi
State in #CWS opener #CollegeWorldSeries
#CWS2019 #CWS19 https://t.co/fZ7rrH1int
https://t.co/1NKmGydDNs</t>
  </si>
  <si>
    <t>mark4libertas
College World Series: Games 5-6
Analysis &amp;amp; Picks #OmaHogs over
#WreckEm #GoBlue over #Nolemaha
https://t.co/CuwzyqFbs4 #CWS #CWS19
#CWS2019 #CWSOmaha #collegebaseball
#ncaabaseball #d1baseball #CollegeWorldSeries
#CollegeWorldSeries2019</t>
  </si>
  <si>
    <t>gmmcmullen
Another great night at the #CWS2019
in #Omaha. My daughter got to meet
the @HailState &amp;amp; #MLB great
@Rafael_Palmeiro! #CWS19 #CWS #MSU
#Baseball #NCAACWS https://t.co/ImFNsTe2yl</t>
  </si>
  <si>
    <t xml:space="preserve">rafael_palmeiro
</t>
  </si>
  <si>
    <t xml:space="preserve">hailstate
</t>
  </si>
  <si>
    <t>gannonmcmullen
Another great night at the #CWS2019
in #Omaha. My daughter got to meet
the @HailState &amp;amp; #MLB great
@Rafael_Palmeiro! #CWS19 #CWS #MSU
#Baseball #NCAACWS https://t.co/ImFNsTe2yl</t>
  </si>
  <si>
    <t>https://247sports.com/college/auburn/Article/Auburn-drops-heartbreaker-5-4-to-Mississippi-State-in-CWS-opener-132915842/ https://247sports.com/college/auburn/Article/Watch-listen-live-stream-channel-Auburn-Mississippi-State-College-World-Series-132913890/ https://247sports.com/college/auburn/Article/2019-College-World-Series-betting-odds-Arkansas-Vanderbilt-Mississippi-State-Louisville-Texas-Tech-Auburn-Florida-State-Michigan-132827817/ https://mark4libertas.wordpress.com/2019/06/17/college-world-series-games-5-6-analysis-picks/ https://mark4libertas.wordpress.com/2019/06/15/ncaa-baseball-college-world-series-primer/ https://mark4libertas.wordpress.com/2019/06/16/college-world-series-michigan-florida-state-win/ https://mark4libertas.wordpress.com/2019/06/16/college-world-series-games-3-4-analysis-picks/ https://mark4libertas.wordpress.com/2019/06/17/college-world-series-games-3-4-recaps/</t>
  </si>
  <si>
    <t>https://247sports.com/college/auburn/Article/Watch-listen-live-stream-channel-Auburn-Mississippi-State-College-World-Series-132913890/ https://247sports.com/college/auburn/Article/Auburn-drops-heartbreaker-5-4-to-Mississippi-State-in-CWS-opener-132915842/ https://247sports.com/college/auburn/Article/2019-College-World-Series-betting-odds-Arkansas-Vanderbilt-Mississippi-State-Louisville-Texas-Tech-Auburn-Florida-State-Michigan-132827817/</t>
  </si>
  <si>
    <t>247sports.com wordpress.com</t>
  </si>
  <si>
    <t>cws2019</t>
  </si>
  <si>
    <t>cws</t>
  </si>
  <si>
    <t>cws19</t>
  </si>
  <si>
    <t>collegeworldseries</t>
  </si>
  <si>
    <t>auburn</t>
  </si>
  <si>
    <t>ncaa</t>
  </si>
  <si>
    <t>collegebaseball</t>
  </si>
  <si>
    <t>ncaabaseball</t>
  </si>
  <si>
    <t>collegeworldseries2019</t>
  </si>
  <si>
    <t>msu</t>
  </si>
  <si>
    <t>ncaacws</t>
  </si>
  <si>
    <t>anchordown</t>
  </si>
  <si>
    <t>fathersday19</t>
  </si>
  <si>
    <t>d1baseball</t>
  </si>
  <si>
    <t>cws cws2019 cws19 collegeworldseries cwsomaha collegeworldseries2019</t>
  </si>
  <si>
    <t>ncaa cws2019 cws19 cws cwsomaha</t>
  </si>
  <si>
    <t>cws2019 cws cws19 collegeworldseries cwsomaha auburn collegebaseball ncaabaseball d1baseball omaha</t>
  </si>
  <si>
    <t>cws collegeworldseries cws2019 cws19 auburn omaha</t>
  </si>
  <si>
    <t>#cws2019</t>
  </si>
  <si>
    <t>#cws19</t>
  </si>
  <si>
    <t>#cws</t>
  </si>
  <si>
    <t>#collegeworldseries</t>
  </si>
  <si>
    <t>#cwsomaha</t>
  </si>
  <si>
    <t>booth</t>
  </si>
  <si>
    <t>#ncaa</t>
  </si>
  <si>
    <t>appearances</t>
  </si>
  <si>
    <t>without</t>
  </si>
  <si>
    <t>#omaha</t>
  </si>
  <si>
    <t>daughter</t>
  </si>
  <si>
    <t>meet</t>
  </si>
  <si>
    <t>#mlb</t>
  </si>
  <si>
    <t>mississippi</t>
  </si>
  <si>
    <t>#auburn</t>
  </si>
  <si>
    <t>listen</t>
  </si>
  <si>
    <t>#cws #cws2019 #cws19 t today uhitbaseball booth themattobv #collegeworldseries #cwsomaha</t>
  </si>
  <si>
    <t>#ncaa 0 appearances 10 #cws2019 #cws19 #cws #cwsomaha cws without</t>
  </si>
  <si>
    <t>great another night #cws2019 #omaha daughter meet hailstate #mlb rafael_palmeiro</t>
  </si>
  <si>
    <t>#cws2019 #cws #cws19 #collegeworldseries state mississippi over #cwsomaha college world</t>
  </si>
  <si>
    <t>#cws #collegeworldseries #cws2019 #cws19 mississippi state #auburn vs watch listen</t>
  </si>
  <si>
    <t>#cws2019,#cws19</t>
  </si>
  <si>
    <t>#cws19,#cws2019</t>
  </si>
  <si>
    <t>#cws,#cws19</t>
  </si>
  <si>
    <t>mississippi,state</t>
  </si>
  <si>
    <t>#collegeworldseries,#cws</t>
  </si>
  <si>
    <t>#cws19,#cws</t>
  </si>
  <si>
    <t>vs,mississippi</t>
  </si>
  <si>
    <t>state,#collegeworldseries</t>
  </si>
  <si>
    <t>#cws,#ncaa</t>
  </si>
  <si>
    <t>#ncaa,#cwsomaha</t>
  </si>
  <si>
    <t>uhitbaseball,booth</t>
  </si>
  <si>
    <t>booth,themattobv</t>
  </si>
  <si>
    <t>#cws,#cwsomaha</t>
  </si>
  <si>
    <t>#cwsomaha,#cws19</t>
  </si>
  <si>
    <t>don,t</t>
  </si>
  <si>
    <t>t,miss</t>
  </si>
  <si>
    <t>miss,out</t>
  </si>
  <si>
    <t>out,prizes</t>
  </si>
  <si>
    <t>#cwsomaha,#ncaa</t>
  </si>
  <si>
    <t>cws,appearances</t>
  </si>
  <si>
    <t>appearances,without</t>
  </si>
  <si>
    <t>without,championship</t>
  </si>
  <si>
    <t>championship,23</t>
  </si>
  <si>
    <t>23,fsu</t>
  </si>
  <si>
    <t>another,great</t>
  </si>
  <si>
    <t>great,night</t>
  </si>
  <si>
    <t>night,#cws2019</t>
  </si>
  <si>
    <t>#cws2019,#omaha</t>
  </si>
  <si>
    <t>#omaha,daughter</t>
  </si>
  <si>
    <t>daughter,meet</t>
  </si>
  <si>
    <t>meet,hailstate</t>
  </si>
  <si>
    <t>hailstate,#mlb</t>
  </si>
  <si>
    <t>#mlb,great</t>
  </si>
  <si>
    <t>great,rafael_palmeiro</t>
  </si>
  <si>
    <t>college,world</t>
  </si>
  <si>
    <t>world,series</t>
  </si>
  <si>
    <t>#cws,#cws2019</t>
  </si>
  <si>
    <t>watch,listen</t>
  </si>
  <si>
    <t>listen,#auburn</t>
  </si>
  <si>
    <t>#auburn,vs</t>
  </si>
  <si>
    <t>uhitbaseball,booth  booth,themattobv  #collegeworldseries,#cws  #cws,#cwsomaha  #cwsomaha,#cws19  #cws19,#cws2019  don,t  t,miss  miss,out  out,prizes</t>
  </si>
  <si>
    <t>#cws2019,#cws19  #cws19,#cws  #cws,#ncaa  #ncaa,#cwsomaha  #cwsomaha,#ncaa  cws,appearances  appearances,without  without,championship  championship,23  23,fsu</t>
  </si>
  <si>
    <t>another,great  great,night  night,#cws2019  #cws2019,#omaha  #omaha,daughter  daughter,meet  meet,hailstate  hailstate,#mlb  #mlb,great  great,rafael_palmeiro</t>
  </si>
  <si>
    <t>#cws,#cws19  #cws19,#cws2019  mississippi,state  #cws2019,#cws19  college,world  world,series  vs,mississippi  state,#collegeworldseries  #collegeworldseries,#cws  #cws,#cws2019</t>
  </si>
  <si>
    <t>mississippi,state  #collegeworldseries,#cws  #cws,#cws19  #cws19,#cws2019  vs,mississippi  state,#collegeworldseries  watch,listen  listen,#auburn  #auburn,vs  #cws2019,#cws19</t>
  </si>
  <si>
    <t>uhitbaseball themattobv hailstatebb auburnbaseball louisvillebsb vandyboys</t>
  </si>
  <si>
    <t>hailstate rafael_palmeiro</t>
  </si>
  <si>
    <t>vandyboys cwsomaha chrissund7</t>
  </si>
  <si>
    <t>hailstatebb auburnbaseball louisvillebsb robinson_dc211 decervoprofile themattobv uhitbaseball</t>
  </si>
  <si>
    <t>thrashman10 captainbugeater p1ajsills ritx79 kyleumlang temp1230 hookemhorns6384</t>
  </si>
  <si>
    <t>hailstate gmmcmullen rafael_palmeiro gannonmcmullen</t>
  </si>
  <si>
    <t>vandyboys csund2011 cwsomaha chrissund7</t>
  </si>
  <si>
    <t>auundercover auburn247 mark4libertas sbirke79</t>
  </si>
  <si>
    <t>bmarcello itatjason danmeadors1</t>
  </si>
  <si>
    <t>https://247sports.com/college/auburn/Article/Auburn-drops-heartbreaker-5-4-to-Mississippi-State-in-CWS-opener-132915842/ https://247sports.com/college/auburn/Article/Watch-listen-live-stream-channel-Auburn-Mississippi-State-College-World-Series-132913890/ https://247sports.com/college/auburn/Article/2019-College-World-Series-betting-odds-Arkansas-Vanderbilt-Mississippi-State-Louisville-Texas-Tech-Auburn-Florida-State-Michigan-132827817/</t>
  </si>
  <si>
    <t>https://247sports.com/college/auburn/Article/Auburn-drops-heartbreaker-5-4-to-Mississippi-State-in-CWS-opener-132915842/ https://247sports.com/college/auburn/Article/Watch-listen-live-stream-channel-Auburn-Mississippi-State-College-World-Series-132913890/</t>
  </si>
  <si>
    <t>https://mark4libertas.wordpress.com/2019/06/17/college-world-series-games-5-6-analysis-picks/ https://mark4libertas.wordpress.com/2019/06/17/college-world-series-games-3-4-recaps/ https://mark4libertas.wordpress.com/2019/06/16/college-world-series-games-3-4-analysis-picks/ https://mark4libertas.wordpress.com/2019/06/16/college-world-series-michigan-florida-state-win/ https://mark4libertas.wordpress.com/2019/06/15/ncaa-baseball-college-world-series-primer/</t>
  </si>
  <si>
    <t>https://247sports.com/college/auburn/Article/Watch-listen-live-stream-channel-Auburn-Mississippi-State-College-World-Series-132913890/ https://247sports.com/college/auburn/Article/Auburn-drops-heartbreaker-5-4-to-Mississippi-State-in-CWS-opener-132915842/</t>
  </si>
  <si>
    <t>cws2019 oldmarket fathersday cws cwsomaha cws19 sushi omaha nebraska downtown</t>
  </si>
  <si>
    <t>cws collegeworldseries cws2019 cws19 auburn</t>
  </si>
  <si>
    <t>cws collegeworldseries cws2019 cws19 auburn wareagle omaha</t>
  </si>
  <si>
    <t>cws cws19 cws2019 cwsomaha collegebaseball ncaabaseball d1baseball collegeworldseries omahogs goblue</t>
  </si>
  <si>
    <t>auburn omaha cws collegeworldseries cws2019 cws19</t>
  </si>
  <si>
    <t>collegeworldseries2019 collegeworldseries cws cwsomaha cws19 cws2019</t>
  </si>
  <si>
    <t>auburn wareagle omaha cws collegeworldseries cws2019 cws19</t>
  </si>
  <si>
    <t>collegebaseball ncaabaseball d1baseball collegeworldseries cwsomaha omahogs goblue collegeworldseries2019 hailstate roadtoomaha</t>
  </si>
  <si>
    <t>#ncaa appearances without championship 23 fsu 12 clem 11 misst</t>
  </si>
  <si>
    <t>0 #ncaa 10 appearances #cws2019 #cws19 #cws #cwsomaha college world</t>
  </si>
  <si>
    <t>0 #ncaa college world series titles per appearance current conference</t>
  </si>
  <si>
    <t>watch listen #auburn vs mississippi state #collegeworldseries #cws #cws19 #cws2019</t>
  </si>
  <si>
    <t>#cws #collegeworldseries #cws2019 #cws19 mississippi state #auburn vs itatjason omaha</t>
  </si>
  <si>
    <t>sushi #cws2019 fans town looking great check out tokio 12th</t>
  </si>
  <si>
    <t>t today uhitbaseball booth themattobv #collegeworldseries #cws #cwsomaha #cws19 #cws2019</t>
  </si>
  <si>
    <t>don t miss out prizes free giveaways today uhitbaseball booth</t>
  </si>
  <si>
    <t>auburnbaseball vs hailstatebb #cws #cws2019 #cws19</t>
  </si>
  <si>
    <t>great win vandyboys cwsomaha #cws19 #cws #cws2019 #vandyboys #anchordown #fathersday19</t>
  </si>
  <si>
    <t>mississippi state #cws #collegeworldseries #cws2019 #cws19 #auburn vs drops heartbreaker</t>
  </si>
  <si>
    <t>#cws #collegeworldseries #cws2019 #cws19 mississippi state #auburn vs drops heartbreaker</t>
  </si>
  <si>
    <t>#cws #cws19 #cws2019 over college world series games #cwsomaha 4</t>
  </si>
  <si>
    <t>0 college world series titles per appearance current conference min</t>
  </si>
  <si>
    <t>#auburn vs itatjason omaha drops heartbreaker opener live updates auburn</t>
  </si>
  <si>
    <t>auburnbaseball hailstatebb louisvillebsb vandyboys aren ones putting batting skills display</t>
  </si>
  <si>
    <t>drops heartbreaker opener live updates auburn watch listen #auburn vs</t>
  </si>
  <si>
    <t>#auburn vs drops heartbreaker opener live updates auburn watch listen</t>
  </si>
  <si>
    <t>over #collegebaseball #ncaabaseball #d1baseball #collegeworldseries games #cwsomaha 4 5 analysis</t>
  </si>
  <si>
    <t>cws,appearances  appearances,without  without,championship  championship,23  23,fsu  fsu,12  12,clem  clem,11  11,misst  misst,unc</t>
  </si>
  <si>
    <t>#cws2019,#cws19  #cws19,#cws  #cws,#ncaa  #ncaa,#cwsomaha  #cwsomaha,#ncaa  college,world  world,series  series,titles  titles,per  per,appearance</t>
  </si>
  <si>
    <t>college,world  world,series  series,titles  titles,per  per,appearance  appearance,current  current,conference  conference,min  min,10  10,appearances</t>
  </si>
  <si>
    <t>watch,listen  listen,#auburn  #auburn,vs  vs,mississippi  mississippi,state  state,#collegeworldseries  #collegeworldseries,#cws  #cws,#cws19  #cws19,#cws2019</t>
  </si>
  <si>
    <t>mississippi,state  #collegeworldseries,#cws  #cws2019,#cws19  vs,mississippi  state,#collegeworldseries  #cws,#cws19  #cws19,#cws2019  itatjason,omaha  omaha,#auburn  #auburn,drops</t>
  </si>
  <si>
    <t>#cws2019,fans  fans,town  town,looking  looking,great  great,sushi  sushi,check  check,out  out,tokio  tokio,sushi  sushi,12th</t>
  </si>
  <si>
    <t>uhitbaseball,booth  booth,themattobv  #collegeworldseries,#cws  #cws,#cwsomaha  #cwsomaha,#cws19  #cws19,#cws2019  auburnbaseball,hailstatebb  hailstatebb,louisvillebsb  louisvillebsb,vandyboys  vandyboys,aren</t>
  </si>
  <si>
    <t>don,t  t,miss  miss,out  out,prizes  prizes,free  free,giveaways  giveaways,today  today,uhitbaseball  uhitbaseball,booth  booth,themattobv</t>
  </si>
  <si>
    <t>auburnbaseball,vs  vs,hailstatebb  hailstatebb,#cws  #cws,#cws2019  #cws2019,#cws19</t>
  </si>
  <si>
    <t>great,win  win,vandyboys  vandyboys,cwsomaha  cwsomaha,#cws19  #cws19,#cws  #cws,#cws2019  #cws2019,#vandyboys  #vandyboys,#anchordown  #anchordown,#fathersday19  #fathersday19,chrissund7</t>
  </si>
  <si>
    <t>mississippi,state  #cws2019,#cws19  vs,mississippi  state,#collegeworldseries  #collegeworldseries,#cws  #auburn,drops  drops,heartbreaker  heartbreaker,mississippi  state,#cws  #cws,opener</t>
  </si>
  <si>
    <t>mississippi,state  #cws2019,#cws19  vs,mississippi  state,#collegeworldseries  #collegeworldseries,#cws  #cws,#cws19  #cws19,#cws2019  #auburn,drops  drops,heartbreaker  heartbreaker,mississippi</t>
  </si>
  <si>
    <t>#cws,#cws19  college,world  world,series  #cws19,#cws2019  #cws2019,#cwsomaha  series,games  #collegeworldseries,#collegeworldseries2019  games,3  3,4  #cws,#cws2019</t>
  </si>
  <si>
    <t>#cws2019,#cws19  vs,mississippi  state,#collegeworldseries  #cws,#cws19  #cws19,#cws2019  itatjason,omaha  omaha,#auburn  #auburn,drops  drops,heartbreaker  heartbreaker,mississippi</t>
  </si>
  <si>
    <t>auburnbaseball,hailstatebb  hailstatebb,louisvillebsb  louisvillebsb,vandyboys  vandyboys,aren  aren,t  t,ones  ones,putting  putting,batting  batting,skills  skills,display</t>
  </si>
  <si>
    <t>#auburn,drops  drops,heartbreaker  heartbreaker,mississippi  state,#cws  #cws,opener  opener,#collegeworldseries  #collegeworldseries,#cws2019  live,updates  updates,auburn  auburn,vs</t>
  </si>
  <si>
    <t>#cws2019,#cws19  vs,mississippi  state,#collegeworldseries  #collegeworldseries,#cws  #cws,#cws19  #cws19,#cws2019  #auburn,drops  drops,heartbreaker  heartbreaker,mississippi  state,#cws</t>
  </si>
  <si>
    <t>series,games  #cws2019,#cwsomaha  #collegeworldseries,#collegeworldseries2019  games,3  3,4  #cws,#cws2019  #collegebaseball,#d1baseball  #roadtoomaha,#roadtocws  college,world  world,series</t>
  </si>
  <si>
    <t>championship</t>
  </si>
  <si>
    <t>23</t>
  </si>
  <si>
    <t>fsu</t>
  </si>
  <si>
    <t>clem</t>
  </si>
  <si>
    <t>misst</t>
  </si>
  <si>
    <t>unc</t>
  </si>
  <si>
    <t>ark</t>
  </si>
  <si>
    <t>ncol</t>
  </si>
  <si>
    <t>maine</t>
  </si>
  <si>
    <t>stjohn</t>
  </si>
  <si>
    <t>wmich</t>
  </si>
  <si>
    <t>bama</t>
  </si>
  <si>
    <t>aub</t>
  </si>
  <si>
    <t>uconn</t>
  </si>
  <si>
    <t>lou</t>
  </si>
  <si>
    <t>ole</t>
  </si>
  <si>
    <t>psu</t>
  </si>
  <si>
    <t>soill</t>
  </si>
  <si>
    <t>tcu</t>
  </si>
  <si>
    <t>bc</t>
  </si>
  <si>
    <t>harv</t>
  </si>
  <si>
    <t>llaff</t>
  </si>
  <si>
    <t>lbst</t>
  </si>
  <si>
    <t>sthall</t>
  </si>
  <si>
    <t>tenn</t>
  </si>
  <si>
    <t>ttu</t>
  </si>
  <si>
    <t>wsu</t>
  </si>
  <si>
    <t>bay</t>
  </si>
  <si>
    <t>duke</t>
  </si>
  <si>
    <t>neb</t>
  </si>
  <si>
    <t>#collegebaseball</t>
  </si>
  <si>
    <t>#ncaabaseball</t>
  </si>
  <si>
    <t>#d1baseball</t>
  </si>
  <si>
    <t>#collegeworldseries2019</t>
  </si>
  <si>
    <t>auburn's</t>
  </si>
  <si>
    <t>drops</t>
  </si>
  <si>
    <t>heartbreaker</t>
  </si>
  <si>
    <t>opener</t>
  </si>
  <si>
    <t>updates</t>
  </si>
  <si>
    <t>#msu</t>
  </si>
  <si>
    <t>#ncaacws</t>
  </si>
  <si>
    <t>analysis</t>
  </si>
  <si>
    <t>#omahogs</t>
  </si>
  <si>
    <t>#goblue</t>
  </si>
  <si>
    <t>#vandyboys</t>
  </si>
  <si>
    <t>#hailstate</t>
  </si>
  <si>
    <t>#wareagle</t>
  </si>
  <si>
    <t>amazing</t>
  </si>
  <si>
    <t>#roadtoomaha</t>
  </si>
  <si>
    <t>#roadtocws</t>
  </si>
  <si>
    <t>odds</t>
  </si>
  <si>
    <t>don</t>
  </si>
  <si>
    <t>prizes</t>
  </si>
  <si>
    <t>giveaways</t>
  </si>
  <si>
    <t>sushi</t>
  </si>
  <si>
    <t>titles</t>
  </si>
  <si>
    <t>appearance</t>
  </si>
  <si>
    <t>conference</t>
  </si>
  <si>
    <t>min</t>
  </si>
  <si>
    <t>287</t>
  </si>
  <si>
    <t>pac12</t>
  </si>
  <si>
    <t>200</t>
  </si>
  <si>
    <t>b1g</t>
  </si>
  <si>
    <t>148</t>
  </si>
  <si>
    <t>bwc</t>
  </si>
  <si>
    <t>117</t>
  </si>
  <si>
    <t>sec</t>
  </si>
  <si>
    <t>111</t>
  </si>
  <si>
    <t>big12</t>
  </si>
  <si>
    <t>062</t>
  </si>
  <si>
    <t>056</t>
  </si>
  <si>
    <t>aac</t>
  </si>
  <si>
    <t>33, 112, 0</t>
  </si>
  <si>
    <t>72, 92, 0</t>
  </si>
  <si>
    <t>112, 72, 0</t>
  </si>
  <si>
    <t>G1: #cws #cws2019 #cws19 t today uhitbaseball booth themattobv #collegeworldseries #cwsomaha</t>
  </si>
  <si>
    <t>G2: #ncaa 0 appearances 10 #cws2019 #cws19 #cws #cwsomaha cws without</t>
  </si>
  <si>
    <t>G3: great another night #cws2019 #omaha daughter meet hailstate #mlb rafael_palmeiro</t>
  </si>
  <si>
    <t>G5: #cws2019 #cws #cws19 #collegeworldseries state mississippi over #cwsomaha college world</t>
  </si>
  <si>
    <t>G6: #cws #collegeworldseries #cws2019 #cws19 mississippi state #auburn vs watch listen</t>
  </si>
  <si>
    <t>Edge Weight▓1▓8▓0▓True▓Green▓Red▓▓Edge Weight▓1▓4▓0▓5▓10▓False▓Edge Weight▓1▓8▓0▓16▓6▓False▓▓0▓0▓0▓True▓Black▓Black▓▓Followers▓13▓59518▓0▓162▓1000▓False▓Followers▓13▓151544▓0▓100▓70▓False▓▓0▓0▓0▓0▓0▓False▓▓0▓0▓0▓0▓0▓False</t>
  </si>
  <si>
    <t>GraphSource░TwitterSearch▓GraphTerm░CWS CWS19 CWS2019▓ImportDescription░The graph represents a network of 29 Twitter users whose recent tweets contained "CWS CWS19 CWS2019", or who were replied to or mentioned in those tweets, taken from a data set limited to a maximum of 18,000 tweets.  The network was obtained from Twitter on Monday, 17 June 2019 at 16:42 UTC.
The tweets in the network were tweeted over the 4-day, 3-hour, 21-minute period from Thursday, 13 June 2019 at 13:00 UTC to Monday, 17 June 2019 at 16:21 UTC.
There is an edge for each "replies-to" relationship in a tweet, an edge for each "mentions" relationship in a tweet, and a self-loop edge for each tweet that is not a "replies-to" or "mentions".▓ImportSuggestedTitle░CWS CWS19 CWS2019 Twitter NodeXL SNA Map and Report for Monday, 17 June 2019 at 16:41 UTC▓ImportSuggestedFileNameNoExtension░2019-06-17 16-41-58 NodeXL Twitter Search CWS CWS19 CWS2019▓GroupingDescription░The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</si>
</sst>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0"/>
      <tableStyleElement type="headerRow" dxfId="369"/>
    </tableStyle>
    <tableStyle name="NodeXL Table" pivot="0" count="1">
      <tableStyleElement type="headerRow" dxfId="3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9606810"/>
        <c:axId val="66699243"/>
      </c:barChart>
      <c:catAx>
        <c:axId val="596068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699243"/>
        <c:crosses val="autoZero"/>
        <c:auto val="1"/>
        <c:lblOffset val="100"/>
        <c:noMultiLvlLbl val="0"/>
      </c:catAx>
      <c:valAx>
        <c:axId val="66699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6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3422276"/>
        <c:axId val="33929573"/>
      </c:barChart>
      <c:catAx>
        <c:axId val="63422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29573"/>
        <c:crosses val="autoZero"/>
        <c:auto val="1"/>
        <c:lblOffset val="100"/>
        <c:noMultiLvlLbl val="0"/>
      </c:catAx>
      <c:valAx>
        <c:axId val="33929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6930702"/>
        <c:axId val="63940863"/>
      </c:barChart>
      <c:catAx>
        <c:axId val="369307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40863"/>
        <c:crosses val="autoZero"/>
        <c:auto val="1"/>
        <c:lblOffset val="100"/>
        <c:noMultiLvlLbl val="0"/>
      </c:catAx>
      <c:valAx>
        <c:axId val="63940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0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8596856"/>
        <c:axId val="11827385"/>
      </c:barChart>
      <c:catAx>
        <c:axId val="38596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27385"/>
        <c:crosses val="autoZero"/>
        <c:auto val="1"/>
        <c:lblOffset val="100"/>
        <c:noMultiLvlLbl val="0"/>
      </c:catAx>
      <c:valAx>
        <c:axId val="11827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96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9337602"/>
        <c:axId val="18494099"/>
      </c:barChart>
      <c:catAx>
        <c:axId val="393376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94099"/>
        <c:crosses val="autoZero"/>
        <c:auto val="1"/>
        <c:lblOffset val="100"/>
        <c:noMultiLvlLbl val="0"/>
      </c:catAx>
      <c:valAx>
        <c:axId val="18494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37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2229164"/>
        <c:axId val="21627021"/>
      </c:barChart>
      <c:catAx>
        <c:axId val="322291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27021"/>
        <c:crosses val="autoZero"/>
        <c:auto val="1"/>
        <c:lblOffset val="100"/>
        <c:noMultiLvlLbl val="0"/>
      </c:catAx>
      <c:valAx>
        <c:axId val="2162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2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0425462"/>
        <c:axId val="6958247"/>
      </c:barChart>
      <c:catAx>
        <c:axId val="604254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58247"/>
        <c:crosses val="autoZero"/>
        <c:auto val="1"/>
        <c:lblOffset val="100"/>
        <c:noMultiLvlLbl val="0"/>
      </c:catAx>
      <c:valAx>
        <c:axId val="6958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2624224"/>
        <c:axId val="26747105"/>
      </c:barChart>
      <c:catAx>
        <c:axId val="62624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47105"/>
        <c:crosses val="autoZero"/>
        <c:auto val="1"/>
        <c:lblOffset val="100"/>
        <c:noMultiLvlLbl val="0"/>
      </c:catAx>
      <c:valAx>
        <c:axId val="2674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2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9397354"/>
        <c:axId val="19031867"/>
      </c:barChart>
      <c:catAx>
        <c:axId val="39397354"/>
        <c:scaling>
          <c:orientation val="minMax"/>
        </c:scaling>
        <c:axPos val="b"/>
        <c:delete val="1"/>
        <c:majorTickMark val="out"/>
        <c:minorTickMark val="none"/>
        <c:tickLblPos val="none"/>
        <c:crossAx val="19031867"/>
        <c:crosses val="autoZero"/>
        <c:auto val="1"/>
        <c:lblOffset val="100"/>
        <c:noMultiLvlLbl val="0"/>
      </c:catAx>
      <c:valAx>
        <c:axId val="19031867"/>
        <c:scaling>
          <c:orientation val="minMax"/>
        </c:scaling>
        <c:axPos val="l"/>
        <c:delete val="1"/>
        <c:majorTickMark val="out"/>
        <c:minorTickMark val="none"/>
        <c:tickLblPos val="none"/>
        <c:crossAx val="39397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7" name="Subgraph-ritx7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8" name="Subgraph-kyleumla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9" name="Subgraph-thrashman1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0" name="Subgraph-captainbugea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1" name="Subgraph-hookemhorns638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92" name="Subgraph-p1ajsil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93" name="Subgraph-temp123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4" name="Subgraph-danmeadors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5" name="Subgraph-bmarcel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6" name="Subgraph-sbirke7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7" name="Subgraph-uhitbaseba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8" name="Subgraph-louisvillebs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9" name="Subgraph-themattob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0" name="Subgraph-decervoprofil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1" name="Subgraph-vandyboy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02" name="Subgraph-hailstateb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3" name="Subgraph-auburnbasebal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4" name="Subgraph-robinson_dc21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csund201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chrissund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7" name="Subgraph-cwsomah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8" name="Subgraph-itatjas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09" name="Subgraph-auburn24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0" name="Subgraph-auundercov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1" name="Subgraph-mark4liberta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2" name="Subgraph-gmmcmull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13" name="Subgraph-rafael_palmeir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14" name="Subgraph-hailsta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15" name="Subgraph-gannonmcmull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1" totalsRowShown="0" headerRowDxfId="367" dataDxfId="366">
  <autoFilter ref="A2:BN51"/>
  <tableColumns count="66">
    <tableColumn id="1" name="Vertex 1" dataDxfId="313"/>
    <tableColumn id="2" name="Vertex 2" dataDxfId="311"/>
    <tableColumn id="3" name="Color" dataDxfId="312"/>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9"/>
    <tableColumn id="7" name="ID" dataDxfId="358"/>
    <tableColumn id="9" name="Dynamic Filter" dataDxfId="357"/>
    <tableColumn id="8" name="Add Your Own Columns Here" dataDxfId="310"/>
    <tableColumn id="15" name="Relationship" dataDxfId="309"/>
    <tableColumn id="16" name="Relationship Date (UTC)" dataDxfId="308"/>
    <tableColumn id="17" name="Tweet" dataDxfId="307"/>
    <tableColumn id="18" name="URLs in Tweet" dataDxfId="306"/>
    <tableColumn id="19" name="Domains in Tweet" dataDxfId="305"/>
    <tableColumn id="20" name="Hashtags in Tweet" dataDxfId="304"/>
    <tableColumn id="21" name="Tweet Date (UTC)" dataDxfId="302"/>
    <tableColumn id="22" name="Twitter Page for Tweet" dataDxfId="301"/>
    <tableColumn id="23" name="Latitude" dataDxfId="300"/>
    <tableColumn id="24" name="Longitude" dataDxfId="299"/>
    <tableColumn id="25" name="Imported ID" dataDxfId="298"/>
    <tableColumn id="26" name="In-Reply-To Tweet ID" dataDxfId="297"/>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96"/>
    <tableColumn id="39" name="Favorited" dataDxfId="295"/>
    <tableColumn id="40" name="Favorite Count" dataDxfId="294"/>
    <tableColumn id="41" name="In-Reply-To User ID" dataDxfId="293"/>
    <tableColumn id="42" name="Is Quote Status" dataDxfId="292"/>
    <tableColumn id="43" name="Language" dataDxfId="291"/>
    <tableColumn id="44" name="Possibly Sensitive" dataDxfId="290"/>
    <tableColumn id="45" name="Quoted Status ID" dataDxfId="289"/>
    <tableColumn id="46" name="Retweeted" dataDxfId="288"/>
    <tableColumn id="47" name="Retweet Count" dataDxfId="287"/>
    <tableColumn id="48" name="Retweet ID" dataDxfId="286"/>
    <tableColumn id="49" name="Source" dataDxfId="285"/>
    <tableColumn id="50" name="Truncated" dataDxfId="284"/>
    <tableColumn id="51" name="Unified Twitter ID" dataDxfId="283"/>
    <tableColumn id="52" name="Imported Tweet Type" dataDxfId="282"/>
    <tableColumn id="53" name="Added By Extended Analysis" dataDxfId="281"/>
    <tableColumn id="54" name="Corrected By Extended Analysis" dataDxfId="280"/>
    <tableColumn id="55" name="Place Bounding Box" dataDxfId="279"/>
    <tableColumn id="56" name="Place Country" dataDxfId="278"/>
    <tableColumn id="57" name="Place Country Code" dataDxfId="277"/>
    <tableColumn id="58" name="Place Full Name" dataDxfId="276"/>
    <tableColumn id="59" name="Place ID" dataDxfId="275"/>
    <tableColumn id="60" name="Place Name" dataDxfId="274"/>
    <tableColumn id="61" name="Place Type" dataDxfId="273"/>
    <tableColumn id="62" name="Place URL" dataDxfId="237"/>
    <tableColumn id="63" name="Vertex 1 Group" dataDxfId="236">
      <calculatedColumnFormula>REPLACE(INDEX(GroupVertices[Group], MATCH(Edges[[#This Row],[Vertex 1]],GroupVertices[Vertex],0)),1,1,"")</calculatedColumnFormula>
    </tableColumn>
    <tableColumn id="64" name="Vertex 2 Group" dataDxfId="234">
      <calculatedColumnFormula>REPLACE(INDEX(GroupVertices[Group], MATCH(Edges[[#This Row],[Vertex 2]],GroupVertices[Vertex],0)),1,1,"")</calculatedColumnFormula>
    </tableColumn>
    <tableColumn id="65" name="Date" dataDxfId="235"/>
    <tableColumn id="66" name="Time" dataDxfId="3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315" dataDxfId="314">
  <autoFilter ref="A2:C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0" totalsRowShown="0" headerRowDxfId="228" dataDxfId="227">
  <autoFilter ref="A1:N10"/>
  <tableColumns count="14">
    <tableColumn id="1" name="Top URLs in Tweet in Entire Graph" dataDxfId="226"/>
    <tableColumn id="2" name="Entire Graph Count" dataDxfId="225"/>
    <tableColumn id="3" name="Top URLs in Tweet in G1" dataDxfId="224"/>
    <tableColumn id="4" name="G1 Count" dataDxfId="223"/>
    <tableColumn id="5" name="Top URLs in Tweet in G2" dataDxfId="222"/>
    <tableColumn id="6" name="G2 Count" dataDxfId="221"/>
    <tableColumn id="7" name="Top URLs in Tweet in G3" dataDxfId="220"/>
    <tableColumn id="8" name="G3 Count" dataDxfId="219"/>
    <tableColumn id="9" name="Top URLs in Tweet in G4" dataDxfId="218"/>
    <tableColumn id="10" name="G4 Count" dataDxfId="217"/>
    <tableColumn id="11" name="Top URLs in Tweet in G5" dataDxfId="216"/>
    <tableColumn id="12" name="G5 Count" dataDxfId="215"/>
    <tableColumn id="13" name="Top URLs in Tweet in G6" dataDxfId="214"/>
    <tableColumn id="14" name="G6 Count" dataDxfId="2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N16" totalsRowShown="0" headerRowDxfId="212" dataDxfId="211">
  <autoFilter ref="A13:N16"/>
  <tableColumns count="14">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N29" totalsRowShown="0" headerRowDxfId="196" dataDxfId="195">
  <autoFilter ref="A19:N29"/>
  <tableColumns count="14">
    <tableColumn id="1" name="Top Hashtags in Tweet in Entire Graph" dataDxfId="194"/>
    <tableColumn id="2" name="Entire Graph Count" dataDxfId="193"/>
    <tableColumn id="3" name="Top Hashtags in Tweet in G1" dataDxfId="192"/>
    <tableColumn id="4" name="G1 Count" dataDxfId="191"/>
    <tableColumn id="5" name="Top Hashtags in Tweet in G2" dataDxfId="190"/>
    <tableColumn id="6" name="G2 Count" dataDxfId="189"/>
    <tableColumn id="7" name="Top Hashtags in Tweet in G3" dataDxfId="188"/>
    <tableColumn id="8" name="G3 Count" dataDxfId="187"/>
    <tableColumn id="9" name="Top Hashtags in Tweet in G4" dataDxfId="186"/>
    <tableColumn id="10" name="G4 Count" dataDxfId="185"/>
    <tableColumn id="11" name="Top Hashtags in Tweet in G5" dataDxfId="184"/>
    <tableColumn id="12" name="G5 Count" dataDxfId="183"/>
    <tableColumn id="13" name="Top Hashtags in Tweet in G6" dataDxfId="182"/>
    <tableColumn id="14" name="G6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N42" totalsRowShown="0" headerRowDxfId="179" dataDxfId="178">
  <autoFilter ref="A32:N42"/>
  <tableColumns count="14">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N55" totalsRowShown="0" headerRowDxfId="162" dataDxfId="161">
  <autoFilter ref="A45:N55"/>
  <tableColumns count="14">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N59" totalsRowShown="0" headerRowDxfId="145" dataDxfId="144">
  <autoFilter ref="A58:N59"/>
  <tableColumns count="14">
    <tableColumn id="1" name="Top Replied-To in Entire Graph" dataDxfId="143"/>
    <tableColumn id="2" name="Entire Graph Count" dataDxfId="139"/>
    <tableColumn id="3" name="Top Replied-To in G1" dataDxfId="138"/>
    <tableColumn id="4" name="G1 Count" dataDxfId="135"/>
    <tableColumn id="5" name="Top Replied-To in G2" dataDxfId="134"/>
    <tableColumn id="6" name="G2 Count" dataDxfId="131"/>
    <tableColumn id="7" name="Top Replied-To in G3" dataDxfId="130"/>
    <tableColumn id="8" name="G3 Count" dataDxfId="127"/>
    <tableColumn id="9" name="Top Replied-To in G4" dataDxfId="126"/>
    <tableColumn id="10" name="G4 Count" dataDxfId="123"/>
    <tableColumn id="11" name="Top Replied-To in G5" dataDxfId="122"/>
    <tableColumn id="12" name="G5 Count" dataDxfId="119"/>
    <tableColumn id="13" name="Top Replied-To in G6" dataDxfId="118"/>
    <tableColumn id="14" name="G6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N72" totalsRowShown="0" headerRowDxfId="142" dataDxfId="141">
  <autoFilter ref="A62:N72"/>
  <tableColumns count="14">
    <tableColumn id="1" name="Top Mentioned in Entire Graph" dataDxfId="140"/>
    <tableColumn id="2" name="Entire Graph Count" dataDxfId="137"/>
    <tableColumn id="3" name="Top Mentioned in G1" dataDxfId="136"/>
    <tableColumn id="4" name="G1 Count" dataDxfId="133"/>
    <tableColumn id="5" name="Top Mentioned in G2" dataDxfId="132"/>
    <tableColumn id="6" name="G2 Count" dataDxfId="129"/>
    <tableColumn id="7" name="Top Mentioned in G3" dataDxfId="128"/>
    <tableColumn id="8" name="G3 Count" dataDxfId="125"/>
    <tableColumn id="9" name="Top Mentioned in G4" dataDxfId="124"/>
    <tableColumn id="10" name="G4 Count" dataDxfId="121"/>
    <tableColumn id="11" name="Top Mentioned in G5" dataDxfId="120"/>
    <tableColumn id="12" name="G5 Count" dataDxfId="116"/>
    <tableColumn id="13" name="Top Mentioned in G6" dataDxfId="115"/>
    <tableColumn id="14" name="G6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N85" totalsRowShown="0" headerRowDxfId="111" dataDxfId="110">
  <autoFilter ref="A75:N85"/>
  <tableColumns count="14">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6" dataDxfId="355">
  <autoFilter ref="A2:BT31"/>
  <sortState ref="A3:BJ18">
    <sortCondition descending="1" sortBy="value" ref="V3:V18"/>
  </sortState>
  <tableColumns count="72">
    <tableColumn id="1" name="Vertex" dataDxfId="354"/>
    <tableColumn id="62" name="Subgraph" dataDxfId="353"/>
    <tableColumn id="2" name="Color" dataDxfId="352"/>
    <tableColumn id="5" name="Shape" dataDxfId="351"/>
    <tableColumn id="6" name="Size" dataDxfId="350"/>
    <tableColumn id="4" name="Opacity" dataDxfId="253"/>
    <tableColumn id="7" name="Image File" dataDxfId="251"/>
    <tableColumn id="3" name="Visibility" dataDxfId="252"/>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42"/>
    <tableColumn id="28" name="Dynamic Filter" dataDxfId="341"/>
    <tableColumn id="17" name="Add Your Own Columns Here" dataDxfId="272"/>
    <tableColumn id="30" name="Name" dataDxfId="271"/>
    <tableColumn id="31" name="Followed" dataDxfId="270"/>
    <tableColumn id="32" name="Followers" dataDxfId="269"/>
    <tableColumn id="33" name="Tweets" dataDxfId="268"/>
    <tableColumn id="34" name="Favorites" dataDxfId="267"/>
    <tableColumn id="35" name="Time Zone UTC Offset (Seconds)" dataDxfId="266"/>
    <tableColumn id="36" name="Description" dataDxfId="265"/>
    <tableColumn id="37" name="Location" dataDxfId="264"/>
    <tableColumn id="38" name="Web" dataDxfId="263"/>
    <tableColumn id="39" name="Time Zone" dataDxfId="262"/>
    <tableColumn id="40" name="Joined Twitter Date (UTC)" dataDxfId="261"/>
    <tableColumn id="41" name="Profile Banner Url" dataDxfId="260"/>
    <tableColumn id="42" name="Default Profile" dataDxfId="259"/>
    <tableColumn id="43" name="Default Profile Image" dataDxfId="258"/>
    <tableColumn id="44" name="Geo Enabled" dataDxfId="257"/>
    <tableColumn id="45" name="Language" dataDxfId="256"/>
    <tableColumn id="46" name="Listed Count" dataDxfId="255"/>
    <tableColumn id="47" name="Profile Background Image Url" dataDxfId="254"/>
    <tableColumn id="48" name="Verified" dataDxfId="250"/>
    <tableColumn id="49" name="Custom Menu Item Text" dataDxfId="249"/>
    <tableColumn id="50" name="Custom Menu Item Action" dataDxfId="248"/>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95" totalsRowShown="0" headerRowDxfId="84" dataDxfId="83">
  <autoFilter ref="A1:G295"/>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91" totalsRowShown="0" headerRowDxfId="75" dataDxfId="74">
  <autoFilter ref="A1:L291"/>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0">
  <autoFilter ref="A2:AO8"/>
  <tableColumns count="41">
    <tableColumn id="1" name="Group" dataDxfId="244"/>
    <tableColumn id="2" name="Vertex Color" dataDxfId="243"/>
    <tableColumn id="3" name="Vertex Shape" dataDxfId="241"/>
    <tableColumn id="22" name="Visibility" dataDxfId="242"/>
    <tableColumn id="4" name="Collapsed?"/>
    <tableColumn id="18" name="Label" dataDxfId="339"/>
    <tableColumn id="20" name="Collapsed X"/>
    <tableColumn id="21" name="Collapsed Y"/>
    <tableColumn id="6" name="ID" dataDxfId="338"/>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0"/>
    <tableColumn id="27" name="Top Hashtags in Tweet" dataDxfId="163"/>
    <tableColumn id="28" name="Top Words in Tweet" dataDxfId="146"/>
    <tableColumn id="29" name="Top Word Pairs in Tweet" dataDxfId="113"/>
    <tableColumn id="30" name="Top Replied-To in Tweet" dataDxfId="112"/>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37" dataDxfId="336">
  <autoFilter ref="A1:C30"/>
  <tableColumns count="3">
    <tableColumn id="1" name="Group" dataDxfId="240"/>
    <tableColumn id="2" name="Vertex" dataDxfId="239"/>
    <tableColumn id="3" name="Vertex ID" dataDxfId="23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17">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P_Top25/status/1139914234970746881" TargetMode="External" /><Relationship Id="rId2" Type="http://schemas.openxmlformats.org/officeDocument/2006/relationships/hyperlink" Target="https://247sports.com/college/auburn/Article/Watch-listen-live-stream-channel-Auburn-Mississippi-State-College-World-Series-132913890/" TargetMode="External" /><Relationship Id="rId3" Type="http://schemas.openxmlformats.org/officeDocument/2006/relationships/hyperlink" Target="https://247sports.com/college/auburn/Article/Watch-listen-live-stream-channel-Auburn-Mississippi-State-College-World-Series-132913890/" TargetMode="External" /><Relationship Id="rId4" Type="http://schemas.openxmlformats.org/officeDocument/2006/relationships/hyperlink" Target="https://247sports.com/college/auburn/Article/Auburn-drops-heartbreaker-5-4-to-Mississippi-State-in-CWS-opener-132915842/" TargetMode="External" /><Relationship Id="rId5" Type="http://schemas.openxmlformats.org/officeDocument/2006/relationships/hyperlink" Target="https://247sports.com/college/auburn/Article/2019-College-World-Series-betting-odds-Arkansas-Vanderbilt-Mississippi-State-Louisville-Texas-Tech-Auburn-Florida-State-Michigan-132827817/" TargetMode="External" /><Relationship Id="rId6" Type="http://schemas.openxmlformats.org/officeDocument/2006/relationships/hyperlink" Target="https://247sports.com/college/auburn/Article/Watch-listen-live-stream-channel-Auburn-Mississippi-State-College-World-Series-132913890/" TargetMode="External" /><Relationship Id="rId7" Type="http://schemas.openxmlformats.org/officeDocument/2006/relationships/hyperlink" Target="https://247sports.com/college/auburn/Article/Auburn-drops-heartbreaker-5-4-to-Mississippi-State-in-CWS-opener-132915842/" TargetMode="External" /><Relationship Id="rId8" Type="http://schemas.openxmlformats.org/officeDocument/2006/relationships/hyperlink" Target="https://247sports.com/college/auburn/Article/Watch-listen-live-stream-channel-Auburn-Mississippi-State-College-World-Series-132913890/" TargetMode="External" /><Relationship Id="rId9" Type="http://schemas.openxmlformats.org/officeDocument/2006/relationships/hyperlink" Target="https://247sports.com/college/auburn/Article/Auburn-drops-heartbreaker-5-4-to-Mississippi-State-in-CWS-opener-132915842/" TargetMode="External" /><Relationship Id="rId10" Type="http://schemas.openxmlformats.org/officeDocument/2006/relationships/hyperlink" Target="https://247sports.com/college/auburn/Article/Auburn-drops-heartbreaker-5-4-to-Mississippi-State-in-CWS-opener-132915842/" TargetMode="External" /><Relationship Id="rId11" Type="http://schemas.openxmlformats.org/officeDocument/2006/relationships/hyperlink" Target="https://247sports.com/college/auburn/Article/2019-College-World-Series-betting-odds-Arkansas-Vanderbilt-Mississippi-State-Louisville-Texas-Tech-Auburn-Florida-State-Michigan-132827817/" TargetMode="External" /><Relationship Id="rId12" Type="http://schemas.openxmlformats.org/officeDocument/2006/relationships/hyperlink" Target="https://247sports.com/college/auburn/Article/Watch-listen-live-stream-channel-Auburn-Mississippi-State-College-World-Series-132913890/" TargetMode="External" /><Relationship Id="rId13" Type="http://schemas.openxmlformats.org/officeDocument/2006/relationships/hyperlink" Target="https://247sports.com/college/auburn/Article/Auburn-drops-heartbreaker-5-4-to-Mississippi-State-in-CWS-opener-132915842/" TargetMode="External" /><Relationship Id="rId14" Type="http://schemas.openxmlformats.org/officeDocument/2006/relationships/hyperlink" Target="https://247sports.com/college/auburn/Article/Auburn-drops-heartbreaker-5-4-to-Mississippi-State-in-CWS-opener-132915842/" TargetMode="External" /><Relationship Id="rId15" Type="http://schemas.openxmlformats.org/officeDocument/2006/relationships/hyperlink" Target="https://mark4libertas.wordpress.com/2019/06/15/ncaa-baseball-college-world-series-primer/" TargetMode="External" /><Relationship Id="rId16" Type="http://schemas.openxmlformats.org/officeDocument/2006/relationships/hyperlink" Target="https://mark4libertas.wordpress.com/2019/06/16/college-world-series-michigan-florida-state-win/" TargetMode="External" /><Relationship Id="rId17" Type="http://schemas.openxmlformats.org/officeDocument/2006/relationships/hyperlink" Target="https://mark4libertas.wordpress.com/2019/06/16/college-world-series-games-3-4-analysis-picks/" TargetMode="External" /><Relationship Id="rId18" Type="http://schemas.openxmlformats.org/officeDocument/2006/relationships/hyperlink" Target="https://mark4libertas.wordpress.com/2019/06/17/college-world-series-games-3-4-recaps/" TargetMode="External" /><Relationship Id="rId19" Type="http://schemas.openxmlformats.org/officeDocument/2006/relationships/hyperlink" Target="https://mark4libertas.wordpress.com/2019/06/17/college-world-series-games-5-6-analysis-picks/" TargetMode="External" /><Relationship Id="rId20" Type="http://schemas.openxmlformats.org/officeDocument/2006/relationships/hyperlink" Target="https://pbs.twimg.com/media/D9M3zcQWwAIvhtI.jpg" TargetMode="External" /><Relationship Id="rId21" Type="http://schemas.openxmlformats.org/officeDocument/2006/relationships/hyperlink" Target="https://pbs.twimg.com/media/D9M3zcQWwAIvhtI.jpg" TargetMode="External" /><Relationship Id="rId22" Type="http://schemas.openxmlformats.org/officeDocument/2006/relationships/hyperlink" Target="https://pbs.twimg.com/media/D9NyJQbWsAYCUTN.jpg" TargetMode="External" /><Relationship Id="rId23" Type="http://schemas.openxmlformats.org/officeDocument/2006/relationships/hyperlink" Target="https://pbs.twimg.com/media/D9M3zcQWwAIvhtI.jpg" TargetMode="External" /><Relationship Id="rId24" Type="http://schemas.openxmlformats.org/officeDocument/2006/relationships/hyperlink" Target="https://pbs.twimg.com/media/D9M3zcQWwAIvhtI.jpg" TargetMode="External" /><Relationship Id="rId25" Type="http://schemas.openxmlformats.org/officeDocument/2006/relationships/hyperlink" Target="https://pbs.twimg.com/media/D9M3zcQWwAIvhtI.jpg" TargetMode="External" /><Relationship Id="rId26" Type="http://schemas.openxmlformats.org/officeDocument/2006/relationships/hyperlink" Target="https://pbs.twimg.com/media/D9OyJjMX4AAFg93.jpg" TargetMode="External" /><Relationship Id="rId27" Type="http://schemas.openxmlformats.org/officeDocument/2006/relationships/hyperlink" Target="https://pbs.twimg.com/media/D9OyJjMX4AAFg93.jpg" TargetMode="External" /><Relationship Id="rId28" Type="http://schemas.openxmlformats.org/officeDocument/2006/relationships/hyperlink" Target="https://pbs.twimg.com/media/D9OyJjMX4AAFg93.jpg" TargetMode="External" /><Relationship Id="rId29" Type="http://schemas.openxmlformats.org/officeDocument/2006/relationships/hyperlink" Target="https://pbs.twimg.com/media/D9O-ssBXYAI4if-.jpg" TargetMode="External" /><Relationship Id="rId30" Type="http://schemas.openxmlformats.org/officeDocument/2006/relationships/hyperlink" Target="https://pbs.twimg.com/media/D87kw43XYAAEo_P.jpg" TargetMode="External" /><Relationship Id="rId31" Type="http://schemas.openxmlformats.org/officeDocument/2006/relationships/hyperlink" Target="https://pbs.twimg.com/media/D9NX6TPXYAApqvj.jpg" TargetMode="External" /><Relationship Id="rId32" Type="http://schemas.openxmlformats.org/officeDocument/2006/relationships/hyperlink" Target="https://pbs.twimg.com/media/D9OAZT0WwAAyL2z.jpg" TargetMode="External" /><Relationship Id="rId33" Type="http://schemas.openxmlformats.org/officeDocument/2006/relationships/hyperlink" Target="https://pbs.twimg.com/media/D9NYDlVX4AA1Alx.jpg" TargetMode="External" /><Relationship Id="rId34" Type="http://schemas.openxmlformats.org/officeDocument/2006/relationships/hyperlink" Target="https://pbs.twimg.com/media/D9OAgzxWsAYVHek.jpg" TargetMode="External" /><Relationship Id="rId35" Type="http://schemas.openxmlformats.org/officeDocument/2006/relationships/hyperlink" Target="https://pbs.twimg.com/media/D9O-xd4WkAAPPJG.jpg" TargetMode="External" /><Relationship Id="rId36" Type="http://schemas.openxmlformats.org/officeDocument/2006/relationships/hyperlink" Target="https://pbs.twimg.com/media/D87lN-TWwAAA6W5.jpg" TargetMode="External" /><Relationship Id="rId37" Type="http://schemas.openxmlformats.org/officeDocument/2006/relationships/hyperlink" Target="https://pbs.twimg.com/media/D9NYKCnW4AADk5c.jpg" TargetMode="External" /><Relationship Id="rId38" Type="http://schemas.openxmlformats.org/officeDocument/2006/relationships/hyperlink" Target="https://pbs.twimg.com/media/D9OAkCUXYAAMH9Z.jpg" TargetMode="External" /><Relationship Id="rId39" Type="http://schemas.openxmlformats.org/officeDocument/2006/relationships/hyperlink" Target="https://pbs.twimg.com/media/D9O-zbdXoAEYO8v.jpg" TargetMode="External" /><Relationship Id="rId40" Type="http://schemas.openxmlformats.org/officeDocument/2006/relationships/hyperlink" Target="https://pbs.twimg.com/media/D9PUX6IXoAUvlcK.jpg" TargetMode="External" /><Relationship Id="rId41" Type="http://schemas.openxmlformats.org/officeDocument/2006/relationships/hyperlink" Target="https://pbs.twimg.com/media/D9PUX6IXoAUvlcK.jpg" TargetMode="External" /><Relationship Id="rId42" Type="http://schemas.openxmlformats.org/officeDocument/2006/relationships/hyperlink" Target="http://pbs.twimg.com/profile_images/1123692874447708162/JpqKZ6b2_normal.jpg" TargetMode="External" /><Relationship Id="rId43" Type="http://schemas.openxmlformats.org/officeDocument/2006/relationships/hyperlink" Target="http://pbs.twimg.com/profile_images/1021182993816096768/nY8-wpox_normal.jpg" TargetMode="External" /><Relationship Id="rId44" Type="http://schemas.openxmlformats.org/officeDocument/2006/relationships/hyperlink" Target="http://pbs.twimg.com/profile_images/1068767128730378240/mkiZXBXj_normal.jpg" TargetMode="External" /><Relationship Id="rId45" Type="http://schemas.openxmlformats.org/officeDocument/2006/relationships/hyperlink" Target="http://pbs.twimg.com/profile_images/1129943570830512128/DGMS4zan_normal.jpg" TargetMode="External" /><Relationship Id="rId46" Type="http://schemas.openxmlformats.org/officeDocument/2006/relationships/hyperlink" Target="http://pbs.twimg.com/profile_images/1121972339573501952/Rj1OAXV4_normal.jpg" TargetMode="External" /><Relationship Id="rId47" Type="http://schemas.openxmlformats.org/officeDocument/2006/relationships/hyperlink" Target="http://pbs.twimg.com/profile_images/1108801359002955776/7g43bfpS_normal.jpg" TargetMode="External" /><Relationship Id="rId48" Type="http://schemas.openxmlformats.org/officeDocument/2006/relationships/hyperlink" Target="http://pbs.twimg.com/profile_images/1108801359002955776/7g43bfpS_normal.jpg" TargetMode="External" /><Relationship Id="rId49" Type="http://schemas.openxmlformats.org/officeDocument/2006/relationships/hyperlink" Target="http://pbs.twimg.com/profile_images/682019483494449152/s0s3Ig98_normal.jpg" TargetMode="External" /><Relationship Id="rId50" Type="http://schemas.openxmlformats.org/officeDocument/2006/relationships/hyperlink" Target="http://pbs.twimg.com/profile_images/1079809335499341824/8TRCRj_v_normal.jpg" TargetMode="External" /><Relationship Id="rId51" Type="http://schemas.openxmlformats.org/officeDocument/2006/relationships/hyperlink" Target="http://pbs.twimg.com/profile_images/1111265400157802496/nl7cUcok_normal.jpg" TargetMode="External" /><Relationship Id="rId52" Type="http://schemas.openxmlformats.org/officeDocument/2006/relationships/hyperlink" Target="https://pbs.twimg.com/media/D9M3zcQWwAIvhtI.jpg" TargetMode="External" /><Relationship Id="rId53" Type="http://schemas.openxmlformats.org/officeDocument/2006/relationships/hyperlink" Target="https://pbs.twimg.com/media/D9M3zcQWwAIvhtI.jpg" TargetMode="External" /><Relationship Id="rId54" Type="http://schemas.openxmlformats.org/officeDocument/2006/relationships/hyperlink" Target="https://pbs.twimg.com/media/D9NyJQbWsAYCUTN.jpg" TargetMode="External" /><Relationship Id="rId55" Type="http://schemas.openxmlformats.org/officeDocument/2006/relationships/hyperlink" Target="http://pbs.twimg.com/profile_images/573504791109750784/diTBpcZy_normal.jpeg" TargetMode="External" /><Relationship Id="rId56" Type="http://schemas.openxmlformats.org/officeDocument/2006/relationships/hyperlink" Target="https://pbs.twimg.com/media/D9M3zcQWwAIvhtI.jpg" TargetMode="External" /><Relationship Id="rId57" Type="http://schemas.openxmlformats.org/officeDocument/2006/relationships/hyperlink" Target="https://pbs.twimg.com/media/D9M3zcQWwAIvhtI.jpg" TargetMode="External" /><Relationship Id="rId58" Type="http://schemas.openxmlformats.org/officeDocument/2006/relationships/hyperlink" Target="https://pbs.twimg.com/media/D9M3zcQWwAIvhtI.jpg" TargetMode="External" /><Relationship Id="rId59" Type="http://schemas.openxmlformats.org/officeDocument/2006/relationships/hyperlink" Target="http://pbs.twimg.com/profile_images/573504791109750784/diTBpcZy_normal.jpeg" TargetMode="External" /><Relationship Id="rId60" Type="http://schemas.openxmlformats.org/officeDocument/2006/relationships/hyperlink" Target="http://pbs.twimg.com/profile_images/573504791109750784/diTBpcZy_normal.jpeg" TargetMode="External" /><Relationship Id="rId61" Type="http://schemas.openxmlformats.org/officeDocument/2006/relationships/hyperlink" Target="http://pbs.twimg.com/profile_images/1132258989247488000/84XGQl9Y_normal.jpg" TargetMode="External" /><Relationship Id="rId62" Type="http://schemas.openxmlformats.org/officeDocument/2006/relationships/hyperlink" Target="http://pbs.twimg.com/profile_images/1132258989247488000/84XGQl9Y_normal.jpg" TargetMode="External" /><Relationship Id="rId63" Type="http://schemas.openxmlformats.org/officeDocument/2006/relationships/hyperlink" Target="https://pbs.twimg.com/media/D9OyJjMX4AAFg93.jpg" TargetMode="External" /><Relationship Id="rId64" Type="http://schemas.openxmlformats.org/officeDocument/2006/relationships/hyperlink" Target="https://pbs.twimg.com/media/D9OyJjMX4AAFg93.jpg" TargetMode="External" /><Relationship Id="rId65" Type="http://schemas.openxmlformats.org/officeDocument/2006/relationships/hyperlink" Target="https://pbs.twimg.com/media/D9OyJjMX4AAFg93.jpg" TargetMode="External" /><Relationship Id="rId66" Type="http://schemas.openxmlformats.org/officeDocument/2006/relationships/hyperlink" Target="http://pbs.twimg.com/profile_images/1110379220541337601/7oUla602_normal.png" TargetMode="External" /><Relationship Id="rId67" Type="http://schemas.openxmlformats.org/officeDocument/2006/relationships/hyperlink" Target="https://pbs.twimg.com/media/D9O-ssBXYAI4if-.jpg" TargetMode="External" /><Relationship Id="rId68" Type="http://schemas.openxmlformats.org/officeDocument/2006/relationships/hyperlink" Target="https://pbs.twimg.com/media/D87kw43XYAAEo_P.jpg" TargetMode="External" /><Relationship Id="rId69" Type="http://schemas.openxmlformats.org/officeDocument/2006/relationships/hyperlink" Target="https://pbs.twimg.com/media/D9NX6TPXYAApqvj.jpg" TargetMode="External" /><Relationship Id="rId70" Type="http://schemas.openxmlformats.org/officeDocument/2006/relationships/hyperlink" Target="https://pbs.twimg.com/media/D9OAZT0WwAAyL2z.jpg" TargetMode="External" /><Relationship Id="rId71" Type="http://schemas.openxmlformats.org/officeDocument/2006/relationships/hyperlink" Target="https://pbs.twimg.com/media/D9NYDlVX4AA1Alx.jpg" TargetMode="External" /><Relationship Id="rId72" Type="http://schemas.openxmlformats.org/officeDocument/2006/relationships/hyperlink" Target="https://pbs.twimg.com/media/D9OAgzxWsAYVHek.jpg" TargetMode="External" /><Relationship Id="rId73" Type="http://schemas.openxmlformats.org/officeDocument/2006/relationships/hyperlink" Target="https://pbs.twimg.com/media/D9O-xd4WkAAPPJG.jpg" TargetMode="External" /><Relationship Id="rId74" Type="http://schemas.openxmlformats.org/officeDocument/2006/relationships/hyperlink" Target="https://pbs.twimg.com/media/D87lN-TWwAAA6W5.jpg" TargetMode="External" /><Relationship Id="rId75" Type="http://schemas.openxmlformats.org/officeDocument/2006/relationships/hyperlink" Target="https://pbs.twimg.com/media/D9NYKCnW4AADk5c.jpg" TargetMode="External" /><Relationship Id="rId76" Type="http://schemas.openxmlformats.org/officeDocument/2006/relationships/hyperlink" Target="https://pbs.twimg.com/media/D9OAkCUXYAAMH9Z.jpg" TargetMode="External" /><Relationship Id="rId77" Type="http://schemas.openxmlformats.org/officeDocument/2006/relationships/hyperlink" Target="https://pbs.twimg.com/media/D9O-zbdXoAEYO8v.jpg" TargetMode="External" /><Relationship Id="rId78" Type="http://schemas.openxmlformats.org/officeDocument/2006/relationships/hyperlink" Target="http://pbs.twimg.com/profile_images/1061000841509986304/aFpZ2KG-_normal.jpg" TargetMode="External" /><Relationship Id="rId79" Type="http://schemas.openxmlformats.org/officeDocument/2006/relationships/hyperlink" Target="http://pbs.twimg.com/profile_images/1061000841509986304/aFpZ2KG-_normal.jpg" TargetMode="External" /><Relationship Id="rId80" Type="http://schemas.openxmlformats.org/officeDocument/2006/relationships/hyperlink" Target="http://pbs.twimg.com/profile_images/1061000841509986304/aFpZ2KG-_normal.jpg" TargetMode="External" /><Relationship Id="rId81" Type="http://schemas.openxmlformats.org/officeDocument/2006/relationships/hyperlink" Target="http://pbs.twimg.com/profile_images/1061000841509986304/aFpZ2KG-_normal.jpg" TargetMode="External" /><Relationship Id="rId82" Type="http://schemas.openxmlformats.org/officeDocument/2006/relationships/hyperlink" Target="http://pbs.twimg.com/profile_images/1061000841509986304/aFpZ2KG-_normal.jpg" TargetMode="External" /><Relationship Id="rId83" Type="http://schemas.openxmlformats.org/officeDocument/2006/relationships/hyperlink" Target="http://pbs.twimg.com/profile_images/1061000841509986304/aFpZ2KG-_normal.jpg" TargetMode="External" /><Relationship Id="rId84" Type="http://schemas.openxmlformats.org/officeDocument/2006/relationships/hyperlink" Target="http://pbs.twimg.com/profile_images/1061000841509986304/aFpZ2KG-_normal.jpg" TargetMode="External" /><Relationship Id="rId85" Type="http://schemas.openxmlformats.org/officeDocument/2006/relationships/hyperlink" Target="http://pbs.twimg.com/profile_images/1061000841509986304/aFpZ2KG-_normal.jpg" TargetMode="External" /><Relationship Id="rId86" Type="http://schemas.openxmlformats.org/officeDocument/2006/relationships/hyperlink" Target="https://pbs.twimg.com/media/D9PUX6IXoAUvlcK.jpg" TargetMode="External" /><Relationship Id="rId87" Type="http://schemas.openxmlformats.org/officeDocument/2006/relationships/hyperlink" Target="https://pbs.twimg.com/media/D9PUX6IXoAUvlcK.jpg" TargetMode="External" /><Relationship Id="rId88" Type="http://schemas.openxmlformats.org/officeDocument/2006/relationships/hyperlink" Target="http://pbs.twimg.com/profile_images/1032365626340204544/ncXf-3Bz_normal.jpg" TargetMode="External" /><Relationship Id="rId89" Type="http://schemas.openxmlformats.org/officeDocument/2006/relationships/hyperlink" Target="http://pbs.twimg.com/profile_images/1032365626340204544/ncXf-3Bz_normal.jpg" TargetMode="External" /><Relationship Id="rId90" Type="http://schemas.openxmlformats.org/officeDocument/2006/relationships/hyperlink" Target="http://pbs.twimg.com/profile_images/1032365626340204544/ncXf-3Bz_normal.jpg" TargetMode="External" /><Relationship Id="rId91" Type="http://schemas.openxmlformats.org/officeDocument/2006/relationships/hyperlink" Target="https://twitter.com/ritx79/status/1140086327704248320" TargetMode="External" /><Relationship Id="rId92" Type="http://schemas.openxmlformats.org/officeDocument/2006/relationships/hyperlink" Target="https://twitter.com/thrashman10/status/1140088356870615042" TargetMode="External" /><Relationship Id="rId93" Type="http://schemas.openxmlformats.org/officeDocument/2006/relationships/hyperlink" Target="https://twitter.com/captainbugeater/status/1140159939941294080" TargetMode="External" /><Relationship Id="rId94" Type="http://schemas.openxmlformats.org/officeDocument/2006/relationships/hyperlink" Target="https://twitter.com/hookemhorns6384/status/1140257696685404160" TargetMode="External" /><Relationship Id="rId95" Type="http://schemas.openxmlformats.org/officeDocument/2006/relationships/hyperlink" Target="https://twitter.com/p1ajsills/status/1140288081695784963" TargetMode="External" /><Relationship Id="rId96" Type="http://schemas.openxmlformats.org/officeDocument/2006/relationships/hyperlink" Target="https://twitter.com/kyleumlang/status/1140043133599854593" TargetMode="External" /><Relationship Id="rId97" Type="http://schemas.openxmlformats.org/officeDocument/2006/relationships/hyperlink" Target="https://twitter.com/kyleumlang/status/1140253142665375745" TargetMode="External" /><Relationship Id="rId98" Type="http://schemas.openxmlformats.org/officeDocument/2006/relationships/hyperlink" Target="https://twitter.com/temp1230/status/1140316712895766534" TargetMode="External" /><Relationship Id="rId99" Type="http://schemas.openxmlformats.org/officeDocument/2006/relationships/hyperlink" Target="https://twitter.com/danmeadors1/status/1140360679104352259" TargetMode="External" /><Relationship Id="rId100" Type="http://schemas.openxmlformats.org/officeDocument/2006/relationships/hyperlink" Target="https://twitter.com/sbirke79/status/1140371791166267392" TargetMode="External" /><Relationship Id="rId101" Type="http://schemas.openxmlformats.org/officeDocument/2006/relationships/hyperlink" Target="https://twitter.com/uhitbaseball/status/1140316495991529474" TargetMode="External" /><Relationship Id="rId102" Type="http://schemas.openxmlformats.org/officeDocument/2006/relationships/hyperlink" Target="https://twitter.com/uhitbaseball/status/1140316495991529474" TargetMode="External" /><Relationship Id="rId103" Type="http://schemas.openxmlformats.org/officeDocument/2006/relationships/hyperlink" Target="https://twitter.com/uhitbaseball/status/1140380640636022784" TargetMode="External" /><Relationship Id="rId104" Type="http://schemas.openxmlformats.org/officeDocument/2006/relationships/hyperlink" Target="https://twitter.com/decervoprofile/status/1140382804041175040" TargetMode="External" /><Relationship Id="rId105" Type="http://schemas.openxmlformats.org/officeDocument/2006/relationships/hyperlink" Target="https://twitter.com/uhitbaseball/status/1140316495991529474" TargetMode="External" /><Relationship Id="rId106" Type="http://schemas.openxmlformats.org/officeDocument/2006/relationships/hyperlink" Target="https://twitter.com/uhitbaseball/status/1140316495991529474" TargetMode="External" /><Relationship Id="rId107" Type="http://schemas.openxmlformats.org/officeDocument/2006/relationships/hyperlink" Target="https://twitter.com/uhitbaseball/status/1140316495991529474" TargetMode="External" /><Relationship Id="rId108" Type="http://schemas.openxmlformats.org/officeDocument/2006/relationships/hyperlink" Target="https://twitter.com/decervoprofile/status/1140382804041175040" TargetMode="External" /><Relationship Id="rId109" Type="http://schemas.openxmlformats.org/officeDocument/2006/relationships/hyperlink" Target="https://twitter.com/decervoprofile/status/1140382804041175040" TargetMode="External" /><Relationship Id="rId110" Type="http://schemas.openxmlformats.org/officeDocument/2006/relationships/hyperlink" Target="https://twitter.com/robinson_dc211/status/1140409618855804928" TargetMode="External" /><Relationship Id="rId111" Type="http://schemas.openxmlformats.org/officeDocument/2006/relationships/hyperlink" Target="https://twitter.com/robinson_dc211/status/1140409618855804928" TargetMode="External" /><Relationship Id="rId112" Type="http://schemas.openxmlformats.org/officeDocument/2006/relationships/hyperlink" Target="https://twitter.com/csund2011/status/1140451013226356737" TargetMode="External" /><Relationship Id="rId113" Type="http://schemas.openxmlformats.org/officeDocument/2006/relationships/hyperlink" Target="https://twitter.com/csund2011/status/1140451013226356737" TargetMode="External" /><Relationship Id="rId114" Type="http://schemas.openxmlformats.org/officeDocument/2006/relationships/hyperlink" Target="https://twitter.com/csund2011/status/1140451013226356737" TargetMode="External" /><Relationship Id="rId115" Type="http://schemas.openxmlformats.org/officeDocument/2006/relationships/hyperlink" Target="https://twitter.com/itatjason/status/1140366239551954944" TargetMode="External" /><Relationship Id="rId116" Type="http://schemas.openxmlformats.org/officeDocument/2006/relationships/hyperlink" Target="https://twitter.com/bmarcello/status/1140464822557007872" TargetMode="External" /><Relationship Id="rId117" Type="http://schemas.openxmlformats.org/officeDocument/2006/relationships/hyperlink" Target="https://twitter.com/bmarcello/status/1139155458508447744" TargetMode="External" /><Relationship Id="rId118" Type="http://schemas.openxmlformats.org/officeDocument/2006/relationships/hyperlink" Target="https://twitter.com/bmarcello/status/1140351919308910592" TargetMode="External" /><Relationship Id="rId119" Type="http://schemas.openxmlformats.org/officeDocument/2006/relationships/hyperlink" Target="https://twitter.com/bmarcello/status/1140396364272144384" TargetMode="External" /><Relationship Id="rId120" Type="http://schemas.openxmlformats.org/officeDocument/2006/relationships/hyperlink" Target="https://twitter.com/auburn247/status/1140351962057256966" TargetMode="External" /><Relationship Id="rId121" Type="http://schemas.openxmlformats.org/officeDocument/2006/relationships/hyperlink" Target="https://twitter.com/auburn247/status/1140396445784141824" TargetMode="External" /><Relationship Id="rId122" Type="http://schemas.openxmlformats.org/officeDocument/2006/relationships/hyperlink" Target="https://twitter.com/auburn247/status/1140464898729828352" TargetMode="External" /><Relationship Id="rId123" Type="http://schemas.openxmlformats.org/officeDocument/2006/relationships/hyperlink" Target="https://twitter.com/auundercover/status/1139155961459818496" TargetMode="External" /><Relationship Id="rId124" Type="http://schemas.openxmlformats.org/officeDocument/2006/relationships/hyperlink" Target="https://twitter.com/auundercover/status/1140352065325191168" TargetMode="External" /><Relationship Id="rId125" Type="http://schemas.openxmlformats.org/officeDocument/2006/relationships/hyperlink" Target="https://twitter.com/auundercover/status/1140396492424978432" TargetMode="External" /><Relationship Id="rId126" Type="http://schemas.openxmlformats.org/officeDocument/2006/relationships/hyperlink" Target="https://twitter.com/auundercover/status/1140464927431376903" TargetMode="External" /><Relationship Id="rId127" Type="http://schemas.openxmlformats.org/officeDocument/2006/relationships/hyperlink" Target="https://twitter.com/mark4libertas/status/1139910193796583424" TargetMode="External" /><Relationship Id="rId128" Type="http://schemas.openxmlformats.org/officeDocument/2006/relationships/hyperlink" Target="https://twitter.com/mark4libertas/status/1140263074013818881" TargetMode="External" /><Relationship Id="rId129" Type="http://schemas.openxmlformats.org/officeDocument/2006/relationships/hyperlink" Target="https://twitter.com/mark4libertas/status/1140286839212957696" TargetMode="External" /><Relationship Id="rId130" Type="http://schemas.openxmlformats.org/officeDocument/2006/relationships/hyperlink" Target="https://twitter.com/mark4libertas/status/1140449926037626880" TargetMode="External" /><Relationship Id="rId131" Type="http://schemas.openxmlformats.org/officeDocument/2006/relationships/hyperlink" Target="https://twitter.com/mark4libertas/status/1140451983360483329" TargetMode="External" /><Relationship Id="rId132" Type="http://schemas.openxmlformats.org/officeDocument/2006/relationships/hyperlink" Target="https://twitter.com/mark4libertas/status/1140462906695389184" TargetMode="External" /><Relationship Id="rId133" Type="http://schemas.openxmlformats.org/officeDocument/2006/relationships/hyperlink" Target="https://twitter.com/mark4libertas/status/1140557616407633921" TargetMode="External" /><Relationship Id="rId134" Type="http://schemas.openxmlformats.org/officeDocument/2006/relationships/hyperlink" Target="https://twitter.com/mark4libertas/status/1140586896810287105" TargetMode="External" /><Relationship Id="rId135" Type="http://schemas.openxmlformats.org/officeDocument/2006/relationships/hyperlink" Target="https://twitter.com/gmmcmullen/status/1140488650368671744" TargetMode="External" /><Relationship Id="rId136" Type="http://schemas.openxmlformats.org/officeDocument/2006/relationships/hyperlink" Target="https://twitter.com/gmmcmullen/status/1140488650368671744" TargetMode="External" /><Relationship Id="rId137" Type="http://schemas.openxmlformats.org/officeDocument/2006/relationships/hyperlink" Target="https://twitter.com/gannonmcmullen/status/1140655639984771072" TargetMode="External" /><Relationship Id="rId138" Type="http://schemas.openxmlformats.org/officeDocument/2006/relationships/hyperlink" Target="https://twitter.com/gannonmcmullen/status/1140655639984771072" TargetMode="External" /><Relationship Id="rId139" Type="http://schemas.openxmlformats.org/officeDocument/2006/relationships/hyperlink" Target="https://twitter.com/gannonmcmullen/status/1140655639984771072" TargetMode="External" /><Relationship Id="rId140" Type="http://schemas.openxmlformats.org/officeDocument/2006/relationships/hyperlink" Target="https://api.twitter.com/1.1/geo/id/07d9ecea43c82003.json" TargetMode="External" /><Relationship Id="rId141" Type="http://schemas.openxmlformats.org/officeDocument/2006/relationships/hyperlink" Target="https://api.twitter.com/1.1/geo/id/07d9ecea43c82003.json" TargetMode="External" /><Relationship Id="rId142" Type="http://schemas.openxmlformats.org/officeDocument/2006/relationships/hyperlink" Target="https://api.twitter.com/1.1/geo/id/07d9ecea43c82003.json" TargetMode="External" /><Relationship Id="rId143" Type="http://schemas.openxmlformats.org/officeDocument/2006/relationships/hyperlink" Target="https://api.twitter.com/1.1/geo/id/07d9ecea43c82003.json" TargetMode="External" /><Relationship Id="rId144" Type="http://schemas.openxmlformats.org/officeDocument/2006/relationships/hyperlink" Target="https://api.twitter.com/1.1/geo/id/07d9ecea43c82003.json" TargetMode="External" /><Relationship Id="rId145" Type="http://schemas.openxmlformats.org/officeDocument/2006/relationships/hyperlink" Target="https://api.twitter.com/1.1/geo/id/07d9ecea43c82003.json" TargetMode="External" /><Relationship Id="rId146" Type="http://schemas.openxmlformats.org/officeDocument/2006/relationships/comments" Target="../comments1.xml" /><Relationship Id="rId147" Type="http://schemas.openxmlformats.org/officeDocument/2006/relationships/vmlDrawing" Target="../drawings/vmlDrawing1.vml" /><Relationship Id="rId148" Type="http://schemas.openxmlformats.org/officeDocument/2006/relationships/table" Target="../tables/table1.xml" /><Relationship Id="rId1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247sports.com/college/auburn/Article/Auburn-drops-heartbreaker-5-4-to-Mississippi-State-in-CWS-opener-132915842/" TargetMode="External" /><Relationship Id="rId2" Type="http://schemas.openxmlformats.org/officeDocument/2006/relationships/hyperlink" Target="https://247sports.com/college/auburn/Article/Watch-listen-live-stream-channel-Auburn-Mississippi-State-College-World-Series-132913890/" TargetMode="External" /><Relationship Id="rId3" Type="http://schemas.openxmlformats.org/officeDocument/2006/relationships/hyperlink" Target="https://247sports.com/college/auburn/Article/2019-College-World-Series-betting-odds-Arkansas-Vanderbilt-Mississippi-State-Louisville-Texas-Tech-Auburn-Florida-State-Michigan-132827817/" TargetMode="External" /><Relationship Id="rId4" Type="http://schemas.openxmlformats.org/officeDocument/2006/relationships/hyperlink" Target="https://mark4libertas.wordpress.com/2019/06/17/college-world-series-games-5-6-analysis-picks/" TargetMode="External" /><Relationship Id="rId5" Type="http://schemas.openxmlformats.org/officeDocument/2006/relationships/hyperlink" Target="https://mark4libertas.wordpress.com/2019/06/17/college-world-series-games-3-4-recaps/" TargetMode="External" /><Relationship Id="rId6" Type="http://schemas.openxmlformats.org/officeDocument/2006/relationships/hyperlink" Target="https://mark4libertas.wordpress.com/2019/06/16/college-world-series-games-3-4-analysis-picks/" TargetMode="External" /><Relationship Id="rId7" Type="http://schemas.openxmlformats.org/officeDocument/2006/relationships/hyperlink" Target="https://mark4libertas.wordpress.com/2019/06/16/college-world-series-michigan-florida-state-win/" TargetMode="External" /><Relationship Id="rId8" Type="http://schemas.openxmlformats.org/officeDocument/2006/relationships/hyperlink" Target="https://mark4libertas.wordpress.com/2019/06/15/ncaa-baseball-college-world-series-primer/" TargetMode="External" /><Relationship Id="rId9" Type="http://schemas.openxmlformats.org/officeDocument/2006/relationships/hyperlink" Target="https://twitter.com/AP_Top25/status/1139914234970746881" TargetMode="External" /><Relationship Id="rId10" Type="http://schemas.openxmlformats.org/officeDocument/2006/relationships/hyperlink" Target="https://twitter.com/AP_Top25/status/1139914234970746881" TargetMode="External" /><Relationship Id="rId11" Type="http://schemas.openxmlformats.org/officeDocument/2006/relationships/hyperlink" Target="https://247sports.com/college/auburn/Article/Auburn-drops-heartbreaker-5-4-to-Mississippi-State-in-CWS-opener-132915842/" TargetMode="External" /><Relationship Id="rId12" Type="http://schemas.openxmlformats.org/officeDocument/2006/relationships/hyperlink" Target="https://247sports.com/college/auburn/Article/Watch-listen-live-stream-channel-Auburn-Mississippi-State-College-World-Series-132913890/" TargetMode="External" /><Relationship Id="rId13" Type="http://schemas.openxmlformats.org/officeDocument/2006/relationships/hyperlink" Target="https://247sports.com/college/auburn/Article/2019-College-World-Series-betting-odds-Arkansas-Vanderbilt-Mississippi-State-Louisville-Texas-Tech-Auburn-Florida-State-Michigan-132827817/" TargetMode="External" /><Relationship Id="rId14" Type="http://schemas.openxmlformats.org/officeDocument/2006/relationships/hyperlink" Target="https://mark4libertas.wordpress.com/2019/06/17/college-world-series-games-5-6-analysis-picks/" TargetMode="External" /><Relationship Id="rId15" Type="http://schemas.openxmlformats.org/officeDocument/2006/relationships/hyperlink" Target="https://mark4libertas.wordpress.com/2019/06/15/ncaa-baseball-college-world-series-primer/" TargetMode="External" /><Relationship Id="rId16" Type="http://schemas.openxmlformats.org/officeDocument/2006/relationships/hyperlink" Target="https://mark4libertas.wordpress.com/2019/06/16/college-world-series-michigan-florida-state-win/" TargetMode="External" /><Relationship Id="rId17" Type="http://schemas.openxmlformats.org/officeDocument/2006/relationships/hyperlink" Target="https://mark4libertas.wordpress.com/2019/06/16/college-world-series-games-3-4-analysis-picks/" TargetMode="External" /><Relationship Id="rId18" Type="http://schemas.openxmlformats.org/officeDocument/2006/relationships/hyperlink" Target="https://mark4libertas.wordpress.com/2019/06/17/college-world-series-games-3-4-recaps/" TargetMode="External" /><Relationship Id="rId19" Type="http://schemas.openxmlformats.org/officeDocument/2006/relationships/hyperlink" Target="https://247sports.com/college/auburn/Article/Watch-listen-live-stream-channel-Auburn-Mississippi-State-College-World-Series-132913890/" TargetMode="External" /><Relationship Id="rId20" Type="http://schemas.openxmlformats.org/officeDocument/2006/relationships/hyperlink" Target="https://247sports.com/college/auburn/Article/Auburn-drops-heartbreaker-5-4-to-Mississippi-State-in-CWS-opener-132915842/" TargetMode="External" /><Relationship Id="rId21" Type="http://schemas.openxmlformats.org/officeDocument/2006/relationships/hyperlink" Target="https://247sports.com/college/auburn/Article/2019-College-World-Series-betting-odds-Arkansas-Vanderbilt-Mississippi-State-Louisville-Texas-Tech-Auburn-Florida-State-Michigan-132827817/"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3BVect8C5" TargetMode="External" /><Relationship Id="rId2" Type="http://schemas.openxmlformats.org/officeDocument/2006/relationships/hyperlink" Target="https://t.co/JI4O2DyqLd" TargetMode="External" /><Relationship Id="rId3" Type="http://schemas.openxmlformats.org/officeDocument/2006/relationships/hyperlink" Target="https://t.co/B2rMZw2bjJ" TargetMode="External" /><Relationship Id="rId4" Type="http://schemas.openxmlformats.org/officeDocument/2006/relationships/hyperlink" Target="https://t.co/y7IoLCU5bf" TargetMode="External" /><Relationship Id="rId5" Type="http://schemas.openxmlformats.org/officeDocument/2006/relationships/hyperlink" Target="https://t.co/j6PJq1aYUw" TargetMode="External" /><Relationship Id="rId6" Type="http://schemas.openxmlformats.org/officeDocument/2006/relationships/hyperlink" Target="https://t.co/B9n3OvUH4w" TargetMode="External" /><Relationship Id="rId7" Type="http://schemas.openxmlformats.org/officeDocument/2006/relationships/hyperlink" Target="https://t.co/w0mrKYxvC2" TargetMode="External" /><Relationship Id="rId8" Type="http://schemas.openxmlformats.org/officeDocument/2006/relationships/hyperlink" Target="https://t.co/lMLUMqc1f9" TargetMode="External" /><Relationship Id="rId9" Type="http://schemas.openxmlformats.org/officeDocument/2006/relationships/hyperlink" Target="https://t.co/5WnZ0IFlm6" TargetMode="External" /><Relationship Id="rId10" Type="http://schemas.openxmlformats.org/officeDocument/2006/relationships/hyperlink" Target="https://t.co/C8ne5xOGa6" TargetMode="External" /><Relationship Id="rId11" Type="http://schemas.openxmlformats.org/officeDocument/2006/relationships/hyperlink" Target="http://t.co/rXBuiZRzki" TargetMode="External" /><Relationship Id="rId12" Type="http://schemas.openxmlformats.org/officeDocument/2006/relationships/hyperlink" Target="https://t.co/WqfJwIQjnI" TargetMode="External" /><Relationship Id="rId13" Type="http://schemas.openxmlformats.org/officeDocument/2006/relationships/hyperlink" Target="https://t.co/B2rMZw2bjJ" TargetMode="External" /><Relationship Id="rId14" Type="http://schemas.openxmlformats.org/officeDocument/2006/relationships/hyperlink" Target="https://t.co/B2rMZw2bjJ" TargetMode="External" /><Relationship Id="rId15" Type="http://schemas.openxmlformats.org/officeDocument/2006/relationships/hyperlink" Target="https://t.co/RNwQh5L0Qj" TargetMode="External" /><Relationship Id="rId16" Type="http://schemas.openxmlformats.org/officeDocument/2006/relationships/hyperlink" Target="https://t.co/zOb2BAZHAo" TargetMode="External" /><Relationship Id="rId17" Type="http://schemas.openxmlformats.org/officeDocument/2006/relationships/hyperlink" Target="https://t.co/UFGzGvYFMc" TargetMode="External" /><Relationship Id="rId18" Type="http://schemas.openxmlformats.org/officeDocument/2006/relationships/hyperlink" Target="https://pbs.twimg.com/profile_banners/893649922607722496/1559409030" TargetMode="External" /><Relationship Id="rId19" Type="http://schemas.openxmlformats.org/officeDocument/2006/relationships/hyperlink" Target="https://pbs.twimg.com/profile_banners/340314568/1558032672" TargetMode="External" /><Relationship Id="rId20" Type="http://schemas.openxmlformats.org/officeDocument/2006/relationships/hyperlink" Target="https://pbs.twimg.com/profile_banners/343178707/1560511465" TargetMode="External" /><Relationship Id="rId21" Type="http://schemas.openxmlformats.org/officeDocument/2006/relationships/hyperlink" Target="https://pbs.twimg.com/profile_banners/1121951950659047433/1556334026" TargetMode="External" /><Relationship Id="rId22" Type="http://schemas.openxmlformats.org/officeDocument/2006/relationships/hyperlink" Target="https://pbs.twimg.com/profile_banners/3045245962/1535631259" TargetMode="External" /><Relationship Id="rId23" Type="http://schemas.openxmlformats.org/officeDocument/2006/relationships/hyperlink" Target="https://pbs.twimg.com/profile_banners/29554784/1533912083" TargetMode="External" /><Relationship Id="rId24" Type="http://schemas.openxmlformats.org/officeDocument/2006/relationships/hyperlink" Target="https://pbs.twimg.com/profile_banners/1088536913361989637/1554223964" TargetMode="External" /><Relationship Id="rId25" Type="http://schemas.openxmlformats.org/officeDocument/2006/relationships/hyperlink" Target="https://pbs.twimg.com/profile_banners/1031911831575715841/1548967108" TargetMode="External" /><Relationship Id="rId26" Type="http://schemas.openxmlformats.org/officeDocument/2006/relationships/hyperlink" Target="https://pbs.twimg.com/profile_banners/218602142/1560020907" TargetMode="External" /><Relationship Id="rId27" Type="http://schemas.openxmlformats.org/officeDocument/2006/relationships/hyperlink" Target="https://pbs.twimg.com/profile_banners/309112570/1523393714" TargetMode="External" /><Relationship Id="rId28" Type="http://schemas.openxmlformats.org/officeDocument/2006/relationships/hyperlink" Target="https://pbs.twimg.com/profile_banners/2853373931/1509572954" TargetMode="External" /><Relationship Id="rId29" Type="http://schemas.openxmlformats.org/officeDocument/2006/relationships/hyperlink" Target="https://pbs.twimg.com/profile_banners/18216108/1535141640" TargetMode="External" /><Relationship Id="rId30" Type="http://schemas.openxmlformats.org/officeDocument/2006/relationships/hyperlink" Target="https://pbs.twimg.com/profile_banners/157410178/1560140524" TargetMode="External" /><Relationship Id="rId31" Type="http://schemas.openxmlformats.org/officeDocument/2006/relationships/hyperlink" Target="https://pbs.twimg.com/profile_banners/110476932/1552067009" TargetMode="External" /><Relationship Id="rId32" Type="http://schemas.openxmlformats.org/officeDocument/2006/relationships/hyperlink" Target="https://pbs.twimg.com/profile_banners/737257590/1455502294" TargetMode="External" /><Relationship Id="rId33" Type="http://schemas.openxmlformats.org/officeDocument/2006/relationships/hyperlink" Target="https://pbs.twimg.com/profile_banners/708293581/1532319456" TargetMode="External" /><Relationship Id="rId34" Type="http://schemas.openxmlformats.org/officeDocument/2006/relationships/hyperlink" Target="https://pbs.twimg.com/profile_banners/19397133/1547569895" TargetMode="External" /><Relationship Id="rId35" Type="http://schemas.openxmlformats.org/officeDocument/2006/relationships/hyperlink" Target="https://pbs.twimg.com/profile_banners/71451274/1553570086" TargetMode="External" /><Relationship Id="rId36" Type="http://schemas.openxmlformats.org/officeDocument/2006/relationships/hyperlink" Target="https://pbs.twimg.com/profile_banners/419829900/1400527988" TargetMode="External" /><Relationship Id="rId37" Type="http://schemas.openxmlformats.org/officeDocument/2006/relationships/hyperlink" Target="https://pbs.twimg.com/profile_banners/20274544/1431095697" TargetMode="External" /><Relationship Id="rId38" Type="http://schemas.openxmlformats.org/officeDocument/2006/relationships/hyperlink" Target="https://pbs.twimg.com/profile_banners/2365781281/1541797289" TargetMode="External" /><Relationship Id="rId39" Type="http://schemas.openxmlformats.org/officeDocument/2006/relationships/hyperlink" Target="https://pbs.twimg.com/profile_banners/38739261/1478112015" TargetMode="External" /><Relationship Id="rId40" Type="http://schemas.openxmlformats.org/officeDocument/2006/relationships/hyperlink" Target="https://pbs.twimg.com/profile_banners/1539115069/1517671927" TargetMode="External" /><Relationship Id="rId41" Type="http://schemas.openxmlformats.org/officeDocument/2006/relationships/hyperlink" Target="https://pbs.twimg.com/profile_banners/17812398/1524493639" TargetMode="External" /><Relationship Id="rId42" Type="http://schemas.openxmlformats.org/officeDocument/2006/relationships/hyperlink" Target="https://pbs.twimg.com/profile_banners/1032352235710230528/1535127494"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5/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9/bg.gif" TargetMode="External" /><Relationship Id="rId58" Type="http://schemas.openxmlformats.org/officeDocument/2006/relationships/hyperlink" Target="http://abs.twimg.com/images/themes/theme11/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images/1123692874447708162/JpqKZ6b2_normal.jpg" TargetMode="External" /><Relationship Id="rId70" Type="http://schemas.openxmlformats.org/officeDocument/2006/relationships/hyperlink" Target="http://pbs.twimg.com/profile_images/1108801359002955776/7g43bfpS_normal.jpg" TargetMode="External" /><Relationship Id="rId71" Type="http://schemas.openxmlformats.org/officeDocument/2006/relationships/hyperlink" Target="http://pbs.twimg.com/profile_images/1021182993816096768/nY8-wpox_normal.jpg" TargetMode="External" /><Relationship Id="rId72" Type="http://schemas.openxmlformats.org/officeDocument/2006/relationships/hyperlink" Target="http://pbs.twimg.com/profile_images/1068767128730378240/mkiZXBXj_normal.jpg" TargetMode="External" /><Relationship Id="rId73" Type="http://schemas.openxmlformats.org/officeDocument/2006/relationships/hyperlink" Target="http://pbs.twimg.com/profile_images/1129943570830512128/DGMS4zan_normal.jpg" TargetMode="External" /><Relationship Id="rId74" Type="http://schemas.openxmlformats.org/officeDocument/2006/relationships/hyperlink" Target="http://pbs.twimg.com/profile_images/1121972339573501952/Rj1OAXV4_normal.jpg" TargetMode="External" /><Relationship Id="rId75" Type="http://schemas.openxmlformats.org/officeDocument/2006/relationships/hyperlink" Target="http://pbs.twimg.com/profile_images/682019483494449152/s0s3Ig98_normal.jpg" TargetMode="External" /><Relationship Id="rId76" Type="http://schemas.openxmlformats.org/officeDocument/2006/relationships/hyperlink" Target="http://pbs.twimg.com/profile_images/1079809335499341824/8TRCRj_v_normal.jpg" TargetMode="External" /><Relationship Id="rId77" Type="http://schemas.openxmlformats.org/officeDocument/2006/relationships/hyperlink" Target="http://pbs.twimg.com/profile_images/1118629635678441474/Pcsz9Hzu_normal.jpg" TargetMode="External" /><Relationship Id="rId78" Type="http://schemas.openxmlformats.org/officeDocument/2006/relationships/hyperlink" Target="http://pbs.twimg.com/profile_images/1111265400157802496/nl7cUcok_normal.jpg" TargetMode="External" /><Relationship Id="rId79" Type="http://schemas.openxmlformats.org/officeDocument/2006/relationships/hyperlink" Target="http://pbs.twimg.com/profile_images/1087763038617382914/47UN08a3_normal.jpg" TargetMode="External" /><Relationship Id="rId80" Type="http://schemas.openxmlformats.org/officeDocument/2006/relationships/hyperlink" Target="http://pbs.twimg.com/profile_images/1008718012218781696/nF2EtlR7_normal.jpg" TargetMode="External" /><Relationship Id="rId81" Type="http://schemas.openxmlformats.org/officeDocument/2006/relationships/hyperlink" Target="http://pbs.twimg.com/profile_images/996158878646652928/2vooCJ1__normal.jpg" TargetMode="External" /><Relationship Id="rId82" Type="http://schemas.openxmlformats.org/officeDocument/2006/relationships/hyperlink" Target="http://pbs.twimg.com/profile_images/573504791109750784/diTBpcZy_normal.jpeg" TargetMode="External" /><Relationship Id="rId83" Type="http://schemas.openxmlformats.org/officeDocument/2006/relationships/hyperlink" Target="http://pbs.twimg.com/profile_images/1082399679147581440/EfdFuHnv_normal.jpg" TargetMode="External" /><Relationship Id="rId84" Type="http://schemas.openxmlformats.org/officeDocument/2006/relationships/hyperlink" Target="http://pbs.twimg.com/profile_images/1137937820733956096/ghUenqA6_normal.png" TargetMode="External" /><Relationship Id="rId85" Type="http://schemas.openxmlformats.org/officeDocument/2006/relationships/hyperlink" Target="http://pbs.twimg.com/profile_images/1037329606838312961/KeQplAh0_normal.jpg" TargetMode="External" /><Relationship Id="rId86" Type="http://schemas.openxmlformats.org/officeDocument/2006/relationships/hyperlink" Target="http://pbs.twimg.com/profile_images/1132258989247488000/84XGQl9Y_normal.jpg" TargetMode="External" /><Relationship Id="rId87" Type="http://schemas.openxmlformats.org/officeDocument/2006/relationships/hyperlink" Target="http://pbs.twimg.com/profile_images/1021247827543035914/-D4BG2c3_normal.jpg" TargetMode="External" /><Relationship Id="rId88" Type="http://schemas.openxmlformats.org/officeDocument/2006/relationships/hyperlink" Target="http://pbs.twimg.com/profile_images/447012639529369600/keMkJ7a8_normal.jpeg" TargetMode="External" /><Relationship Id="rId89" Type="http://schemas.openxmlformats.org/officeDocument/2006/relationships/hyperlink" Target="http://pbs.twimg.com/profile_images/1085214628689399808/LWY8MJpT_normal.jpg" TargetMode="External" /><Relationship Id="rId90" Type="http://schemas.openxmlformats.org/officeDocument/2006/relationships/hyperlink" Target="http://pbs.twimg.com/profile_images/1110379220541337601/7oUla602_normal.png" TargetMode="External" /><Relationship Id="rId91" Type="http://schemas.openxmlformats.org/officeDocument/2006/relationships/hyperlink" Target="http://pbs.twimg.com/profile_images/1654327977/auc_normal.jpg" TargetMode="External" /><Relationship Id="rId92" Type="http://schemas.openxmlformats.org/officeDocument/2006/relationships/hyperlink" Target="http://pbs.twimg.com/profile_images/596684625243693056/giDU8AzU_normal.jpg" TargetMode="External" /><Relationship Id="rId93" Type="http://schemas.openxmlformats.org/officeDocument/2006/relationships/hyperlink" Target="http://pbs.twimg.com/profile_images/1061000841509986304/aFpZ2KG-_normal.jpg" TargetMode="External" /><Relationship Id="rId94" Type="http://schemas.openxmlformats.org/officeDocument/2006/relationships/hyperlink" Target="http://pbs.twimg.com/profile_images/2430697236/luvjl4g32s4f5yaq38gh_normal.jpeg" TargetMode="External" /><Relationship Id="rId95" Type="http://schemas.openxmlformats.org/officeDocument/2006/relationships/hyperlink" Target="http://pbs.twimg.com/profile_images/378800000036105971/71c210ba09df6394c2e0dfa1aeb208fa_normal.jpeg" TargetMode="External" /><Relationship Id="rId96" Type="http://schemas.openxmlformats.org/officeDocument/2006/relationships/hyperlink" Target="http://pbs.twimg.com/profile_images/877670178582081536/K7kHS29n_normal.jpg" TargetMode="External" /><Relationship Id="rId97" Type="http://schemas.openxmlformats.org/officeDocument/2006/relationships/hyperlink" Target="http://pbs.twimg.com/profile_images/1032365626340204544/ncXf-3Bz_normal.jpg" TargetMode="External" /><Relationship Id="rId98" Type="http://schemas.openxmlformats.org/officeDocument/2006/relationships/hyperlink" Target="https://twitter.com/ritx79" TargetMode="External" /><Relationship Id="rId99" Type="http://schemas.openxmlformats.org/officeDocument/2006/relationships/hyperlink" Target="https://twitter.com/kyleumlang" TargetMode="External" /><Relationship Id="rId100" Type="http://schemas.openxmlformats.org/officeDocument/2006/relationships/hyperlink" Target="https://twitter.com/thrashman10" TargetMode="External" /><Relationship Id="rId101" Type="http://schemas.openxmlformats.org/officeDocument/2006/relationships/hyperlink" Target="https://twitter.com/captainbugeater" TargetMode="External" /><Relationship Id="rId102" Type="http://schemas.openxmlformats.org/officeDocument/2006/relationships/hyperlink" Target="https://twitter.com/hookemhorns6384" TargetMode="External" /><Relationship Id="rId103" Type="http://schemas.openxmlformats.org/officeDocument/2006/relationships/hyperlink" Target="https://twitter.com/p1ajsills" TargetMode="External" /><Relationship Id="rId104" Type="http://schemas.openxmlformats.org/officeDocument/2006/relationships/hyperlink" Target="https://twitter.com/temp1230" TargetMode="External" /><Relationship Id="rId105" Type="http://schemas.openxmlformats.org/officeDocument/2006/relationships/hyperlink" Target="https://twitter.com/danmeadors1" TargetMode="External" /><Relationship Id="rId106" Type="http://schemas.openxmlformats.org/officeDocument/2006/relationships/hyperlink" Target="https://twitter.com/bmarcello" TargetMode="External" /><Relationship Id="rId107" Type="http://schemas.openxmlformats.org/officeDocument/2006/relationships/hyperlink" Target="https://twitter.com/sbirke79" TargetMode="External" /><Relationship Id="rId108" Type="http://schemas.openxmlformats.org/officeDocument/2006/relationships/hyperlink" Target="https://twitter.com/uhitbaseball" TargetMode="External" /><Relationship Id="rId109" Type="http://schemas.openxmlformats.org/officeDocument/2006/relationships/hyperlink" Target="https://twitter.com/louisvillebsb" TargetMode="External" /><Relationship Id="rId110" Type="http://schemas.openxmlformats.org/officeDocument/2006/relationships/hyperlink" Target="https://twitter.com/themattobv" TargetMode="External" /><Relationship Id="rId111" Type="http://schemas.openxmlformats.org/officeDocument/2006/relationships/hyperlink" Target="https://twitter.com/decervoprofile" TargetMode="External" /><Relationship Id="rId112" Type="http://schemas.openxmlformats.org/officeDocument/2006/relationships/hyperlink" Target="https://twitter.com/vandyboys" TargetMode="External" /><Relationship Id="rId113" Type="http://schemas.openxmlformats.org/officeDocument/2006/relationships/hyperlink" Target="https://twitter.com/hailstatebb" TargetMode="External" /><Relationship Id="rId114" Type="http://schemas.openxmlformats.org/officeDocument/2006/relationships/hyperlink" Target="https://twitter.com/auburnbaseball" TargetMode="External" /><Relationship Id="rId115" Type="http://schemas.openxmlformats.org/officeDocument/2006/relationships/hyperlink" Target="https://twitter.com/robinson_dc211" TargetMode="External" /><Relationship Id="rId116" Type="http://schemas.openxmlformats.org/officeDocument/2006/relationships/hyperlink" Target="https://twitter.com/csund2011" TargetMode="External" /><Relationship Id="rId117" Type="http://schemas.openxmlformats.org/officeDocument/2006/relationships/hyperlink" Target="https://twitter.com/chrissund7" TargetMode="External" /><Relationship Id="rId118" Type="http://schemas.openxmlformats.org/officeDocument/2006/relationships/hyperlink" Target="https://twitter.com/cwsomaha" TargetMode="External" /><Relationship Id="rId119" Type="http://schemas.openxmlformats.org/officeDocument/2006/relationships/hyperlink" Target="https://twitter.com/itatjason" TargetMode="External" /><Relationship Id="rId120" Type="http://schemas.openxmlformats.org/officeDocument/2006/relationships/hyperlink" Target="https://twitter.com/auburn247" TargetMode="External" /><Relationship Id="rId121" Type="http://schemas.openxmlformats.org/officeDocument/2006/relationships/hyperlink" Target="https://twitter.com/auundercover" TargetMode="External" /><Relationship Id="rId122" Type="http://schemas.openxmlformats.org/officeDocument/2006/relationships/hyperlink" Target="https://twitter.com/mark4libertas" TargetMode="External" /><Relationship Id="rId123" Type="http://schemas.openxmlformats.org/officeDocument/2006/relationships/hyperlink" Target="https://twitter.com/gmmcmullen" TargetMode="External" /><Relationship Id="rId124" Type="http://schemas.openxmlformats.org/officeDocument/2006/relationships/hyperlink" Target="https://twitter.com/rafael_palmeiro" TargetMode="External" /><Relationship Id="rId125" Type="http://schemas.openxmlformats.org/officeDocument/2006/relationships/hyperlink" Target="https://twitter.com/hailstate" TargetMode="External" /><Relationship Id="rId126" Type="http://schemas.openxmlformats.org/officeDocument/2006/relationships/hyperlink" Target="https://twitter.com/gannonmcmullen" TargetMode="External" /><Relationship Id="rId127" Type="http://schemas.openxmlformats.org/officeDocument/2006/relationships/comments" Target="../comments2.xml" /><Relationship Id="rId128" Type="http://schemas.openxmlformats.org/officeDocument/2006/relationships/vmlDrawing" Target="../drawings/vmlDrawing2.vml" /><Relationship Id="rId129" Type="http://schemas.openxmlformats.org/officeDocument/2006/relationships/table" Target="../tables/table2.xml" /><Relationship Id="rId130" Type="http://schemas.openxmlformats.org/officeDocument/2006/relationships/drawing" Target="../drawings/drawing1.xml" /><Relationship Id="rId1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368</v>
      </c>
      <c r="BN2" s="13" t="s">
        <v>369</v>
      </c>
    </row>
    <row r="3" spans="1:66" ht="15" customHeight="1">
      <c r="A3" s="62" t="s">
        <v>455</v>
      </c>
      <c r="B3" s="62" t="s">
        <v>460</v>
      </c>
      <c r="C3" s="87" t="s">
        <v>284</v>
      </c>
      <c r="D3" s="94">
        <v>5</v>
      </c>
      <c r="E3" s="95" t="s">
        <v>132</v>
      </c>
      <c r="F3" s="96">
        <v>16</v>
      </c>
      <c r="G3" s="87"/>
      <c r="H3" s="77"/>
      <c r="I3" s="97"/>
      <c r="J3" s="97"/>
      <c r="K3" s="34" t="s">
        <v>65</v>
      </c>
      <c r="L3" s="98">
        <v>3</v>
      </c>
      <c r="M3" s="98"/>
      <c r="N3" s="99"/>
      <c r="O3" s="63" t="s">
        <v>355</v>
      </c>
      <c r="P3" s="65">
        <v>43632.11037037037</v>
      </c>
      <c r="Q3" s="63" t="s">
        <v>484</v>
      </c>
      <c r="R3" s="68"/>
      <c r="S3" s="63"/>
      <c r="T3" s="63"/>
      <c r="U3" s="65">
        <v>43632.11037037037</v>
      </c>
      <c r="V3" s="68" t="s">
        <v>608</v>
      </c>
      <c r="W3" s="63"/>
      <c r="X3" s="63"/>
      <c r="Y3" s="69" t="s">
        <v>645</v>
      </c>
      <c r="Z3" s="69"/>
      <c r="AA3" s="63">
        <v>1</v>
      </c>
      <c r="AB3" s="48">
        <v>0</v>
      </c>
      <c r="AC3" s="49">
        <v>0</v>
      </c>
      <c r="AD3" s="48">
        <v>0</v>
      </c>
      <c r="AE3" s="49">
        <v>0</v>
      </c>
      <c r="AF3" s="48">
        <v>0</v>
      </c>
      <c r="AG3" s="49">
        <v>0</v>
      </c>
      <c r="AH3" s="48">
        <v>53</v>
      </c>
      <c r="AI3" s="49">
        <v>100</v>
      </c>
      <c r="AJ3" s="48">
        <v>53</v>
      </c>
      <c r="AK3" s="68"/>
      <c r="AL3" s="68" t="s">
        <v>558</v>
      </c>
      <c r="AM3" s="63" t="b">
        <v>0</v>
      </c>
      <c r="AN3" s="63">
        <v>0</v>
      </c>
      <c r="AO3" s="69" t="s">
        <v>287</v>
      </c>
      <c r="AP3" s="63" t="b">
        <v>0</v>
      </c>
      <c r="AQ3" s="63" t="s">
        <v>289</v>
      </c>
      <c r="AR3" s="63"/>
      <c r="AS3" s="69" t="s">
        <v>287</v>
      </c>
      <c r="AT3" s="63" t="b">
        <v>0</v>
      </c>
      <c r="AU3" s="63">
        <v>7</v>
      </c>
      <c r="AV3" s="69" t="s">
        <v>650</v>
      </c>
      <c r="AW3" s="63" t="s">
        <v>354</v>
      </c>
      <c r="AX3" s="63" t="b">
        <v>0</v>
      </c>
      <c r="AY3" s="69" t="s">
        <v>650</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36">
        <v>43632</v>
      </c>
      <c r="BN3" s="138" t="s">
        <v>572</v>
      </c>
    </row>
    <row r="4" spans="1:66" ht="15" customHeight="1">
      <c r="A4" s="62" t="s">
        <v>456</v>
      </c>
      <c r="B4" s="62" t="s">
        <v>460</v>
      </c>
      <c r="C4" s="87" t="s">
        <v>284</v>
      </c>
      <c r="D4" s="94">
        <v>5</v>
      </c>
      <c r="E4" s="95" t="s">
        <v>132</v>
      </c>
      <c r="F4" s="96">
        <v>16</v>
      </c>
      <c r="G4" s="87"/>
      <c r="H4" s="77"/>
      <c r="I4" s="97"/>
      <c r="J4" s="97"/>
      <c r="K4" s="34" t="s">
        <v>65</v>
      </c>
      <c r="L4" s="100">
        <v>4</v>
      </c>
      <c r="M4" s="100"/>
      <c r="N4" s="99"/>
      <c r="O4" s="64" t="s">
        <v>355</v>
      </c>
      <c r="P4" s="66">
        <v>43632.11597222222</v>
      </c>
      <c r="Q4" s="64" t="s">
        <v>484</v>
      </c>
      <c r="R4" s="64"/>
      <c r="S4" s="64"/>
      <c r="T4" s="64"/>
      <c r="U4" s="66">
        <v>43632.11597222222</v>
      </c>
      <c r="V4" s="67" t="s">
        <v>609</v>
      </c>
      <c r="W4" s="64"/>
      <c r="X4" s="64"/>
      <c r="Y4" s="70" t="s">
        <v>646</v>
      </c>
      <c r="Z4" s="64"/>
      <c r="AA4" s="110">
        <v>1</v>
      </c>
      <c r="AB4" s="48">
        <v>0</v>
      </c>
      <c r="AC4" s="49">
        <v>0</v>
      </c>
      <c r="AD4" s="48">
        <v>0</v>
      </c>
      <c r="AE4" s="49">
        <v>0</v>
      </c>
      <c r="AF4" s="48">
        <v>0</v>
      </c>
      <c r="AG4" s="49">
        <v>0</v>
      </c>
      <c r="AH4" s="48">
        <v>53</v>
      </c>
      <c r="AI4" s="49">
        <v>100</v>
      </c>
      <c r="AJ4" s="48">
        <v>53</v>
      </c>
      <c r="AK4" s="117"/>
      <c r="AL4" s="67" t="s">
        <v>559</v>
      </c>
      <c r="AM4" s="64" t="b">
        <v>0</v>
      </c>
      <c r="AN4" s="64">
        <v>0</v>
      </c>
      <c r="AO4" s="70" t="s">
        <v>287</v>
      </c>
      <c r="AP4" s="64" t="b">
        <v>0</v>
      </c>
      <c r="AQ4" s="64" t="s">
        <v>289</v>
      </c>
      <c r="AR4" s="64"/>
      <c r="AS4" s="70" t="s">
        <v>287</v>
      </c>
      <c r="AT4" s="64" t="b">
        <v>0</v>
      </c>
      <c r="AU4" s="64">
        <v>7</v>
      </c>
      <c r="AV4" s="70" t="s">
        <v>650</v>
      </c>
      <c r="AW4" s="64" t="s">
        <v>354</v>
      </c>
      <c r="AX4" s="64" t="b">
        <v>0</v>
      </c>
      <c r="AY4" s="70" t="s">
        <v>650</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37">
        <v>43632</v>
      </c>
      <c r="BN4" s="70" t="s">
        <v>573</v>
      </c>
    </row>
    <row r="5" spans="1:66" ht="15">
      <c r="A5" s="62" t="s">
        <v>457</v>
      </c>
      <c r="B5" s="62" t="s">
        <v>460</v>
      </c>
      <c r="C5" s="87" t="s">
        <v>284</v>
      </c>
      <c r="D5" s="94">
        <v>5</v>
      </c>
      <c r="E5" s="95" t="s">
        <v>132</v>
      </c>
      <c r="F5" s="96">
        <v>16</v>
      </c>
      <c r="G5" s="87"/>
      <c r="H5" s="77"/>
      <c r="I5" s="97"/>
      <c r="J5" s="97"/>
      <c r="K5" s="34" t="s">
        <v>65</v>
      </c>
      <c r="L5" s="100">
        <v>5</v>
      </c>
      <c r="M5" s="100"/>
      <c r="N5" s="99"/>
      <c r="O5" s="64" t="s">
        <v>355</v>
      </c>
      <c r="P5" s="66">
        <v>43632.31350694445</v>
      </c>
      <c r="Q5" s="64" t="s">
        <v>484</v>
      </c>
      <c r="R5" s="64"/>
      <c r="S5" s="64"/>
      <c r="T5" s="64"/>
      <c r="U5" s="66">
        <v>43632.31350694445</v>
      </c>
      <c r="V5" s="67" t="s">
        <v>610</v>
      </c>
      <c r="W5" s="64"/>
      <c r="X5" s="64"/>
      <c r="Y5" s="70" t="s">
        <v>647</v>
      </c>
      <c r="Z5" s="64"/>
      <c r="AA5" s="110">
        <v>1</v>
      </c>
      <c r="AB5" s="48">
        <v>0</v>
      </c>
      <c r="AC5" s="49">
        <v>0</v>
      </c>
      <c r="AD5" s="48">
        <v>0</v>
      </c>
      <c r="AE5" s="49">
        <v>0</v>
      </c>
      <c r="AF5" s="48">
        <v>0</v>
      </c>
      <c r="AG5" s="49">
        <v>0</v>
      </c>
      <c r="AH5" s="48">
        <v>53</v>
      </c>
      <c r="AI5" s="49">
        <v>100</v>
      </c>
      <c r="AJ5" s="48">
        <v>53</v>
      </c>
      <c r="AK5" s="117"/>
      <c r="AL5" s="67" t="s">
        <v>560</v>
      </c>
      <c r="AM5" s="64" t="b">
        <v>0</v>
      </c>
      <c r="AN5" s="64">
        <v>0</v>
      </c>
      <c r="AO5" s="70" t="s">
        <v>287</v>
      </c>
      <c r="AP5" s="64" t="b">
        <v>0</v>
      </c>
      <c r="AQ5" s="64" t="s">
        <v>289</v>
      </c>
      <c r="AR5" s="64"/>
      <c r="AS5" s="70" t="s">
        <v>287</v>
      </c>
      <c r="AT5" s="64" t="b">
        <v>0</v>
      </c>
      <c r="AU5" s="64">
        <v>7</v>
      </c>
      <c r="AV5" s="70" t="s">
        <v>650</v>
      </c>
      <c r="AW5" s="64" t="s">
        <v>343</v>
      </c>
      <c r="AX5" s="64" t="b">
        <v>0</v>
      </c>
      <c r="AY5" s="70" t="s">
        <v>650</v>
      </c>
      <c r="AZ5" s="64" t="s">
        <v>185</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37">
        <v>43632</v>
      </c>
      <c r="BN5" s="70" t="s">
        <v>574</v>
      </c>
    </row>
    <row r="6" spans="1:66" ht="15">
      <c r="A6" s="62" t="s">
        <v>458</v>
      </c>
      <c r="B6" s="62" t="s">
        <v>460</v>
      </c>
      <c r="C6" s="87" t="s">
        <v>284</v>
      </c>
      <c r="D6" s="94">
        <v>5</v>
      </c>
      <c r="E6" s="95" t="s">
        <v>132</v>
      </c>
      <c r="F6" s="96">
        <v>16</v>
      </c>
      <c r="G6" s="87"/>
      <c r="H6" s="77"/>
      <c r="I6" s="97"/>
      <c r="J6" s="97"/>
      <c r="K6" s="34" t="s">
        <v>65</v>
      </c>
      <c r="L6" s="100">
        <v>6</v>
      </c>
      <c r="M6" s="100"/>
      <c r="N6" s="99"/>
      <c r="O6" s="64" t="s">
        <v>355</v>
      </c>
      <c r="P6" s="66">
        <v>43632.58326388889</v>
      </c>
      <c r="Q6" s="64" t="s">
        <v>485</v>
      </c>
      <c r="R6" s="64"/>
      <c r="S6" s="64"/>
      <c r="T6" s="64"/>
      <c r="U6" s="66">
        <v>43632.58326388889</v>
      </c>
      <c r="V6" s="67" t="s">
        <v>611</v>
      </c>
      <c r="W6" s="64"/>
      <c r="X6" s="64"/>
      <c r="Y6" s="70" t="s">
        <v>648</v>
      </c>
      <c r="Z6" s="64"/>
      <c r="AA6" s="110">
        <v>1</v>
      </c>
      <c r="AB6" s="48">
        <v>0</v>
      </c>
      <c r="AC6" s="49">
        <v>0</v>
      </c>
      <c r="AD6" s="48">
        <v>0</v>
      </c>
      <c r="AE6" s="49">
        <v>0</v>
      </c>
      <c r="AF6" s="48">
        <v>0</v>
      </c>
      <c r="AG6" s="49">
        <v>0</v>
      </c>
      <c r="AH6" s="48">
        <v>39</v>
      </c>
      <c r="AI6" s="49">
        <v>100</v>
      </c>
      <c r="AJ6" s="48">
        <v>39</v>
      </c>
      <c r="AK6" s="117"/>
      <c r="AL6" s="67" t="s">
        <v>561</v>
      </c>
      <c r="AM6" s="64" t="b">
        <v>0</v>
      </c>
      <c r="AN6" s="64">
        <v>0</v>
      </c>
      <c r="AO6" s="70" t="s">
        <v>287</v>
      </c>
      <c r="AP6" s="64" t="b">
        <v>1</v>
      </c>
      <c r="AQ6" s="64" t="s">
        <v>289</v>
      </c>
      <c r="AR6" s="64"/>
      <c r="AS6" s="70" t="s">
        <v>683</v>
      </c>
      <c r="AT6" s="64" t="b">
        <v>0</v>
      </c>
      <c r="AU6" s="64">
        <v>1</v>
      </c>
      <c r="AV6" s="70" t="s">
        <v>651</v>
      </c>
      <c r="AW6" s="64" t="s">
        <v>343</v>
      </c>
      <c r="AX6" s="64" t="b">
        <v>0</v>
      </c>
      <c r="AY6" s="70" t="s">
        <v>651</v>
      </c>
      <c r="AZ6" s="64" t="s">
        <v>185</v>
      </c>
      <c r="BA6" s="64">
        <v>0</v>
      </c>
      <c r="BB6" s="64">
        <v>0</v>
      </c>
      <c r="BC6" s="64"/>
      <c r="BD6" s="64"/>
      <c r="BE6" s="64"/>
      <c r="BF6" s="64"/>
      <c r="BG6" s="64"/>
      <c r="BH6" s="64"/>
      <c r="BI6" s="64"/>
      <c r="BJ6" s="64"/>
      <c r="BK6" s="63" t="str">
        <f>REPLACE(INDEX(GroupVertices[Group],MATCH(Edges[[#This Row],[Vertex 1]],GroupVertices[Vertex],0)),1,1,"")</f>
        <v>2</v>
      </c>
      <c r="BL6" s="63" t="str">
        <f>REPLACE(INDEX(GroupVertices[Group],MATCH(Edges[[#This Row],[Vertex 2]],GroupVertices[Vertex],0)),1,1,"")</f>
        <v>2</v>
      </c>
      <c r="BM6" s="137">
        <v>43632</v>
      </c>
      <c r="BN6" s="70" t="s">
        <v>575</v>
      </c>
    </row>
    <row r="7" spans="1:66" ht="15">
      <c r="A7" s="62" t="s">
        <v>459</v>
      </c>
      <c r="B7" s="62" t="s">
        <v>460</v>
      </c>
      <c r="C7" s="87" t="s">
        <v>284</v>
      </c>
      <c r="D7" s="94">
        <v>5</v>
      </c>
      <c r="E7" s="95" t="s">
        <v>132</v>
      </c>
      <c r="F7" s="96">
        <v>16</v>
      </c>
      <c r="G7" s="87"/>
      <c r="H7" s="77"/>
      <c r="I7" s="97"/>
      <c r="J7" s="97"/>
      <c r="K7" s="34" t="s">
        <v>65</v>
      </c>
      <c r="L7" s="100">
        <v>7</v>
      </c>
      <c r="M7" s="100"/>
      <c r="N7" s="99"/>
      <c r="O7" s="64" t="s">
        <v>355</v>
      </c>
      <c r="P7" s="66">
        <v>43632.66710648148</v>
      </c>
      <c r="Q7" s="64" t="s">
        <v>484</v>
      </c>
      <c r="R7" s="64"/>
      <c r="S7" s="64"/>
      <c r="T7" s="64"/>
      <c r="U7" s="66">
        <v>43632.66710648148</v>
      </c>
      <c r="V7" s="67" t="s">
        <v>612</v>
      </c>
      <c r="W7" s="64"/>
      <c r="X7" s="64"/>
      <c r="Y7" s="70" t="s">
        <v>649</v>
      </c>
      <c r="Z7" s="64"/>
      <c r="AA7" s="110">
        <v>1</v>
      </c>
      <c r="AB7" s="48">
        <v>0</v>
      </c>
      <c r="AC7" s="49">
        <v>0</v>
      </c>
      <c r="AD7" s="48">
        <v>0</v>
      </c>
      <c r="AE7" s="49">
        <v>0</v>
      </c>
      <c r="AF7" s="48">
        <v>0</v>
      </c>
      <c r="AG7" s="49">
        <v>0</v>
      </c>
      <c r="AH7" s="48">
        <v>53</v>
      </c>
      <c r="AI7" s="49">
        <v>100</v>
      </c>
      <c r="AJ7" s="48">
        <v>53</v>
      </c>
      <c r="AK7" s="117"/>
      <c r="AL7" s="67" t="s">
        <v>562</v>
      </c>
      <c r="AM7" s="64" t="b">
        <v>0</v>
      </c>
      <c r="AN7" s="64">
        <v>0</v>
      </c>
      <c r="AO7" s="70" t="s">
        <v>287</v>
      </c>
      <c r="AP7" s="64" t="b">
        <v>0</v>
      </c>
      <c r="AQ7" s="64" t="s">
        <v>289</v>
      </c>
      <c r="AR7" s="64"/>
      <c r="AS7" s="70" t="s">
        <v>287</v>
      </c>
      <c r="AT7" s="64" t="b">
        <v>0</v>
      </c>
      <c r="AU7" s="64">
        <v>7</v>
      </c>
      <c r="AV7" s="70" t="s">
        <v>650</v>
      </c>
      <c r="AW7" s="64" t="s">
        <v>354</v>
      </c>
      <c r="AX7" s="64" t="b">
        <v>0</v>
      </c>
      <c r="AY7" s="70" t="s">
        <v>650</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37">
        <v>43632</v>
      </c>
      <c r="BN7" s="70" t="s">
        <v>576</v>
      </c>
    </row>
    <row r="8" spans="1:66" ht="15">
      <c r="A8" s="62" t="s">
        <v>460</v>
      </c>
      <c r="B8" s="62" t="s">
        <v>460</v>
      </c>
      <c r="C8" s="87" t="s">
        <v>1085</v>
      </c>
      <c r="D8" s="94">
        <v>6.666666666666667</v>
      </c>
      <c r="E8" s="95" t="s">
        <v>136</v>
      </c>
      <c r="F8" s="96">
        <v>14.571428571428571</v>
      </c>
      <c r="G8" s="87"/>
      <c r="H8" s="77"/>
      <c r="I8" s="97"/>
      <c r="J8" s="97"/>
      <c r="K8" s="34" t="s">
        <v>65</v>
      </c>
      <c r="L8" s="100">
        <v>8</v>
      </c>
      <c r="M8" s="100"/>
      <c r="N8" s="99"/>
      <c r="O8" s="64" t="s">
        <v>185</v>
      </c>
      <c r="P8" s="66">
        <v>43631.99118055555</v>
      </c>
      <c r="Q8" s="64" t="s">
        <v>484</v>
      </c>
      <c r="R8" s="64"/>
      <c r="S8" s="64"/>
      <c r="T8" s="64" t="s">
        <v>522</v>
      </c>
      <c r="U8" s="66">
        <v>43631.99118055555</v>
      </c>
      <c r="V8" s="67" t="s">
        <v>613</v>
      </c>
      <c r="W8" s="64"/>
      <c r="X8" s="64"/>
      <c r="Y8" s="70" t="s">
        <v>650</v>
      </c>
      <c r="Z8" s="64"/>
      <c r="AA8" s="110">
        <v>2</v>
      </c>
      <c r="AB8" s="48">
        <v>0</v>
      </c>
      <c r="AC8" s="49">
        <v>0</v>
      </c>
      <c r="AD8" s="48">
        <v>0</v>
      </c>
      <c r="AE8" s="49">
        <v>0</v>
      </c>
      <c r="AF8" s="48">
        <v>0</v>
      </c>
      <c r="AG8" s="49">
        <v>0</v>
      </c>
      <c r="AH8" s="48">
        <v>53</v>
      </c>
      <c r="AI8" s="49">
        <v>100</v>
      </c>
      <c r="AJ8" s="48">
        <v>53</v>
      </c>
      <c r="AK8" s="117"/>
      <c r="AL8" s="67" t="s">
        <v>563</v>
      </c>
      <c r="AM8" s="64" t="b">
        <v>0</v>
      </c>
      <c r="AN8" s="64">
        <v>43</v>
      </c>
      <c r="AO8" s="70" t="s">
        <v>287</v>
      </c>
      <c r="AP8" s="64" t="b">
        <v>0</v>
      </c>
      <c r="AQ8" s="64" t="s">
        <v>289</v>
      </c>
      <c r="AR8" s="64"/>
      <c r="AS8" s="70" t="s">
        <v>287</v>
      </c>
      <c r="AT8" s="64" t="b">
        <v>0</v>
      </c>
      <c r="AU8" s="64">
        <v>7</v>
      </c>
      <c r="AV8" s="70" t="s">
        <v>287</v>
      </c>
      <c r="AW8" s="64" t="s">
        <v>342</v>
      </c>
      <c r="AX8" s="64" t="b">
        <v>0</v>
      </c>
      <c r="AY8" s="70" t="s">
        <v>650</v>
      </c>
      <c r="AZ8" s="64" t="s">
        <v>185</v>
      </c>
      <c r="BA8" s="64">
        <v>0</v>
      </c>
      <c r="BB8" s="64">
        <v>0</v>
      </c>
      <c r="BC8" s="64"/>
      <c r="BD8" s="64"/>
      <c r="BE8" s="64"/>
      <c r="BF8" s="64"/>
      <c r="BG8" s="64"/>
      <c r="BH8" s="64"/>
      <c r="BI8" s="64"/>
      <c r="BJ8" s="64"/>
      <c r="BK8" s="63" t="str">
        <f>REPLACE(INDEX(GroupVertices[Group],MATCH(Edges[[#This Row],[Vertex 1]],GroupVertices[Vertex],0)),1,1,"")</f>
        <v>2</v>
      </c>
      <c r="BL8" s="63" t="str">
        <f>REPLACE(INDEX(GroupVertices[Group],MATCH(Edges[[#This Row],[Vertex 2]],GroupVertices[Vertex],0)),1,1,"")</f>
        <v>2</v>
      </c>
      <c r="BM8" s="137">
        <v>43631</v>
      </c>
      <c r="BN8" s="70" t="s">
        <v>577</v>
      </c>
    </row>
    <row r="9" spans="1:66" ht="15">
      <c r="A9" s="62" t="s">
        <v>460</v>
      </c>
      <c r="B9" s="62" t="s">
        <v>460</v>
      </c>
      <c r="C9" s="87" t="s">
        <v>1085</v>
      </c>
      <c r="D9" s="94">
        <v>6.666666666666667</v>
      </c>
      <c r="E9" s="95" t="s">
        <v>136</v>
      </c>
      <c r="F9" s="96">
        <v>14.571428571428571</v>
      </c>
      <c r="G9" s="87"/>
      <c r="H9" s="77"/>
      <c r="I9" s="97"/>
      <c r="J9" s="97"/>
      <c r="K9" s="34" t="s">
        <v>65</v>
      </c>
      <c r="L9" s="100">
        <v>9</v>
      </c>
      <c r="M9" s="100"/>
      <c r="N9" s="99"/>
      <c r="O9" s="64" t="s">
        <v>185</v>
      </c>
      <c r="P9" s="66">
        <v>43632.57069444445</v>
      </c>
      <c r="Q9" s="64" t="s">
        <v>485</v>
      </c>
      <c r="R9" s="67" t="s">
        <v>511</v>
      </c>
      <c r="S9" s="64" t="s">
        <v>288</v>
      </c>
      <c r="T9" s="64" t="s">
        <v>522</v>
      </c>
      <c r="U9" s="66">
        <v>43632.57069444445</v>
      </c>
      <c r="V9" s="67" t="s">
        <v>614</v>
      </c>
      <c r="W9" s="64"/>
      <c r="X9" s="64"/>
      <c r="Y9" s="70" t="s">
        <v>651</v>
      </c>
      <c r="Z9" s="64"/>
      <c r="AA9" s="110">
        <v>2</v>
      </c>
      <c r="AB9" s="48">
        <v>0</v>
      </c>
      <c r="AC9" s="49">
        <v>0</v>
      </c>
      <c r="AD9" s="48">
        <v>0</v>
      </c>
      <c r="AE9" s="49">
        <v>0</v>
      </c>
      <c r="AF9" s="48">
        <v>0</v>
      </c>
      <c r="AG9" s="49">
        <v>0</v>
      </c>
      <c r="AH9" s="48">
        <v>39</v>
      </c>
      <c r="AI9" s="49">
        <v>100</v>
      </c>
      <c r="AJ9" s="48">
        <v>39</v>
      </c>
      <c r="AK9" s="117"/>
      <c r="AL9" s="67" t="s">
        <v>563</v>
      </c>
      <c r="AM9" s="64" t="b">
        <v>0</v>
      </c>
      <c r="AN9" s="64">
        <v>5</v>
      </c>
      <c r="AO9" s="70" t="s">
        <v>287</v>
      </c>
      <c r="AP9" s="64" t="b">
        <v>1</v>
      </c>
      <c r="AQ9" s="64" t="s">
        <v>289</v>
      </c>
      <c r="AR9" s="64"/>
      <c r="AS9" s="70" t="s">
        <v>683</v>
      </c>
      <c r="AT9" s="64" t="b">
        <v>0</v>
      </c>
      <c r="AU9" s="64">
        <v>1</v>
      </c>
      <c r="AV9" s="70" t="s">
        <v>287</v>
      </c>
      <c r="AW9" s="64" t="s">
        <v>343</v>
      </c>
      <c r="AX9" s="64" t="b">
        <v>0</v>
      </c>
      <c r="AY9" s="70" t="s">
        <v>651</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2</v>
      </c>
      <c r="BM9" s="137">
        <v>43632</v>
      </c>
      <c r="BN9" s="70" t="s">
        <v>578</v>
      </c>
    </row>
    <row r="10" spans="1:66" ht="15">
      <c r="A10" s="62" t="s">
        <v>461</v>
      </c>
      <c r="B10" s="62" t="s">
        <v>460</v>
      </c>
      <c r="C10" s="87" t="s">
        <v>284</v>
      </c>
      <c r="D10" s="94">
        <v>5</v>
      </c>
      <c r="E10" s="95" t="s">
        <v>132</v>
      </c>
      <c r="F10" s="96">
        <v>16</v>
      </c>
      <c r="G10" s="87"/>
      <c r="H10" s="77"/>
      <c r="I10" s="97"/>
      <c r="J10" s="97"/>
      <c r="K10" s="34" t="s">
        <v>65</v>
      </c>
      <c r="L10" s="100">
        <v>10</v>
      </c>
      <c r="M10" s="100"/>
      <c r="N10" s="99"/>
      <c r="O10" s="64" t="s">
        <v>355</v>
      </c>
      <c r="P10" s="66">
        <v>43632.74612268519</v>
      </c>
      <c r="Q10" s="64" t="s">
        <v>484</v>
      </c>
      <c r="R10" s="64"/>
      <c r="S10" s="64"/>
      <c r="T10" s="64"/>
      <c r="U10" s="66">
        <v>43632.74612268519</v>
      </c>
      <c r="V10" s="67" t="s">
        <v>615</v>
      </c>
      <c r="W10" s="64"/>
      <c r="X10" s="64"/>
      <c r="Y10" s="70" t="s">
        <v>652</v>
      </c>
      <c r="Z10" s="64"/>
      <c r="AA10" s="110">
        <v>1</v>
      </c>
      <c r="AB10" s="48">
        <v>0</v>
      </c>
      <c r="AC10" s="49">
        <v>0</v>
      </c>
      <c r="AD10" s="48">
        <v>0</v>
      </c>
      <c r="AE10" s="49">
        <v>0</v>
      </c>
      <c r="AF10" s="48">
        <v>0</v>
      </c>
      <c r="AG10" s="49">
        <v>0</v>
      </c>
      <c r="AH10" s="48">
        <v>53</v>
      </c>
      <c r="AI10" s="49">
        <v>100</v>
      </c>
      <c r="AJ10" s="48">
        <v>53</v>
      </c>
      <c r="AK10" s="117"/>
      <c r="AL10" s="67" t="s">
        <v>564</v>
      </c>
      <c r="AM10" s="64" t="b">
        <v>0</v>
      </c>
      <c r="AN10" s="64">
        <v>0</v>
      </c>
      <c r="AO10" s="70" t="s">
        <v>287</v>
      </c>
      <c r="AP10" s="64" t="b">
        <v>0</v>
      </c>
      <c r="AQ10" s="64" t="s">
        <v>289</v>
      </c>
      <c r="AR10" s="64"/>
      <c r="AS10" s="70" t="s">
        <v>287</v>
      </c>
      <c r="AT10" s="64" t="b">
        <v>0</v>
      </c>
      <c r="AU10" s="64">
        <v>7</v>
      </c>
      <c r="AV10" s="70" t="s">
        <v>650</v>
      </c>
      <c r="AW10" s="64" t="s">
        <v>343</v>
      </c>
      <c r="AX10" s="64" t="b">
        <v>0</v>
      </c>
      <c r="AY10" s="70" t="s">
        <v>650</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37">
        <v>43632</v>
      </c>
      <c r="BN10" s="70" t="s">
        <v>579</v>
      </c>
    </row>
    <row r="11" spans="1:66" ht="15">
      <c r="A11" s="62" t="s">
        <v>462</v>
      </c>
      <c r="B11" s="62" t="s">
        <v>469</v>
      </c>
      <c r="C11" s="87" t="s">
        <v>284</v>
      </c>
      <c r="D11" s="94">
        <v>5</v>
      </c>
      <c r="E11" s="95" t="s">
        <v>132</v>
      </c>
      <c r="F11" s="96">
        <v>16</v>
      </c>
      <c r="G11" s="87"/>
      <c r="H11" s="77"/>
      <c r="I11" s="97"/>
      <c r="J11" s="97"/>
      <c r="K11" s="34" t="s">
        <v>65</v>
      </c>
      <c r="L11" s="100">
        <v>11</v>
      </c>
      <c r="M11" s="100"/>
      <c r="N11" s="99"/>
      <c r="O11" s="64" t="s">
        <v>355</v>
      </c>
      <c r="P11" s="66">
        <v>43632.86744212963</v>
      </c>
      <c r="Q11" s="64" t="s">
        <v>486</v>
      </c>
      <c r="R11" s="67" t="s">
        <v>512</v>
      </c>
      <c r="S11" s="64" t="s">
        <v>520</v>
      </c>
      <c r="T11" s="64" t="s">
        <v>523</v>
      </c>
      <c r="U11" s="66">
        <v>43632.86744212963</v>
      </c>
      <c r="V11" s="67" t="s">
        <v>616</v>
      </c>
      <c r="W11" s="64"/>
      <c r="X11" s="64"/>
      <c r="Y11" s="70" t="s">
        <v>653</v>
      </c>
      <c r="Z11" s="64"/>
      <c r="AA11" s="110">
        <v>1</v>
      </c>
      <c r="AB11" s="48">
        <v>0</v>
      </c>
      <c r="AC11" s="49">
        <v>0</v>
      </c>
      <c r="AD11" s="48">
        <v>0</v>
      </c>
      <c r="AE11" s="49">
        <v>0</v>
      </c>
      <c r="AF11" s="48">
        <v>0</v>
      </c>
      <c r="AG11" s="49">
        <v>0</v>
      </c>
      <c r="AH11" s="48">
        <v>14</v>
      </c>
      <c r="AI11" s="49">
        <v>100</v>
      </c>
      <c r="AJ11" s="48">
        <v>14</v>
      </c>
      <c r="AK11" s="117"/>
      <c r="AL11" s="67" t="s">
        <v>565</v>
      </c>
      <c r="AM11" s="64" t="b">
        <v>0</v>
      </c>
      <c r="AN11" s="64">
        <v>0</v>
      </c>
      <c r="AO11" s="70" t="s">
        <v>287</v>
      </c>
      <c r="AP11" s="64" t="b">
        <v>0</v>
      </c>
      <c r="AQ11" s="64" t="s">
        <v>289</v>
      </c>
      <c r="AR11" s="64"/>
      <c r="AS11" s="70" t="s">
        <v>287</v>
      </c>
      <c r="AT11" s="64" t="b">
        <v>0</v>
      </c>
      <c r="AU11" s="64">
        <v>2</v>
      </c>
      <c r="AV11" s="70" t="s">
        <v>663</v>
      </c>
      <c r="AW11" s="64" t="s">
        <v>343</v>
      </c>
      <c r="AX11" s="64" t="b">
        <v>0</v>
      </c>
      <c r="AY11" s="70" t="s">
        <v>663</v>
      </c>
      <c r="AZ11" s="64" t="s">
        <v>185</v>
      </c>
      <c r="BA11" s="64">
        <v>0</v>
      </c>
      <c r="BB11" s="64">
        <v>0</v>
      </c>
      <c r="BC11" s="64"/>
      <c r="BD11" s="64"/>
      <c r="BE11" s="64"/>
      <c r="BF11" s="64"/>
      <c r="BG11" s="64"/>
      <c r="BH11" s="64"/>
      <c r="BI11" s="64"/>
      <c r="BJ11" s="64"/>
      <c r="BK11" s="63" t="str">
        <f>REPLACE(INDEX(GroupVertices[Group],MATCH(Edges[[#This Row],[Vertex 1]],GroupVertices[Vertex],0)),1,1,"")</f>
        <v>6</v>
      </c>
      <c r="BL11" s="63" t="str">
        <f>REPLACE(INDEX(GroupVertices[Group],MATCH(Edges[[#This Row],[Vertex 2]],GroupVertices[Vertex],0)),1,1,"")</f>
        <v>6</v>
      </c>
      <c r="BM11" s="137">
        <v>43632</v>
      </c>
      <c r="BN11" s="70" t="s">
        <v>580</v>
      </c>
    </row>
    <row r="12" spans="1:66" ht="15">
      <c r="A12" s="62" t="s">
        <v>463</v>
      </c>
      <c r="B12" s="62" t="s">
        <v>463</v>
      </c>
      <c r="C12" s="87" t="s">
        <v>284</v>
      </c>
      <c r="D12" s="94">
        <v>5</v>
      </c>
      <c r="E12" s="95" t="s">
        <v>132</v>
      </c>
      <c r="F12" s="96">
        <v>16</v>
      </c>
      <c r="G12" s="87"/>
      <c r="H12" s="77"/>
      <c r="I12" s="97"/>
      <c r="J12" s="97"/>
      <c r="K12" s="34" t="s">
        <v>65</v>
      </c>
      <c r="L12" s="100">
        <v>12</v>
      </c>
      <c r="M12" s="100"/>
      <c r="N12" s="99"/>
      <c r="O12" s="64" t="s">
        <v>185</v>
      </c>
      <c r="P12" s="66">
        <v>43632.89810185185</v>
      </c>
      <c r="Q12" s="64" t="s">
        <v>487</v>
      </c>
      <c r="R12" s="64"/>
      <c r="S12" s="64"/>
      <c r="T12" s="64" t="s">
        <v>524</v>
      </c>
      <c r="U12" s="66">
        <v>43632.89810185185</v>
      </c>
      <c r="V12" s="67" t="s">
        <v>617</v>
      </c>
      <c r="W12" s="64"/>
      <c r="X12" s="64"/>
      <c r="Y12" s="70" t="s">
        <v>654</v>
      </c>
      <c r="Z12" s="64"/>
      <c r="AA12" s="110">
        <v>1</v>
      </c>
      <c r="AB12" s="48">
        <v>0</v>
      </c>
      <c r="AC12" s="49">
        <v>0</v>
      </c>
      <c r="AD12" s="48">
        <v>0</v>
      </c>
      <c r="AE12" s="49">
        <v>0</v>
      </c>
      <c r="AF12" s="48">
        <v>0</v>
      </c>
      <c r="AG12" s="49">
        <v>0</v>
      </c>
      <c r="AH12" s="48">
        <v>45</v>
      </c>
      <c r="AI12" s="49">
        <v>100</v>
      </c>
      <c r="AJ12" s="48">
        <v>45</v>
      </c>
      <c r="AK12" s="117"/>
      <c r="AL12" s="67" t="s">
        <v>566</v>
      </c>
      <c r="AM12" s="64" t="b">
        <v>0</v>
      </c>
      <c r="AN12" s="64">
        <v>0</v>
      </c>
      <c r="AO12" s="70" t="s">
        <v>287</v>
      </c>
      <c r="AP12" s="64" t="b">
        <v>0</v>
      </c>
      <c r="AQ12" s="64" t="s">
        <v>289</v>
      </c>
      <c r="AR12" s="64"/>
      <c r="AS12" s="70" t="s">
        <v>287</v>
      </c>
      <c r="AT12" s="64" t="b">
        <v>0</v>
      </c>
      <c r="AU12" s="64">
        <v>0</v>
      </c>
      <c r="AV12" s="70" t="s">
        <v>287</v>
      </c>
      <c r="AW12" s="64" t="s">
        <v>354</v>
      </c>
      <c r="AX12" s="64" t="b">
        <v>0</v>
      </c>
      <c r="AY12" s="70" t="s">
        <v>654</v>
      </c>
      <c r="AZ12" s="64" t="s">
        <v>185</v>
      </c>
      <c r="BA12" s="64">
        <v>0</v>
      </c>
      <c r="BB12" s="64">
        <v>0</v>
      </c>
      <c r="BC12" s="64"/>
      <c r="BD12" s="64"/>
      <c r="BE12" s="64"/>
      <c r="BF12" s="64"/>
      <c r="BG12" s="64"/>
      <c r="BH12" s="64"/>
      <c r="BI12" s="64"/>
      <c r="BJ12" s="64"/>
      <c r="BK12" s="63" t="str">
        <f>REPLACE(INDEX(GroupVertices[Group],MATCH(Edges[[#This Row],[Vertex 1]],GroupVertices[Vertex],0)),1,1,"")</f>
        <v>5</v>
      </c>
      <c r="BL12" s="63" t="str">
        <f>REPLACE(INDEX(GroupVertices[Group],MATCH(Edges[[#This Row],[Vertex 2]],GroupVertices[Vertex],0)),1,1,"")</f>
        <v>5</v>
      </c>
      <c r="BM12" s="137">
        <v>43632</v>
      </c>
      <c r="BN12" s="70" t="s">
        <v>581</v>
      </c>
    </row>
    <row r="13" spans="1:66" ht="15">
      <c r="A13" s="62" t="s">
        <v>464</v>
      </c>
      <c r="B13" s="62" t="s">
        <v>475</v>
      </c>
      <c r="C13" s="87" t="s">
        <v>284</v>
      </c>
      <c r="D13" s="94">
        <v>5</v>
      </c>
      <c r="E13" s="95" t="s">
        <v>132</v>
      </c>
      <c r="F13" s="96">
        <v>16</v>
      </c>
      <c r="G13" s="87"/>
      <c r="H13" s="77"/>
      <c r="I13" s="97"/>
      <c r="J13" s="97"/>
      <c r="K13" s="34" t="s">
        <v>65</v>
      </c>
      <c r="L13" s="100">
        <v>13</v>
      </c>
      <c r="M13" s="100"/>
      <c r="N13" s="99"/>
      <c r="O13" s="64" t="s">
        <v>195</v>
      </c>
      <c r="P13" s="66">
        <v>43632.745520833334</v>
      </c>
      <c r="Q13" s="64" t="s">
        <v>488</v>
      </c>
      <c r="R13" s="64"/>
      <c r="S13" s="64"/>
      <c r="T13" s="64" t="s">
        <v>525</v>
      </c>
      <c r="U13" s="66">
        <v>43632.745520833334</v>
      </c>
      <c r="V13" s="67" t="s">
        <v>618</v>
      </c>
      <c r="W13" s="64"/>
      <c r="X13" s="64"/>
      <c r="Y13" s="70" t="s">
        <v>655</v>
      </c>
      <c r="Z13" s="64"/>
      <c r="AA13" s="110">
        <v>1</v>
      </c>
      <c r="AB13" s="48"/>
      <c r="AC13" s="49"/>
      <c r="AD13" s="48"/>
      <c r="AE13" s="49"/>
      <c r="AF13" s="48"/>
      <c r="AG13" s="49"/>
      <c r="AH13" s="48"/>
      <c r="AI13" s="49"/>
      <c r="AJ13" s="48"/>
      <c r="AK13" s="135" t="s">
        <v>543</v>
      </c>
      <c r="AL13" s="67" t="s">
        <v>543</v>
      </c>
      <c r="AM13" s="64" t="b">
        <v>0</v>
      </c>
      <c r="AN13" s="64">
        <v>1</v>
      </c>
      <c r="AO13" s="70" t="s">
        <v>287</v>
      </c>
      <c r="AP13" s="64" t="b">
        <v>0</v>
      </c>
      <c r="AQ13" s="64" t="s">
        <v>289</v>
      </c>
      <c r="AR13" s="64"/>
      <c r="AS13" s="70" t="s">
        <v>287</v>
      </c>
      <c r="AT13" s="64" t="b">
        <v>0</v>
      </c>
      <c r="AU13" s="64">
        <v>0</v>
      </c>
      <c r="AV13" s="70" t="s">
        <v>287</v>
      </c>
      <c r="AW13" s="64" t="s">
        <v>343</v>
      </c>
      <c r="AX13" s="64" t="b">
        <v>0</v>
      </c>
      <c r="AY13" s="70" t="s">
        <v>655</v>
      </c>
      <c r="AZ13" s="64" t="s">
        <v>185</v>
      </c>
      <c r="BA13" s="64">
        <v>0</v>
      </c>
      <c r="BB13" s="64">
        <v>0</v>
      </c>
      <c r="BC13" s="64" t="s">
        <v>685</v>
      </c>
      <c r="BD13" s="64" t="s">
        <v>356</v>
      </c>
      <c r="BE13" s="64" t="s">
        <v>380</v>
      </c>
      <c r="BF13" s="64" t="s">
        <v>686</v>
      </c>
      <c r="BG13" s="64" t="s">
        <v>687</v>
      </c>
      <c r="BH13" s="64" t="s">
        <v>686</v>
      </c>
      <c r="BI13" s="64" t="s">
        <v>382</v>
      </c>
      <c r="BJ13" s="67" t="s">
        <v>688</v>
      </c>
      <c r="BK13" s="63" t="str">
        <f>REPLACE(INDEX(GroupVertices[Group],MATCH(Edges[[#This Row],[Vertex 1]],GroupVertices[Vertex],0)),1,1,"")</f>
        <v>1</v>
      </c>
      <c r="BL13" s="63" t="str">
        <f>REPLACE(INDEX(GroupVertices[Group],MATCH(Edges[[#This Row],[Vertex 2]],GroupVertices[Vertex],0)),1,1,"")</f>
        <v>1</v>
      </c>
      <c r="BM13" s="137">
        <v>43632</v>
      </c>
      <c r="BN13" s="70" t="s">
        <v>582</v>
      </c>
    </row>
    <row r="14" spans="1:66" ht="15">
      <c r="A14" s="62" t="s">
        <v>464</v>
      </c>
      <c r="B14" s="62" t="s">
        <v>476</v>
      </c>
      <c r="C14" s="87" t="s">
        <v>1085</v>
      </c>
      <c r="D14" s="94">
        <v>6.666666666666667</v>
      </c>
      <c r="E14" s="95" t="s">
        <v>136</v>
      </c>
      <c r="F14" s="96">
        <v>14.571428571428571</v>
      </c>
      <c r="G14" s="87"/>
      <c r="H14" s="77"/>
      <c r="I14" s="97"/>
      <c r="J14" s="97"/>
      <c r="K14" s="34" t="s">
        <v>65</v>
      </c>
      <c r="L14" s="100">
        <v>14</v>
      </c>
      <c r="M14" s="100"/>
      <c r="N14" s="99"/>
      <c r="O14" s="64" t="s">
        <v>195</v>
      </c>
      <c r="P14" s="66">
        <v>43632.745520833334</v>
      </c>
      <c r="Q14" s="64" t="s">
        <v>488</v>
      </c>
      <c r="R14" s="64"/>
      <c r="S14" s="64"/>
      <c r="T14" s="64" t="s">
        <v>525</v>
      </c>
      <c r="U14" s="66">
        <v>43632.745520833334</v>
      </c>
      <c r="V14" s="67" t="s">
        <v>618</v>
      </c>
      <c r="W14" s="64"/>
      <c r="X14" s="64"/>
      <c r="Y14" s="70" t="s">
        <v>655</v>
      </c>
      <c r="Z14" s="64"/>
      <c r="AA14" s="110">
        <v>2</v>
      </c>
      <c r="AB14" s="48"/>
      <c r="AC14" s="49"/>
      <c r="AD14" s="48"/>
      <c r="AE14" s="49"/>
      <c r="AF14" s="48"/>
      <c r="AG14" s="49"/>
      <c r="AH14" s="48"/>
      <c r="AI14" s="49"/>
      <c r="AJ14" s="48"/>
      <c r="AK14" s="135" t="s">
        <v>543</v>
      </c>
      <c r="AL14" s="67" t="s">
        <v>543</v>
      </c>
      <c r="AM14" s="64" t="b">
        <v>0</v>
      </c>
      <c r="AN14" s="64">
        <v>1</v>
      </c>
      <c r="AO14" s="70" t="s">
        <v>287</v>
      </c>
      <c r="AP14" s="64" t="b">
        <v>0</v>
      </c>
      <c r="AQ14" s="64" t="s">
        <v>289</v>
      </c>
      <c r="AR14" s="64"/>
      <c r="AS14" s="70" t="s">
        <v>287</v>
      </c>
      <c r="AT14" s="64" t="b">
        <v>0</v>
      </c>
      <c r="AU14" s="64">
        <v>0</v>
      </c>
      <c r="AV14" s="70" t="s">
        <v>287</v>
      </c>
      <c r="AW14" s="64" t="s">
        <v>343</v>
      </c>
      <c r="AX14" s="64" t="b">
        <v>0</v>
      </c>
      <c r="AY14" s="70" t="s">
        <v>655</v>
      </c>
      <c r="AZ14" s="64" t="s">
        <v>185</v>
      </c>
      <c r="BA14" s="64">
        <v>0</v>
      </c>
      <c r="BB14" s="64">
        <v>0</v>
      </c>
      <c r="BC14" s="64" t="s">
        <v>685</v>
      </c>
      <c r="BD14" s="64" t="s">
        <v>356</v>
      </c>
      <c r="BE14" s="64" t="s">
        <v>380</v>
      </c>
      <c r="BF14" s="64" t="s">
        <v>686</v>
      </c>
      <c r="BG14" s="64" t="s">
        <v>687</v>
      </c>
      <c r="BH14" s="64" t="s">
        <v>686</v>
      </c>
      <c r="BI14" s="64" t="s">
        <v>382</v>
      </c>
      <c r="BJ14" s="67" t="s">
        <v>688</v>
      </c>
      <c r="BK14" s="63" t="str">
        <f>REPLACE(INDEX(GroupVertices[Group],MATCH(Edges[[#This Row],[Vertex 1]],GroupVertices[Vertex],0)),1,1,"")</f>
        <v>1</v>
      </c>
      <c r="BL14" s="63" t="str">
        <f>REPLACE(INDEX(GroupVertices[Group],MATCH(Edges[[#This Row],[Vertex 2]],GroupVertices[Vertex],0)),1,1,"")</f>
        <v>1</v>
      </c>
      <c r="BM14" s="137">
        <v>43632</v>
      </c>
      <c r="BN14" s="70" t="s">
        <v>582</v>
      </c>
    </row>
    <row r="15" spans="1:66" ht="15">
      <c r="A15" s="62" t="s">
        <v>464</v>
      </c>
      <c r="B15" s="62" t="s">
        <v>476</v>
      </c>
      <c r="C15" s="87" t="s">
        <v>1085</v>
      </c>
      <c r="D15" s="94">
        <v>6.666666666666667</v>
      </c>
      <c r="E15" s="95" t="s">
        <v>136</v>
      </c>
      <c r="F15" s="96">
        <v>14.571428571428571</v>
      </c>
      <c r="G15" s="87"/>
      <c r="H15" s="77"/>
      <c r="I15" s="97"/>
      <c r="J15" s="97"/>
      <c r="K15" s="34" t="s">
        <v>65</v>
      </c>
      <c r="L15" s="100">
        <v>15</v>
      </c>
      <c r="M15" s="100"/>
      <c r="N15" s="99"/>
      <c r="O15" s="64" t="s">
        <v>195</v>
      </c>
      <c r="P15" s="66">
        <v>43632.92252314815</v>
      </c>
      <c r="Q15" s="64" t="s">
        <v>489</v>
      </c>
      <c r="R15" s="64"/>
      <c r="S15" s="64"/>
      <c r="T15" s="64" t="s">
        <v>526</v>
      </c>
      <c r="U15" s="66">
        <v>43632.92252314815</v>
      </c>
      <c r="V15" s="67" t="s">
        <v>619</v>
      </c>
      <c r="W15" s="64"/>
      <c r="X15" s="64"/>
      <c r="Y15" s="70" t="s">
        <v>656</v>
      </c>
      <c r="Z15" s="64"/>
      <c r="AA15" s="110">
        <v>2</v>
      </c>
      <c r="AB15" s="48">
        <v>0</v>
      </c>
      <c r="AC15" s="49">
        <v>0</v>
      </c>
      <c r="AD15" s="48">
        <v>0</v>
      </c>
      <c r="AE15" s="49">
        <v>0</v>
      </c>
      <c r="AF15" s="48">
        <v>0</v>
      </c>
      <c r="AG15" s="49">
        <v>0</v>
      </c>
      <c r="AH15" s="48">
        <v>21</v>
      </c>
      <c r="AI15" s="49">
        <v>100</v>
      </c>
      <c r="AJ15" s="48">
        <v>21</v>
      </c>
      <c r="AK15" s="135" t="s">
        <v>544</v>
      </c>
      <c r="AL15" s="67" t="s">
        <v>544</v>
      </c>
      <c r="AM15" s="64" t="b">
        <v>0</v>
      </c>
      <c r="AN15" s="64">
        <v>2</v>
      </c>
      <c r="AO15" s="70" t="s">
        <v>287</v>
      </c>
      <c r="AP15" s="64" t="b">
        <v>0</v>
      </c>
      <c r="AQ15" s="64" t="s">
        <v>289</v>
      </c>
      <c r="AR15" s="64"/>
      <c r="AS15" s="70" t="s">
        <v>287</v>
      </c>
      <c r="AT15" s="64" t="b">
        <v>0</v>
      </c>
      <c r="AU15" s="64">
        <v>1</v>
      </c>
      <c r="AV15" s="70" t="s">
        <v>287</v>
      </c>
      <c r="AW15" s="64" t="s">
        <v>343</v>
      </c>
      <c r="AX15" s="64" t="b">
        <v>0</v>
      </c>
      <c r="AY15" s="70" t="s">
        <v>656</v>
      </c>
      <c r="AZ15" s="64" t="s">
        <v>185</v>
      </c>
      <c r="BA15" s="64">
        <v>0</v>
      </c>
      <c r="BB15" s="64">
        <v>0</v>
      </c>
      <c r="BC15" s="64" t="s">
        <v>685</v>
      </c>
      <c r="BD15" s="64" t="s">
        <v>356</v>
      </c>
      <c r="BE15" s="64" t="s">
        <v>380</v>
      </c>
      <c r="BF15" s="64" t="s">
        <v>686</v>
      </c>
      <c r="BG15" s="64" t="s">
        <v>687</v>
      </c>
      <c r="BH15" s="64" t="s">
        <v>686</v>
      </c>
      <c r="BI15" s="64" t="s">
        <v>382</v>
      </c>
      <c r="BJ15" s="67" t="s">
        <v>688</v>
      </c>
      <c r="BK15" s="63" t="str">
        <f>REPLACE(INDEX(GroupVertices[Group],MATCH(Edges[[#This Row],[Vertex 1]],GroupVertices[Vertex],0)),1,1,"")</f>
        <v>1</v>
      </c>
      <c r="BL15" s="63" t="str">
        <f>REPLACE(INDEX(GroupVertices[Group],MATCH(Edges[[#This Row],[Vertex 2]],GroupVertices[Vertex],0)),1,1,"")</f>
        <v>1</v>
      </c>
      <c r="BM15" s="137">
        <v>43632</v>
      </c>
      <c r="BN15" s="70" t="s">
        <v>583</v>
      </c>
    </row>
    <row r="16" spans="1:66" ht="15">
      <c r="A16" s="62" t="s">
        <v>465</v>
      </c>
      <c r="B16" s="62" t="s">
        <v>476</v>
      </c>
      <c r="C16" s="87" t="s">
        <v>284</v>
      </c>
      <c r="D16" s="94">
        <v>5</v>
      </c>
      <c r="E16" s="95" t="s">
        <v>132</v>
      </c>
      <c r="F16" s="96">
        <v>16</v>
      </c>
      <c r="G16" s="87"/>
      <c r="H16" s="77"/>
      <c r="I16" s="97"/>
      <c r="J16" s="97"/>
      <c r="K16" s="34" t="s">
        <v>65</v>
      </c>
      <c r="L16" s="100">
        <v>16</v>
      </c>
      <c r="M16" s="100"/>
      <c r="N16" s="99"/>
      <c r="O16" s="64" t="s">
        <v>195</v>
      </c>
      <c r="P16" s="66">
        <v>43632.92849537037</v>
      </c>
      <c r="Q16" s="64" t="s">
        <v>489</v>
      </c>
      <c r="R16" s="64"/>
      <c r="S16" s="64"/>
      <c r="T16" s="64" t="s">
        <v>527</v>
      </c>
      <c r="U16" s="66">
        <v>43632.92849537037</v>
      </c>
      <c r="V16" s="67" t="s">
        <v>620</v>
      </c>
      <c r="W16" s="64"/>
      <c r="X16" s="64"/>
      <c r="Y16" s="70" t="s">
        <v>657</v>
      </c>
      <c r="Z16" s="64"/>
      <c r="AA16" s="110">
        <v>1</v>
      </c>
      <c r="AB16" s="48"/>
      <c r="AC16" s="49"/>
      <c r="AD16" s="48"/>
      <c r="AE16" s="49"/>
      <c r="AF16" s="48"/>
      <c r="AG16" s="49"/>
      <c r="AH16" s="48"/>
      <c r="AI16" s="49"/>
      <c r="AJ16" s="48"/>
      <c r="AK16" s="117"/>
      <c r="AL16" s="67" t="s">
        <v>567</v>
      </c>
      <c r="AM16" s="64" t="b">
        <v>0</v>
      </c>
      <c r="AN16" s="64">
        <v>0</v>
      </c>
      <c r="AO16" s="70" t="s">
        <v>287</v>
      </c>
      <c r="AP16" s="64" t="b">
        <v>0</v>
      </c>
      <c r="AQ16" s="64" t="s">
        <v>289</v>
      </c>
      <c r="AR16" s="64"/>
      <c r="AS16" s="70" t="s">
        <v>287</v>
      </c>
      <c r="AT16" s="64" t="b">
        <v>0</v>
      </c>
      <c r="AU16" s="64">
        <v>1</v>
      </c>
      <c r="AV16" s="70" t="s">
        <v>656</v>
      </c>
      <c r="AW16" s="64" t="s">
        <v>684</v>
      </c>
      <c r="AX16" s="64" t="b">
        <v>0</v>
      </c>
      <c r="AY16" s="70" t="s">
        <v>656</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37">
        <v>43632</v>
      </c>
      <c r="BN16" s="70" t="s">
        <v>584</v>
      </c>
    </row>
    <row r="17" spans="1:66" ht="15">
      <c r="A17" s="62" t="s">
        <v>464</v>
      </c>
      <c r="B17" s="62" t="s">
        <v>477</v>
      </c>
      <c r="C17" s="87" t="s">
        <v>284</v>
      </c>
      <c r="D17" s="94">
        <v>5</v>
      </c>
      <c r="E17" s="95" t="s">
        <v>132</v>
      </c>
      <c r="F17" s="96">
        <v>16</v>
      </c>
      <c r="G17" s="87"/>
      <c r="H17" s="77"/>
      <c r="I17" s="97"/>
      <c r="J17" s="97"/>
      <c r="K17" s="34" t="s">
        <v>65</v>
      </c>
      <c r="L17" s="100">
        <v>17</v>
      </c>
      <c r="M17" s="100"/>
      <c r="N17" s="99"/>
      <c r="O17" s="64" t="s">
        <v>195</v>
      </c>
      <c r="P17" s="66">
        <v>43632.745520833334</v>
      </c>
      <c r="Q17" s="64" t="s">
        <v>488</v>
      </c>
      <c r="R17" s="64"/>
      <c r="S17" s="64"/>
      <c r="T17" s="64" t="s">
        <v>525</v>
      </c>
      <c r="U17" s="66">
        <v>43632.745520833334</v>
      </c>
      <c r="V17" s="67" t="s">
        <v>618</v>
      </c>
      <c r="W17" s="64"/>
      <c r="X17" s="64"/>
      <c r="Y17" s="70" t="s">
        <v>655</v>
      </c>
      <c r="Z17" s="64"/>
      <c r="AA17" s="110">
        <v>1</v>
      </c>
      <c r="AB17" s="48"/>
      <c r="AC17" s="49"/>
      <c r="AD17" s="48"/>
      <c r="AE17" s="49"/>
      <c r="AF17" s="48"/>
      <c r="AG17" s="49"/>
      <c r="AH17" s="48"/>
      <c r="AI17" s="49"/>
      <c r="AJ17" s="48"/>
      <c r="AK17" s="135" t="s">
        <v>543</v>
      </c>
      <c r="AL17" s="67" t="s">
        <v>543</v>
      </c>
      <c r="AM17" s="64" t="b">
        <v>0</v>
      </c>
      <c r="AN17" s="64">
        <v>1</v>
      </c>
      <c r="AO17" s="70" t="s">
        <v>287</v>
      </c>
      <c r="AP17" s="64" t="b">
        <v>0</v>
      </c>
      <c r="AQ17" s="64" t="s">
        <v>289</v>
      </c>
      <c r="AR17" s="64"/>
      <c r="AS17" s="70" t="s">
        <v>287</v>
      </c>
      <c r="AT17" s="64" t="b">
        <v>0</v>
      </c>
      <c r="AU17" s="64">
        <v>0</v>
      </c>
      <c r="AV17" s="70" t="s">
        <v>287</v>
      </c>
      <c r="AW17" s="64" t="s">
        <v>343</v>
      </c>
      <c r="AX17" s="64" t="b">
        <v>0</v>
      </c>
      <c r="AY17" s="70" t="s">
        <v>655</v>
      </c>
      <c r="AZ17" s="64" t="s">
        <v>185</v>
      </c>
      <c r="BA17" s="64">
        <v>0</v>
      </c>
      <c r="BB17" s="64">
        <v>0</v>
      </c>
      <c r="BC17" s="64" t="s">
        <v>685</v>
      </c>
      <c r="BD17" s="64" t="s">
        <v>356</v>
      </c>
      <c r="BE17" s="64" t="s">
        <v>380</v>
      </c>
      <c r="BF17" s="64" t="s">
        <v>686</v>
      </c>
      <c r="BG17" s="64" t="s">
        <v>687</v>
      </c>
      <c r="BH17" s="64" t="s">
        <v>686</v>
      </c>
      <c r="BI17" s="64" t="s">
        <v>382</v>
      </c>
      <c r="BJ17" s="67" t="s">
        <v>688</v>
      </c>
      <c r="BK17" s="63" t="str">
        <f>REPLACE(INDEX(GroupVertices[Group],MATCH(Edges[[#This Row],[Vertex 1]],GroupVertices[Vertex],0)),1,1,"")</f>
        <v>1</v>
      </c>
      <c r="BL17" s="63" t="str">
        <f>REPLACE(INDEX(GroupVertices[Group],MATCH(Edges[[#This Row],[Vertex 2]],GroupVertices[Vertex],0)),1,1,"")</f>
        <v>4</v>
      </c>
      <c r="BM17" s="137">
        <v>43632</v>
      </c>
      <c r="BN17" s="70" t="s">
        <v>582</v>
      </c>
    </row>
    <row r="18" spans="1:66" ht="15">
      <c r="A18" s="62" t="s">
        <v>464</v>
      </c>
      <c r="B18" s="62" t="s">
        <v>478</v>
      </c>
      <c r="C18" s="87" t="s">
        <v>284</v>
      </c>
      <c r="D18" s="94">
        <v>5</v>
      </c>
      <c r="E18" s="95" t="s">
        <v>132</v>
      </c>
      <c r="F18" s="96">
        <v>16</v>
      </c>
      <c r="G18" s="87"/>
      <c r="H18" s="77"/>
      <c r="I18" s="97"/>
      <c r="J18" s="97"/>
      <c r="K18" s="34" t="s">
        <v>65</v>
      </c>
      <c r="L18" s="100">
        <v>18</v>
      </c>
      <c r="M18" s="100"/>
      <c r="N18" s="99"/>
      <c r="O18" s="64" t="s">
        <v>195</v>
      </c>
      <c r="P18" s="66">
        <v>43632.745520833334</v>
      </c>
      <c r="Q18" s="64" t="s">
        <v>488</v>
      </c>
      <c r="R18" s="64"/>
      <c r="S18" s="64"/>
      <c r="T18" s="64" t="s">
        <v>525</v>
      </c>
      <c r="U18" s="66">
        <v>43632.745520833334</v>
      </c>
      <c r="V18" s="67" t="s">
        <v>618</v>
      </c>
      <c r="W18" s="64"/>
      <c r="X18" s="64"/>
      <c r="Y18" s="70" t="s">
        <v>655</v>
      </c>
      <c r="Z18" s="64"/>
      <c r="AA18" s="110">
        <v>1</v>
      </c>
      <c r="AB18" s="48"/>
      <c r="AC18" s="49"/>
      <c r="AD18" s="48"/>
      <c r="AE18" s="49"/>
      <c r="AF18" s="48"/>
      <c r="AG18" s="49"/>
      <c r="AH18" s="48"/>
      <c r="AI18" s="49"/>
      <c r="AJ18" s="48"/>
      <c r="AK18" s="135" t="s">
        <v>543</v>
      </c>
      <c r="AL18" s="67" t="s">
        <v>543</v>
      </c>
      <c r="AM18" s="64" t="b">
        <v>0</v>
      </c>
      <c r="AN18" s="64">
        <v>1</v>
      </c>
      <c r="AO18" s="70" t="s">
        <v>287</v>
      </c>
      <c r="AP18" s="64" t="b">
        <v>0</v>
      </c>
      <c r="AQ18" s="64" t="s">
        <v>289</v>
      </c>
      <c r="AR18" s="64"/>
      <c r="AS18" s="70" t="s">
        <v>287</v>
      </c>
      <c r="AT18" s="64" t="b">
        <v>0</v>
      </c>
      <c r="AU18" s="64">
        <v>0</v>
      </c>
      <c r="AV18" s="70" t="s">
        <v>287</v>
      </c>
      <c r="AW18" s="64" t="s">
        <v>343</v>
      </c>
      <c r="AX18" s="64" t="b">
        <v>0</v>
      </c>
      <c r="AY18" s="70" t="s">
        <v>655</v>
      </c>
      <c r="AZ18" s="64" t="s">
        <v>185</v>
      </c>
      <c r="BA18" s="64">
        <v>0</v>
      </c>
      <c r="BB18" s="64">
        <v>0</v>
      </c>
      <c r="BC18" s="64" t="s">
        <v>685</v>
      </c>
      <c r="BD18" s="64" t="s">
        <v>356</v>
      </c>
      <c r="BE18" s="64" t="s">
        <v>380</v>
      </c>
      <c r="BF18" s="64" t="s">
        <v>686</v>
      </c>
      <c r="BG18" s="64" t="s">
        <v>687</v>
      </c>
      <c r="BH18" s="64" t="s">
        <v>686</v>
      </c>
      <c r="BI18" s="64" t="s">
        <v>382</v>
      </c>
      <c r="BJ18" s="67" t="s">
        <v>688</v>
      </c>
      <c r="BK18" s="63" t="str">
        <f>REPLACE(INDEX(GroupVertices[Group],MATCH(Edges[[#This Row],[Vertex 1]],GroupVertices[Vertex],0)),1,1,"")</f>
        <v>1</v>
      </c>
      <c r="BL18" s="63" t="str">
        <f>REPLACE(INDEX(GroupVertices[Group],MATCH(Edges[[#This Row],[Vertex 2]],GroupVertices[Vertex],0)),1,1,"")</f>
        <v>1</v>
      </c>
      <c r="BM18" s="137">
        <v>43632</v>
      </c>
      <c r="BN18" s="70" t="s">
        <v>582</v>
      </c>
    </row>
    <row r="19" spans="1:66" ht="15">
      <c r="A19" s="62" t="s">
        <v>464</v>
      </c>
      <c r="B19" s="62" t="s">
        <v>479</v>
      </c>
      <c r="C19" s="87" t="s">
        <v>284</v>
      </c>
      <c r="D19" s="94">
        <v>5</v>
      </c>
      <c r="E19" s="95" t="s">
        <v>132</v>
      </c>
      <c r="F19" s="96">
        <v>16</v>
      </c>
      <c r="G19" s="87"/>
      <c r="H19" s="77"/>
      <c r="I19" s="97"/>
      <c r="J19" s="97"/>
      <c r="K19" s="34" t="s">
        <v>65</v>
      </c>
      <c r="L19" s="100">
        <v>19</v>
      </c>
      <c r="M19" s="100"/>
      <c r="N19" s="99"/>
      <c r="O19" s="64" t="s">
        <v>195</v>
      </c>
      <c r="P19" s="66">
        <v>43632.745520833334</v>
      </c>
      <c r="Q19" s="64" t="s">
        <v>488</v>
      </c>
      <c r="R19" s="64"/>
      <c r="S19" s="64"/>
      <c r="T19" s="64" t="s">
        <v>525</v>
      </c>
      <c r="U19" s="66">
        <v>43632.745520833334</v>
      </c>
      <c r="V19" s="67" t="s">
        <v>618</v>
      </c>
      <c r="W19" s="64"/>
      <c r="X19" s="64"/>
      <c r="Y19" s="70" t="s">
        <v>655</v>
      </c>
      <c r="Z19" s="64"/>
      <c r="AA19" s="110">
        <v>1</v>
      </c>
      <c r="AB19" s="48">
        <v>0</v>
      </c>
      <c r="AC19" s="49">
        <v>0</v>
      </c>
      <c r="AD19" s="48">
        <v>0</v>
      </c>
      <c r="AE19" s="49">
        <v>0</v>
      </c>
      <c r="AF19" s="48">
        <v>0</v>
      </c>
      <c r="AG19" s="49">
        <v>0</v>
      </c>
      <c r="AH19" s="48">
        <v>32</v>
      </c>
      <c r="AI19" s="49">
        <v>100</v>
      </c>
      <c r="AJ19" s="48">
        <v>32</v>
      </c>
      <c r="AK19" s="135" t="s">
        <v>543</v>
      </c>
      <c r="AL19" s="67" t="s">
        <v>543</v>
      </c>
      <c r="AM19" s="64" t="b">
        <v>0</v>
      </c>
      <c r="AN19" s="64">
        <v>1</v>
      </c>
      <c r="AO19" s="70" t="s">
        <v>287</v>
      </c>
      <c r="AP19" s="64" t="b">
        <v>0</v>
      </c>
      <c r="AQ19" s="64" t="s">
        <v>289</v>
      </c>
      <c r="AR19" s="64"/>
      <c r="AS19" s="70" t="s">
        <v>287</v>
      </c>
      <c r="AT19" s="64" t="b">
        <v>0</v>
      </c>
      <c r="AU19" s="64">
        <v>0</v>
      </c>
      <c r="AV19" s="70" t="s">
        <v>287</v>
      </c>
      <c r="AW19" s="64" t="s">
        <v>343</v>
      </c>
      <c r="AX19" s="64" t="b">
        <v>0</v>
      </c>
      <c r="AY19" s="70" t="s">
        <v>655</v>
      </c>
      <c r="AZ19" s="64" t="s">
        <v>185</v>
      </c>
      <c r="BA19" s="64">
        <v>0</v>
      </c>
      <c r="BB19" s="64">
        <v>0</v>
      </c>
      <c r="BC19" s="64" t="s">
        <v>685</v>
      </c>
      <c r="BD19" s="64" t="s">
        <v>356</v>
      </c>
      <c r="BE19" s="64" t="s">
        <v>380</v>
      </c>
      <c r="BF19" s="64" t="s">
        <v>686</v>
      </c>
      <c r="BG19" s="64" t="s">
        <v>687</v>
      </c>
      <c r="BH19" s="64" t="s">
        <v>686</v>
      </c>
      <c r="BI19" s="64" t="s">
        <v>382</v>
      </c>
      <c r="BJ19" s="67" t="s">
        <v>688</v>
      </c>
      <c r="BK19" s="63" t="str">
        <f>REPLACE(INDEX(GroupVertices[Group],MATCH(Edges[[#This Row],[Vertex 1]],GroupVertices[Vertex],0)),1,1,"")</f>
        <v>1</v>
      </c>
      <c r="BL19" s="63" t="str">
        <f>REPLACE(INDEX(GroupVertices[Group],MATCH(Edges[[#This Row],[Vertex 2]],GroupVertices[Vertex],0)),1,1,"")</f>
        <v>1</v>
      </c>
      <c r="BM19" s="137">
        <v>43632</v>
      </c>
      <c r="BN19" s="70" t="s">
        <v>582</v>
      </c>
    </row>
    <row r="20" spans="1:66" ht="15">
      <c r="A20" s="62" t="s">
        <v>465</v>
      </c>
      <c r="B20" s="62" t="s">
        <v>464</v>
      </c>
      <c r="C20" s="87" t="s">
        <v>284</v>
      </c>
      <c r="D20" s="94">
        <v>5</v>
      </c>
      <c r="E20" s="95" t="s">
        <v>132</v>
      </c>
      <c r="F20" s="96">
        <v>16</v>
      </c>
      <c r="G20" s="87"/>
      <c r="H20" s="77"/>
      <c r="I20" s="97"/>
      <c r="J20" s="97"/>
      <c r="K20" s="34" t="s">
        <v>65</v>
      </c>
      <c r="L20" s="100">
        <v>20</v>
      </c>
      <c r="M20" s="100"/>
      <c r="N20" s="99"/>
      <c r="O20" s="64" t="s">
        <v>355</v>
      </c>
      <c r="P20" s="66">
        <v>43632.92849537037</v>
      </c>
      <c r="Q20" s="64" t="s">
        <v>489</v>
      </c>
      <c r="R20" s="64"/>
      <c r="S20" s="64"/>
      <c r="T20" s="64" t="s">
        <v>527</v>
      </c>
      <c r="U20" s="66">
        <v>43632.92849537037</v>
      </c>
      <c r="V20" s="67" t="s">
        <v>620</v>
      </c>
      <c r="W20" s="64"/>
      <c r="X20" s="64"/>
      <c r="Y20" s="70" t="s">
        <v>657</v>
      </c>
      <c r="Z20" s="64"/>
      <c r="AA20" s="110">
        <v>1</v>
      </c>
      <c r="AB20" s="48"/>
      <c r="AC20" s="49"/>
      <c r="AD20" s="48"/>
      <c r="AE20" s="49"/>
      <c r="AF20" s="48"/>
      <c r="AG20" s="49"/>
      <c r="AH20" s="48"/>
      <c r="AI20" s="49"/>
      <c r="AJ20" s="48"/>
      <c r="AK20" s="117"/>
      <c r="AL20" s="67" t="s">
        <v>567</v>
      </c>
      <c r="AM20" s="64" t="b">
        <v>0</v>
      </c>
      <c r="AN20" s="64">
        <v>0</v>
      </c>
      <c r="AO20" s="70" t="s">
        <v>287</v>
      </c>
      <c r="AP20" s="64" t="b">
        <v>0</v>
      </c>
      <c r="AQ20" s="64" t="s">
        <v>289</v>
      </c>
      <c r="AR20" s="64"/>
      <c r="AS20" s="70" t="s">
        <v>287</v>
      </c>
      <c r="AT20" s="64" t="b">
        <v>0</v>
      </c>
      <c r="AU20" s="64">
        <v>1</v>
      </c>
      <c r="AV20" s="70" t="s">
        <v>656</v>
      </c>
      <c r="AW20" s="64" t="s">
        <v>684</v>
      </c>
      <c r="AX20" s="64" t="b">
        <v>0</v>
      </c>
      <c r="AY20" s="70" t="s">
        <v>656</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37">
        <v>43632</v>
      </c>
      <c r="BN20" s="70" t="s">
        <v>584</v>
      </c>
    </row>
    <row r="21" spans="1:66" ht="15">
      <c r="A21" s="62" t="s">
        <v>465</v>
      </c>
      <c r="B21" s="62" t="s">
        <v>464</v>
      </c>
      <c r="C21" s="87" t="s">
        <v>284</v>
      </c>
      <c r="D21" s="94">
        <v>5</v>
      </c>
      <c r="E21" s="95" t="s">
        <v>132</v>
      </c>
      <c r="F21" s="96">
        <v>16</v>
      </c>
      <c r="G21" s="87"/>
      <c r="H21" s="77"/>
      <c r="I21" s="97"/>
      <c r="J21" s="97"/>
      <c r="K21" s="34" t="s">
        <v>65</v>
      </c>
      <c r="L21" s="100">
        <v>21</v>
      </c>
      <c r="M21" s="100"/>
      <c r="N21" s="99"/>
      <c r="O21" s="64" t="s">
        <v>195</v>
      </c>
      <c r="P21" s="66">
        <v>43632.92849537037</v>
      </c>
      <c r="Q21" s="64" t="s">
        <v>489</v>
      </c>
      <c r="R21" s="64"/>
      <c r="S21" s="64"/>
      <c r="T21" s="64" t="s">
        <v>527</v>
      </c>
      <c r="U21" s="66">
        <v>43632.92849537037</v>
      </c>
      <c r="V21" s="67" t="s">
        <v>620</v>
      </c>
      <c r="W21" s="64"/>
      <c r="X21" s="64"/>
      <c r="Y21" s="70" t="s">
        <v>657</v>
      </c>
      <c r="Z21" s="64"/>
      <c r="AA21" s="110">
        <v>1</v>
      </c>
      <c r="AB21" s="48">
        <v>0</v>
      </c>
      <c r="AC21" s="49">
        <v>0</v>
      </c>
      <c r="AD21" s="48">
        <v>0</v>
      </c>
      <c r="AE21" s="49">
        <v>0</v>
      </c>
      <c r="AF21" s="48">
        <v>0</v>
      </c>
      <c r="AG21" s="49">
        <v>0</v>
      </c>
      <c r="AH21" s="48">
        <v>21</v>
      </c>
      <c r="AI21" s="49">
        <v>100</v>
      </c>
      <c r="AJ21" s="48">
        <v>21</v>
      </c>
      <c r="AK21" s="117"/>
      <c r="AL21" s="67" t="s">
        <v>567</v>
      </c>
      <c r="AM21" s="64" t="b">
        <v>0</v>
      </c>
      <c r="AN21" s="64">
        <v>0</v>
      </c>
      <c r="AO21" s="70" t="s">
        <v>287</v>
      </c>
      <c r="AP21" s="64" t="b">
        <v>0</v>
      </c>
      <c r="AQ21" s="64" t="s">
        <v>289</v>
      </c>
      <c r="AR21" s="64"/>
      <c r="AS21" s="70" t="s">
        <v>287</v>
      </c>
      <c r="AT21" s="64" t="b">
        <v>0</v>
      </c>
      <c r="AU21" s="64">
        <v>1</v>
      </c>
      <c r="AV21" s="70" t="s">
        <v>656</v>
      </c>
      <c r="AW21" s="64" t="s">
        <v>684</v>
      </c>
      <c r="AX21" s="64" t="b">
        <v>0</v>
      </c>
      <c r="AY21" s="70" t="s">
        <v>656</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37">
        <v>43632</v>
      </c>
      <c r="BN21" s="70" t="s">
        <v>584</v>
      </c>
    </row>
    <row r="22" spans="1:66" ht="15">
      <c r="A22" s="62" t="s">
        <v>466</v>
      </c>
      <c r="B22" s="62" t="s">
        <v>478</v>
      </c>
      <c r="C22" s="87" t="s">
        <v>284</v>
      </c>
      <c r="D22" s="94">
        <v>5</v>
      </c>
      <c r="E22" s="95" t="s">
        <v>132</v>
      </c>
      <c r="F22" s="96">
        <v>16</v>
      </c>
      <c r="G22" s="87"/>
      <c r="H22" s="77"/>
      <c r="I22" s="97"/>
      <c r="J22" s="97"/>
      <c r="K22" s="34" t="s">
        <v>65</v>
      </c>
      <c r="L22" s="100">
        <v>22</v>
      </c>
      <c r="M22" s="100"/>
      <c r="N22" s="99"/>
      <c r="O22" s="64" t="s">
        <v>195</v>
      </c>
      <c r="P22" s="66">
        <v>43633.002488425926</v>
      </c>
      <c r="Q22" s="64" t="s">
        <v>490</v>
      </c>
      <c r="R22" s="64"/>
      <c r="S22" s="64"/>
      <c r="T22" s="64" t="s">
        <v>528</v>
      </c>
      <c r="U22" s="66">
        <v>43633.002488425926</v>
      </c>
      <c r="V22" s="67" t="s">
        <v>621</v>
      </c>
      <c r="W22" s="64"/>
      <c r="X22" s="64"/>
      <c r="Y22" s="70" t="s">
        <v>658</v>
      </c>
      <c r="Z22" s="64"/>
      <c r="AA22" s="110">
        <v>1</v>
      </c>
      <c r="AB22" s="48"/>
      <c r="AC22" s="49"/>
      <c r="AD22" s="48"/>
      <c r="AE22" s="49"/>
      <c r="AF22" s="48"/>
      <c r="AG22" s="49"/>
      <c r="AH22" s="48"/>
      <c r="AI22" s="49"/>
      <c r="AJ22" s="48"/>
      <c r="AK22" s="117"/>
      <c r="AL22" s="67" t="s">
        <v>568</v>
      </c>
      <c r="AM22" s="64" t="b">
        <v>0</v>
      </c>
      <c r="AN22" s="64">
        <v>0</v>
      </c>
      <c r="AO22" s="70" t="s">
        <v>682</v>
      </c>
      <c r="AP22" s="64" t="b">
        <v>0</v>
      </c>
      <c r="AQ22" s="64" t="s">
        <v>371</v>
      </c>
      <c r="AR22" s="64"/>
      <c r="AS22" s="70" t="s">
        <v>287</v>
      </c>
      <c r="AT22" s="64" t="b">
        <v>0</v>
      </c>
      <c r="AU22" s="64">
        <v>0</v>
      </c>
      <c r="AV22" s="70" t="s">
        <v>287</v>
      </c>
      <c r="AW22" s="64" t="s">
        <v>354</v>
      </c>
      <c r="AX22" s="64" t="b">
        <v>0</v>
      </c>
      <c r="AY22" s="70" t="s">
        <v>658</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37">
        <v>43633</v>
      </c>
      <c r="BN22" s="70" t="s">
        <v>585</v>
      </c>
    </row>
    <row r="23" spans="1:66" ht="15">
      <c r="A23" s="62" t="s">
        <v>466</v>
      </c>
      <c r="B23" s="62" t="s">
        <v>479</v>
      </c>
      <c r="C23" s="87" t="s">
        <v>284</v>
      </c>
      <c r="D23" s="94">
        <v>5</v>
      </c>
      <c r="E23" s="95" t="s">
        <v>132</v>
      </c>
      <c r="F23" s="96">
        <v>16</v>
      </c>
      <c r="G23" s="87"/>
      <c r="H23" s="77"/>
      <c r="I23" s="97"/>
      <c r="J23" s="97"/>
      <c r="K23" s="34" t="s">
        <v>65</v>
      </c>
      <c r="L23" s="100">
        <v>23</v>
      </c>
      <c r="M23" s="100"/>
      <c r="N23" s="99"/>
      <c r="O23" s="64" t="s">
        <v>196</v>
      </c>
      <c r="P23" s="66">
        <v>43633.002488425926</v>
      </c>
      <c r="Q23" s="64" t="s">
        <v>490</v>
      </c>
      <c r="R23" s="64"/>
      <c r="S23" s="64"/>
      <c r="T23" s="64" t="s">
        <v>528</v>
      </c>
      <c r="U23" s="66">
        <v>43633.002488425926</v>
      </c>
      <c r="V23" s="67" t="s">
        <v>621</v>
      </c>
      <c r="W23" s="64"/>
      <c r="X23" s="64"/>
      <c r="Y23" s="70" t="s">
        <v>658</v>
      </c>
      <c r="Z23" s="64"/>
      <c r="AA23" s="110">
        <v>1</v>
      </c>
      <c r="AB23" s="48">
        <v>0</v>
      </c>
      <c r="AC23" s="49">
        <v>0</v>
      </c>
      <c r="AD23" s="48">
        <v>0</v>
      </c>
      <c r="AE23" s="49">
        <v>0</v>
      </c>
      <c r="AF23" s="48">
        <v>0</v>
      </c>
      <c r="AG23" s="49">
        <v>0</v>
      </c>
      <c r="AH23" s="48">
        <v>6</v>
      </c>
      <c r="AI23" s="49">
        <v>100</v>
      </c>
      <c r="AJ23" s="48">
        <v>6</v>
      </c>
      <c r="AK23" s="117"/>
      <c r="AL23" s="67" t="s">
        <v>568</v>
      </c>
      <c r="AM23" s="64" t="b">
        <v>0</v>
      </c>
      <c r="AN23" s="64">
        <v>0</v>
      </c>
      <c r="AO23" s="70" t="s">
        <v>682</v>
      </c>
      <c r="AP23" s="64" t="b">
        <v>0</v>
      </c>
      <c r="AQ23" s="64" t="s">
        <v>371</v>
      </c>
      <c r="AR23" s="64"/>
      <c r="AS23" s="70" t="s">
        <v>287</v>
      </c>
      <c r="AT23" s="64" t="b">
        <v>0</v>
      </c>
      <c r="AU23" s="64">
        <v>0</v>
      </c>
      <c r="AV23" s="70" t="s">
        <v>287</v>
      </c>
      <c r="AW23" s="64" t="s">
        <v>354</v>
      </c>
      <c r="AX23" s="64" t="b">
        <v>0</v>
      </c>
      <c r="AY23" s="70" t="s">
        <v>658</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37">
        <v>43633</v>
      </c>
      <c r="BN23" s="70" t="s">
        <v>585</v>
      </c>
    </row>
    <row r="24" spans="1:66" ht="15">
      <c r="A24" s="62" t="s">
        <v>467</v>
      </c>
      <c r="B24" s="62" t="s">
        <v>480</v>
      </c>
      <c r="C24" s="87" t="s">
        <v>284</v>
      </c>
      <c r="D24" s="94">
        <v>5</v>
      </c>
      <c r="E24" s="95" t="s">
        <v>132</v>
      </c>
      <c r="F24" s="96">
        <v>16</v>
      </c>
      <c r="G24" s="87"/>
      <c r="H24" s="77"/>
      <c r="I24" s="97"/>
      <c r="J24" s="97"/>
      <c r="K24" s="34" t="s">
        <v>65</v>
      </c>
      <c r="L24" s="100">
        <v>24</v>
      </c>
      <c r="M24" s="100"/>
      <c r="N24" s="99"/>
      <c r="O24" s="64" t="s">
        <v>195</v>
      </c>
      <c r="P24" s="66">
        <v>43633.11671296296</v>
      </c>
      <c r="Q24" s="64" t="s">
        <v>491</v>
      </c>
      <c r="R24" s="64"/>
      <c r="S24" s="64"/>
      <c r="T24" s="64" t="s">
        <v>529</v>
      </c>
      <c r="U24" s="66">
        <v>43633.11671296296</v>
      </c>
      <c r="V24" s="67" t="s">
        <v>622</v>
      </c>
      <c r="W24" s="64"/>
      <c r="X24" s="64"/>
      <c r="Y24" s="70" t="s">
        <v>659</v>
      </c>
      <c r="Z24" s="64"/>
      <c r="AA24" s="110">
        <v>1</v>
      </c>
      <c r="AB24" s="48"/>
      <c r="AC24" s="49"/>
      <c r="AD24" s="48"/>
      <c r="AE24" s="49"/>
      <c r="AF24" s="48"/>
      <c r="AG24" s="49"/>
      <c r="AH24" s="48"/>
      <c r="AI24" s="49"/>
      <c r="AJ24" s="48"/>
      <c r="AK24" s="135" t="s">
        <v>545</v>
      </c>
      <c r="AL24" s="67" t="s">
        <v>545</v>
      </c>
      <c r="AM24" s="64" t="b">
        <v>0</v>
      </c>
      <c r="AN24" s="64">
        <v>4</v>
      </c>
      <c r="AO24" s="70" t="s">
        <v>287</v>
      </c>
      <c r="AP24" s="64" t="b">
        <v>0</v>
      </c>
      <c r="AQ24" s="64" t="s">
        <v>289</v>
      </c>
      <c r="AR24" s="64"/>
      <c r="AS24" s="70" t="s">
        <v>287</v>
      </c>
      <c r="AT24" s="64" t="b">
        <v>0</v>
      </c>
      <c r="AU24" s="64">
        <v>0</v>
      </c>
      <c r="AV24" s="70" t="s">
        <v>287</v>
      </c>
      <c r="AW24" s="64" t="s">
        <v>343</v>
      </c>
      <c r="AX24" s="64" t="b">
        <v>0</v>
      </c>
      <c r="AY24" s="70" t="s">
        <v>659</v>
      </c>
      <c r="AZ24" s="64" t="s">
        <v>185</v>
      </c>
      <c r="BA24" s="64">
        <v>0</v>
      </c>
      <c r="BB24" s="64">
        <v>0</v>
      </c>
      <c r="BC24" s="64"/>
      <c r="BD24" s="64"/>
      <c r="BE24" s="64"/>
      <c r="BF24" s="64"/>
      <c r="BG24" s="64"/>
      <c r="BH24" s="64"/>
      <c r="BI24" s="64"/>
      <c r="BJ24" s="64"/>
      <c r="BK24" s="63" t="str">
        <f>REPLACE(INDEX(GroupVertices[Group],MATCH(Edges[[#This Row],[Vertex 1]],GroupVertices[Vertex],0)),1,1,"")</f>
        <v>4</v>
      </c>
      <c r="BL24" s="63" t="str">
        <f>REPLACE(INDEX(GroupVertices[Group],MATCH(Edges[[#This Row],[Vertex 2]],GroupVertices[Vertex],0)),1,1,"")</f>
        <v>4</v>
      </c>
      <c r="BM24" s="137">
        <v>43633</v>
      </c>
      <c r="BN24" s="70" t="s">
        <v>586</v>
      </c>
    </row>
    <row r="25" spans="1:66" ht="15">
      <c r="A25" s="62" t="s">
        <v>467</v>
      </c>
      <c r="B25" s="62" t="s">
        <v>481</v>
      </c>
      <c r="C25" s="87" t="s">
        <v>284</v>
      </c>
      <c r="D25" s="94">
        <v>5</v>
      </c>
      <c r="E25" s="95" t="s">
        <v>132</v>
      </c>
      <c r="F25" s="96">
        <v>16</v>
      </c>
      <c r="G25" s="87"/>
      <c r="H25" s="77"/>
      <c r="I25" s="97"/>
      <c r="J25" s="97"/>
      <c r="K25" s="34" t="s">
        <v>65</v>
      </c>
      <c r="L25" s="100">
        <v>25</v>
      </c>
      <c r="M25" s="100"/>
      <c r="N25" s="99"/>
      <c r="O25" s="64" t="s">
        <v>195</v>
      </c>
      <c r="P25" s="66">
        <v>43633.11671296296</v>
      </c>
      <c r="Q25" s="64" t="s">
        <v>491</v>
      </c>
      <c r="R25" s="64"/>
      <c r="S25" s="64"/>
      <c r="T25" s="64" t="s">
        <v>529</v>
      </c>
      <c r="U25" s="66">
        <v>43633.11671296296</v>
      </c>
      <c r="V25" s="67" t="s">
        <v>622</v>
      </c>
      <c r="W25" s="64"/>
      <c r="X25" s="64"/>
      <c r="Y25" s="70" t="s">
        <v>659</v>
      </c>
      <c r="Z25" s="64"/>
      <c r="AA25" s="110">
        <v>1</v>
      </c>
      <c r="AB25" s="48">
        <v>0</v>
      </c>
      <c r="AC25" s="49">
        <v>0</v>
      </c>
      <c r="AD25" s="48">
        <v>0</v>
      </c>
      <c r="AE25" s="49">
        <v>0</v>
      </c>
      <c r="AF25" s="48">
        <v>0</v>
      </c>
      <c r="AG25" s="49">
        <v>0</v>
      </c>
      <c r="AH25" s="48">
        <v>11</v>
      </c>
      <c r="AI25" s="49">
        <v>100</v>
      </c>
      <c r="AJ25" s="48">
        <v>11</v>
      </c>
      <c r="AK25" s="135" t="s">
        <v>545</v>
      </c>
      <c r="AL25" s="67" t="s">
        <v>545</v>
      </c>
      <c r="AM25" s="64" t="b">
        <v>0</v>
      </c>
      <c r="AN25" s="64">
        <v>4</v>
      </c>
      <c r="AO25" s="70" t="s">
        <v>287</v>
      </c>
      <c r="AP25" s="64" t="b">
        <v>0</v>
      </c>
      <c r="AQ25" s="64" t="s">
        <v>289</v>
      </c>
      <c r="AR25" s="64"/>
      <c r="AS25" s="70" t="s">
        <v>287</v>
      </c>
      <c r="AT25" s="64" t="b">
        <v>0</v>
      </c>
      <c r="AU25" s="64">
        <v>0</v>
      </c>
      <c r="AV25" s="70" t="s">
        <v>287</v>
      </c>
      <c r="AW25" s="64" t="s">
        <v>343</v>
      </c>
      <c r="AX25" s="64" t="b">
        <v>0</v>
      </c>
      <c r="AY25" s="70" t="s">
        <v>659</v>
      </c>
      <c r="AZ25" s="64" t="s">
        <v>185</v>
      </c>
      <c r="BA25" s="64">
        <v>0</v>
      </c>
      <c r="BB25" s="64">
        <v>0</v>
      </c>
      <c r="BC25" s="64"/>
      <c r="BD25" s="64"/>
      <c r="BE25" s="64"/>
      <c r="BF25" s="64"/>
      <c r="BG25" s="64"/>
      <c r="BH25" s="64"/>
      <c r="BI25" s="64"/>
      <c r="BJ25" s="64"/>
      <c r="BK25" s="63" t="str">
        <f>REPLACE(INDEX(GroupVertices[Group],MATCH(Edges[[#This Row],[Vertex 1]],GroupVertices[Vertex],0)),1,1,"")</f>
        <v>4</v>
      </c>
      <c r="BL25" s="63" t="str">
        <f>REPLACE(INDEX(GroupVertices[Group],MATCH(Edges[[#This Row],[Vertex 2]],GroupVertices[Vertex],0)),1,1,"")</f>
        <v>4</v>
      </c>
      <c r="BM25" s="137">
        <v>43633</v>
      </c>
      <c r="BN25" s="70" t="s">
        <v>586</v>
      </c>
    </row>
    <row r="26" spans="1:66" ht="15">
      <c r="A26" s="62" t="s">
        <v>467</v>
      </c>
      <c r="B26" s="62" t="s">
        <v>477</v>
      </c>
      <c r="C26" s="87" t="s">
        <v>284</v>
      </c>
      <c r="D26" s="94">
        <v>5</v>
      </c>
      <c r="E26" s="95" t="s">
        <v>132</v>
      </c>
      <c r="F26" s="96">
        <v>16</v>
      </c>
      <c r="G26" s="87"/>
      <c r="H26" s="77"/>
      <c r="I26" s="97"/>
      <c r="J26" s="97"/>
      <c r="K26" s="34" t="s">
        <v>65</v>
      </c>
      <c r="L26" s="100">
        <v>26</v>
      </c>
      <c r="M26" s="100"/>
      <c r="N26" s="99"/>
      <c r="O26" s="64" t="s">
        <v>195</v>
      </c>
      <c r="P26" s="66">
        <v>43633.11671296296</v>
      </c>
      <c r="Q26" s="64" t="s">
        <v>491</v>
      </c>
      <c r="R26" s="64"/>
      <c r="S26" s="64"/>
      <c r="T26" s="64" t="s">
        <v>529</v>
      </c>
      <c r="U26" s="66">
        <v>43633.11671296296</v>
      </c>
      <c r="V26" s="67" t="s">
        <v>622</v>
      </c>
      <c r="W26" s="64"/>
      <c r="X26" s="64"/>
      <c r="Y26" s="70" t="s">
        <v>659</v>
      </c>
      <c r="Z26" s="64"/>
      <c r="AA26" s="110">
        <v>1</v>
      </c>
      <c r="AB26" s="48"/>
      <c r="AC26" s="49"/>
      <c r="AD26" s="48"/>
      <c r="AE26" s="49"/>
      <c r="AF26" s="48"/>
      <c r="AG26" s="49"/>
      <c r="AH26" s="48"/>
      <c r="AI26" s="49"/>
      <c r="AJ26" s="48"/>
      <c r="AK26" s="135" t="s">
        <v>545</v>
      </c>
      <c r="AL26" s="67" t="s">
        <v>545</v>
      </c>
      <c r="AM26" s="64" t="b">
        <v>0</v>
      </c>
      <c r="AN26" s="64">
        <v>4</v>
      </c>
      <c r="AO26" s="70" t="s">
        <v>287</v>
      </c>
      <c r="AP26" s="64" t="b">
        <v>0</v>
      </c>
      <c r="AQ26" s="64" t="s">
        <v>289</v>
      </c>
      <c r="AR26" s="64"/>
      <c r="AS26" s="70" t="s">
        <v>287</v>
      </c>
      <c r="AT26" s="64" t="b">
        <v>0</v>
      </c>
      <c r="AU26" s="64">
        <v>0</v>
      </c>
      <c r="AV26" s="70" t="s">
        <v>287</v>
      </c>
      <c r="AW26" s="64" t="s">
        <v>343</v>
      </c>
      <c r="AX26" s="64" t="b">
        <v>0</v>
      </c>
      <c r="AY26" s="70" t="s">
        <v>659</v>
      </c>
      <c r="AZ26" s="64" t="s">
        <v>185</v>
      </c>
      <c r="BA26" s="64">
        <v>0</v>
      </c>
      <c r="BB26" s="64">
        <v>0</v>
      </c>
      <c r="BC26" s="64"/>
      <c r="BD26" s="64"/>
      <c r="BE26" s="64"/>
      <c r="BF26" s="64"/>
      <c r="BG26" s="64"/>
      <c r="BH26" s="64"/>
      <c r="BI26" s="64"/>
      <c r="BJ26" s="64"/>
      <c r="BK26" s="63" t="str">
        <f>REPLACE(INDEX(GroupVertices[Group],MATCH(Edges[[#This Row],[Vertex 1]],GroupVertices[Vertex],0)),1,1,"")</f>
        <v>4</v>
      </c>
      <c r="BL26" s="63" t="str">
        <f>REPLACE(INDEX(GroupVertices[Group],MATCH(Edges[[#This Row],[Vertex 2]],GroupVertices[Vertex],0)),1,1,"")</f>
        <v>4</v>
      </c>
      <c r="BM26" s="137">
        <v>43633</v>
      </c>
      <c r="BN26" s="70" t="s">
        <v>586</v>
      </c>
    </row>
    <row r="27" spans="1:66" ht="15">
      <c r="A27" s="62" t="s">
        <v>468</v>
      </c>
      <c r="B27" s="62" t="s">
        <v>469</v>
      </c>
      <c r="C27" s="87" t="s">
        <v>284</v>
      </c>
      <c r="D27" s="94">
        <v>5</v>
      </c>
      <c r="E27" s="95" t="s">
        <v>132</v>
      </c>
      <c r="F27" s="96">
        <v>16</v>
      </c>
      <c r="G27" s="87"/>
      <c r="H27" s="77"/>
      <c r="I27" s="97"/>
      <c r="J27" s="97"/>
      <c r="K27" s="34" t="s">
        <v>66</v>
      </c>
      <c r="L27" s="100">
        <v>27</v>
      </c>
      <c r="M27" s="100"/>
      <c r="N27" s="99"/>
      <c r="O27" s="64" t="s">
        <v>355</v>
      </c>
      <c r="P27" s="66">
        <v>43632.882789351854</v>
      </c>
      <c r="Q27" s="64" t="s">
        <v>486</v>
      </c>
      <c r="R27" s="67" t="s">
        <v>512</v>
      </c>
      <c r="S27" s="64" t="s">
        <v>520</v>
      </c>
      <c r="T27" s="64" t="s">
        <v>523</v>
      </c>
      <c r="U27" s="66">
        <v>43632.882789351854</v>
      </c>
      <c r="V27" s="67" t="s">
        <v>623</v>
      </c>
      <c r="W27" s="64"/>
      <c r="X27" s="64"/>
      <c r="Y27" s="70" t="s">
        <v>660</v>
      </c>
      <c r="Z27" s="64"/>
      <c r="AA27" s="110">
        <v>1</v>
      </c>
      <c r="AB27" s="48">
        <v>0</v>
      </c>
      <c r="AC27" s="49">
        <v>0</v>
      </c>
      <c r="AD27" s="48">
        <v>0</v>
      </c>
      <c r="AE27" s="49">
        <v>0</v>
      </c>
      <c r="AF27" s="48">
        <v>0</v>
      </c>
      <c r="AG27" s="49">
        <v>0</v>
      </c>
      <c r="AH27" s="48">
        <v>14</v>
      </c>
      <c r="AI27" s="49">
        <v>100</v>
      </c>
      <c r="AJ27" s="48">
        <v>14</v>
      </c>
      <c r="AK27" s="117"/>
      <c r="AL27" s="67" t="s">
        <v>569</v>
      </c>
      <c r="AM27" s="64" t="b">
        <v>0</v>
      </c>
      <c r="AN27" s="64">
        <v>0</v>
      </c>
      <c r="AO27" s="70" t="s">
        <v>287</v>
      </c>
      <c r="AP27" s="64" t="b">
        <v>0</v>
      </c>
      <c r="AQ27" s="64" t="s">
        <v>289</v>
      </c>
      <c r="AR27" s="64"/>
      <c r="AS27" s="70" t="s">
        <v>287</v>
      </c>
      <c r="AT27" s="64" t="b">
        <v>0</v>
      </c>
      <c r="AU27" s="64">
        <v>2</v>
      </c>
      <c r="AV27" s="70" t="s">
        <v>663</v>
      </c>
      <c r="AW27" s="64" t="s">
        <v>343</v>
      </c>
      <c r="AX27" s="64" t="b">
        <v>0</v>
      </c>
      <c r="AY27" s="70" t="s">
        <v>663</v>
      </c>
      <c r="AZ27" s="64" t="s">
        <v>185</v>
      </c>
      <c r="BA27" s="64">
        <v>0</v>
      </c>
      <c r="BB27" s="64">
        <v>0</v>
      </c>
      <c r="BC27" s="64"/>
      <c r="BD27" s="64"/>
      <c r="BE27" s="64"/>
      <c r="BF27" s="64"/>
      <c r="BG27" s="64"/>
      <c r="BH27" s="64"/>
      <c r="BI27" s="64"/>
      <c r="BJ27" s="64"/>
      <c r="BK27" s="63" t="str">
        <f>REPLACE(INDEX(GroupVertices[Group],MATCH(Edges[[#This Row],[Vertex 1]],GroupVertices[Vertex],0)),1,1,"")</f>
        <v>6</v>
      </c>
      <c r="BL27" s="63" t="str">
        <f>REPLACE(INDEX(GroupVertices[Group],MATCH(Edges[[#This Row],[Vertex 2]],GroupVertices[Vertex],0)),1,1,"")</f>
        <v>6</v>
      </c>
      <c r="BM27" s="137">
        <v>43632</v>
      </c>
      <c r="BN27" s="70" t="s">
        <v>587</v>
      </c>
    </row>
    <row r="28" spans="1:66" ht="15">
      <c r="A28" s="62" t="s">
        <v>469</v>
      </c>
      <c r="B28" s="62" t="s">
        <v>468</v>
      </c>
      <c r="C28" s="87" t="s">
        <v>284</v>
      </c>
      <c r="D28" s="94">
        <v>5</v>
      </c>
      <c r="E28" s="95" t="s">
        <v>132</v>
      </c>
      <c r="F28" s="96">
        <v>16</v>
      </c>
      <c r="G28" s="87"/>
      <c r="H28" s="77"/>
      <c r="I28" s="97"/>
      <c r="J28" s="97"/>
      <c r="K28" s="34" t="s">
        <v>66</v>
      </c>
      <c r="L28" s="100">
        <v>28</v>
      </c>
      <c r="M28" s="100"/>
      <c r="N28" s="99"/>
      <c r="O28" s="64" t="s">
        <v>195</v>
      </c>
      <c r="P28" s="66">
        <v>43633.15482638889</v>
      </c>
      <c r="Q28" s="64" t="s">
        <v>492</v>
      </c>
      <c r="R28" s="67" t="s">
        <v>513</v>
      </c>
      <c r="S28" s="64" t="s">
        <v>520</v>
      </c>
      <c r="T28" s="64" t="s">
        <v>530</v>
      </c>
      <c r="U28" s="66">
        <v>43633.15482638889</v>
      </c>
      <c r="V28" s="67" t="s">
        <v>624</v>
      </c>
      <c r="W28" s="64"/>
      <c r="X28" s="64"/>
      <c r="Y28" s="70" t="s">
        <v>661</v>
      </c>
      <c r="Z28" s="64"/>
      <c r="AA28" s="110">
        <v>1</v>
      </c>
      <c r="AB28" s="48">
        <v>0</v>
      </c>
      <c r="AC28" s="49">
        <v>0</v>
      </c>
      <c r="AD28" s="48">
        <v>0</v>
      </c>
      <c r="AE28" s="49">
        <v>0</v>
      </c>
      <c r="AF28" s="48">
        <v>0</v>
      </c>
      <c r="AG28" s="49">
        <v>0</v>
      </c>
      <c r="AH28" s="48">
        <v>16</v>
      </c>
      <c r="AI28" s="49">
        <v>100</v>
      </c>
      <c r="AJ28" s="48">
        <v>16</v>
      </c>
      <c r="AK28" s="135" t="s">
        <v>546</v>
      </c>
      <c r="AL28" s="67" t="s">
        <v>546</v>
      </c>
      <c r="AM28" s="64" t="b">
        <v>0</v>
      </c>
      <c r="AN28" s="64">
        <v>5</v>
      </c>
      <c r="AO28" s="70" t="s">
        <v>287</v>
      </c>
      <c r="AP28" s="64" t="b">
        <v>0</v>
      </c>
      <c r="AQ28" s="64" t="s">
        <v>289</v>
      </c>
      <c r="AR28" s="64"/>
      <c r="AS28" s="70" t="s">
        <v>287</v>
      </c>
      <c r="AT28" s="64" t="b">
        <v>0</v>
      </c>
      <c r="AU28" s="64">
        <v>0</v>
      </c>
      <c r="AV28" s="70" t="s">
        <v>287</v>
      </c>
      <c r="AW28" s="64" t="s">
        <v>372</v>
      </c>
      <c r="AX28" s="64" t="b">
        <v>0</v>
      </c>
      <c r="AY28" s="70" t="s">
        <v>661</v>
      </c>
      <c r="AZ28" s="64" t="s">
        <v>185</v>
      </c>
      <c r="BA28" s="64">
        <v>0</v>
      </c>
      <c r="BB28" s="64">
        <v>0</v>
      </c>
      <c r="BC28" s="64"/>
      <c r="BD28" s="64"/>
      <c r="BE28" s="64"/>
      <c r="BF28" s="64"/>
      <c r="BG28" s="64"/>
      <c r="BH28" s="64"/>
      <c r="BI28" s="64"/>
      <c r="BJ28" s="64"/>
      <c r="BK28" s="63" t="str">
        <f>REPLACE(INDEX(GroupVertices[Group],MATCH(Edges[[#This Row],[Vertex 1]],GroupVertices[Vertex],0)),1,1,"")</f>
        <v>6</v>
      </c>
      <c r="BL28" s="63" t="str">
        <f>REPLACE(INDEX(GroupVertices[Group],MATCH(Edges[[#This Row],[Vertex 2]],GroupVertices[Vertex],0)),1,1,"")</f>
        <v>6</v>
      </c>
      <c r="BM28" s="137">
        <v>43633</v>
      </c>
      <c r="BN28" s="70" t="s">
        <v>588</v>
      </c>
    </row>
    <row r="29" spans="1:66" ht="15">
      <c r="A29" s="62" t="s">
        <v>469</v>
      </c>
      <c r="B29" s="62" t="s">
        <v>469</v>
      </c>
      <c r="C29" s="87" t="s">
        <v>1086</v>
      </c>
      <c r="D29" s="94">
        <v>8.333333333333334</v>
      </c>
      <c r="E29" s="95" t="s">
        <v>136</v>
      </c>
      <c r="F29" s="96">
        <v>13.142857142857142</v>
      </c>
      <c r="G29" s="87"/>
      <c r="H29" s="77"/>
      <c r="I29" s="97"/>
      <c r="J29" s="97"/>
      <c r="K29" s="34" t="s">
        <v>65</v>
      </c>
      <c r="L29" s="100">
        <v>29</v>
      </c>
      <c r="M29" s="100"/>
      <c r="N29" s="99"/>
      <c r="O29" s="64" t="s">
        <v>185</v>
      </c>
      <c r="P29" s="66">
        <v>43629.541666666664</v>
      </c>
      <c r="Q29" s="64" t="s">
        <v>493</v>
      </c>
      <c r="R29" s="67" t="s">
        <v>514</v>
      </c>
      <c r="S29" s="64" t="s">
        <v>520</v>
      </c>
      <c r="T29" s="64" t="s">
        <v>531</v>
      </c>
      <c r="U29" s="66">
        <v>43629.541666666664</v>
      </c>
      <c r="V29" s="67" t="s">
        <v>625</v>
      </c>
      <c r="W29" s="64"/>
      <c r="X29" s="64"/>
      <c r="Y29" s="70" t="s">
        <v>662</v>
      </c>
      <c r="Z29" s="64"/>
      <c r="AA29" s="110">
        <v>3</v>
      </c>
      <c r="AB29" s="48">
        <v>0</v>
      </c>
      <c r="AC29" s="49">
        <v>0</v>
      </c>
      <c r="AD29" s="48">
        <v>0</v>
      </c>
      <c r="AE29" s="49">
        <v>0</v>
      </c>
      <c r="AF29" s="48">
        <v>0</v>
      </c>
      <c r="AG29" s="49">
        <v>0</v>
      </c>
      <c r="AH29" s="48">
        <v>10</v>
      </c>
      <c r="AI29" s="49">
        <v>100</v>
      </c>
      <c r="AJ29" s="48">
        <v>10</v>
      </c>
      <c r="AK29" s="135" t="s">
        <v>547</v>
      </c>
      <c r="AL29" s="67" t="s">
        <v>547</v>
      </c>
      <c r="AM29" s="64" t="b">
        <v>0</v>
      </c>
      <c r="AN29" s="64">
        <v>0</v>
      </c>
      <c r="AO29" s="70" t="s">
        <v>287</v>
      </c>
      <c r="AP29" s="64" t="b">
        <v>0</v>
      </c>
      <c r="AQ29" s="64" t="s">
        <v>289</v>
      </c>
      <c r="AR29" s="64"/>
      <c r="AS29" s="70" t="s">
        <v>287</v>
      </c>
      <c r="AT29" s="64" t="b">
        <v>0</v>
      </c>
      <c r="AU29" s="64">
        <v>0</v>
      </c>
      <c r="AV29" s="70" t="s">
        <v>287</v>
      </c>
      <c r="AW29" s="64" t="s">
        <v>372</v>
      </c>
      <c r="AX29" s="64" t="b">
        <v>0</v>
      </c>
      <c r="AY29" s="70" t="s">
        <v>662</v>
      </c>
      <c r="AZ29" s="64" t="s">
        <v>185</v>
      </c>
      <c r="BA29" s="64">
        <v>0</v>
      </c>
      <c r="BB29" s="64">
        <v>0</v>
      </c>
      <c r="BC29" s="64"/>
      <c r="BD29" s="64"/>
      <c r="BE29" s="64"/>
      <c r="BF29" s="64"/>
      <c r="BG29" s="64"/>
      <c r="BH29" s="64"/>
      <c r="BI29" s="64"/>
      <c r="BJ29" s="64"/>
      <c r="BK29" s="63" t="str">
        <f>REPLACE(INDEX(GroupVertices[Group],MATCH(Edges[[#This Row],[Vertex 1]],GroupVertices[Vertex],0)),1,1,"")</f>
        <v>6</v>
      </c>
      <c r="BL29" s="63" t="str">
        <f>REPLACE(INDEX(GroupVertices[Group],MATCH(Edges[[#This Row],[Vertex 2]],GroupVertices[Vertex],0)),1,1,"")</f>
        <v>6</v>
      </c>
      <c r="BM29" s="137">
        <v>43629</v>
      </c>
      <c r="BN29" s="70" t="s">
        <v>589</v>
      </c>
    </row>
    <row r="30" spans="1:66" ht="15">
      <c r="A30" s="62" t="s">
        <v>469</v>
      </c>
      <c r="B30" s="62" t="s">
        <v>469</v>
      </c>
      <c r="C30" s="87" t="s">
        <v>1086</v>
      </c>
      <c r="D30" s="94">
        <v>8.333333333333334</v>
      </c>
      <c r="E30" s="95" t="s">
        <v>136</v>
      </c>
      <c r="F30" s="96">
        <v>13.142857142857142</v>
      </c>
      <c r="G30" s="87"/>
      <c r="H30" s="77"/>
      <c r="I30" s="97"/>
      <c r="J30" s="97"/>
      <c r="K30" s="34" t="s">
        <v>65</v>
      </c>
      <c r="L30" s="100">
        <v>30</v>
      </c>
      <c r="M30" s="100"/>
      <c r="N30" s="99"/>
      <c r="O30" s="64" t="s">
        <v>185</v>
      </c>
      <c r="P30" s="66">
        <v>43632.84326388889</v>
      </c>
      <c r="Q30" s="64" t="s">
        <v>486</v>
      </c>
      <c r="R30" s="67" t="s">
        <v>512</v>
      </c>
      <c r="S30" s="64" t="s">
        <v>520</v>
      </c>
      <c r="T30" s="64" t="s">
        <v>523</v>
      </c>
      <c r="U30" s="66">
        <v>43632.84326388889</v>
      </c>
      <c r="V30" s="67" t="s">
        <v>626</v>
      </c>
      <c r="W30" s="64"/>
      <c r="X30" s="64"/>
      <c r="Y30" s="70" t="s">
        <v>663</v>
      </c>
      <c r="Z30" s="64"/>
      <c r="AA30" s="110">
        <v>3</v>
      </c>
      <c r="AB30" s="48">
        <v>0</v>
      </c>
      <c r="AC30" s="49">
        <v>0</v>
      </c>
      <c r="AD30" s="48">
        <v>0</v>
      </c>
      <c r="AE30" s="49">
        <v>0</v>
      </c>
      <c r="AF30" s="48">
        <v>0</v>
      </c>
      <c r="AG30" s="49">
        <v>0</v>
      </c>
      <c r="AH30" s="48">
        <v>14</v>
      </c>
      <c r="AI30" s="49">
        <v>100</v>
      </c>
      <c r="AJ30" s="48">
        <v>14</v>
      </c>
      <c r="AK30" s="135" t="s">
        <v>548</v>
      </c>
      <c r="AL30" s="67" t="s">
        <v>548</v>
      </c>
      <c r="AM30" s="64" t="b">
        <v>0</v>
      </c>
      <c r="AN30" s="64">
        <v>8</v>
      </c>
      <c r="AO30" s="70" t="s">
        <v>287</v>
      </c>
      <c r="AP30" s="64" t="b">
        <v>0</v>
      </c>
      <c r="AQ30" s="64" t="s">
        <v>289</v>
      </c>
      <c r="AR30" s="64"/>
      <c r="AS30" s="70" t="s">
        <v>287</v>
      </c>
      <c r="AT30" s="64" t="b">
        <v>0</v>
      </c>
      <c r="AU30" s="64">
        <v>2</v>
      </c>
      <c r="AV30" s="70" t="s">
        <v>287</v>
      </c>
      <c r="AW30" s="64" t="s">
        <v>372</v>
      </c>
      <c r="AX30" s="64" t="b">
        <v>0</v>
      </c>
      <c r="AY30" s="70" t="s">
        <v>663</v>
      </c>
      <c r="AZ30" s="64" t="s">
        <v>185</v>
      </c>
      <c r="BA30" s="64">
        <v>0</v>
      </c>
      <c r="BB30" s="64">
        <v>0</v>
      </c>
      <c r="BC30" s="64"/>
      <c r="BD30" s="64"/>
      <c r="BE30" s="64"/>
      <c r="BF30" s="64"/>
      <c r="BG30" s="64"/>
      <c r="BH30" s="64"/>
      <c r="BI30" s="64"/>
      <c r="BJ30" s="64"/>
      <c r="BK30" s="63" t="str">
        <f>REPLACE(INDEX(GroupVertices[Group],MATCH(Edges[[#This Row],[Vertex 1]],GroupVertices[Vertex],0)),1,1,"")</f>
        <v>6</v>
      </c>
      <c r="BL30" s="63" t="str">
        <f>REPLACE(INDEX(GroupVertices[Group],MATCH(Edges[[#This Row],[Vertex 2]],GroupVertices[Vertex],0)),1,1,"")</f>
        <v>6</v>
      </c>
      <c r="BM30" s="137">
        <v>43632</v>
      </c>
      <c r="BN30" s="70" t="s">
        <v>590</v>
      </c>
    </row>
    <row r="31" spans="1:66" ht="15">
      <c r="A31" s="62" t="s">
        <v>469</v>
      </c>
      <c r="B31" s="62" t="s">
        <v>469</v>
      </c>
      <c r="C31" s="87" t="s">
        <v>1086</v>
      </c>
      <c r="D31" s="94">
        <v>8.333333333333334</v>
      </c>
      <c r="E31" s="95" t="s">
        <v>136</v>
      </c>
      <c r="F31" s="96">
        <v>13.142857142857142</v>
      </c>
      <c r="G31" s="87"/>
      <c r="H31" s="77"/>
      <c r="I31" s="97"/>
      <c r="J31" s="97"/>
      <c r="K31" s="34" t="s">
        <v>65</v>
      </c>
      <c r="L31" s="100">
        <v>31</v>
      </c>
      <c r="M31" s="100"/>
      <c r="N31" s="99"/>
      <c r="O31" s="64" t="s">
        <v>185</v>
      </c>
      <c r="P31" s="66">
        <v>43632.96591435185</v>
      </c>
      <c r="Q31" s="64" t="s">
        <v>494</v>
      </c>
      <c r="R31" s="67" t="s">
        <v>513</v>
      </c>
      <c r="S31" s="64" t="s">
        <v>520</v>
      </c>
      <c r="T31" s="64" t="s">
        <v>532</v>
      </c>
      <c r="U31" s="66">
        <v>43632.96591435185</v>
      </c>
      <c r="V31" s="67" t="s">
        <v>627</v>
      </c>
      <c r="W31" s="64"/>
      <c r="X31" s="64"/>
      <c r="Y31" s="70" t="s">
        <v>664</v>
      </c>
      <c r="Z31" s="64"/>
      <c r="AA31" s="110">
        <v>3</v>
      </c>
      <c r="AB31" s="48">
        <v>0</v>
      </c>
      <c r="AC31" s="49">
        <v>0</v>
      </c>
      <c r="AD31" s="48">
        <v>0</v>
      </c>
      <c r="AE31" s="49">
        <v>0</v>
      </c>
      <c r="AF31" s="48">
        <v>0</v>
      </c>
      <c r="AG31" s="49">
        <v>0</v>
      </c>
      <c r="AH31" s="48">
        <v>12</v>
      </c>
      <c r="AI31" s="49">
        <v>100</v>
      </c>
      <c r="AJ31" s="48">
        <v>12</v>
      </c>
      <c r="AK31" s="135" t="s">
        <v>549</v>
      </c>
      <c r="AL31" s="67" t="s">
        <v>549</v>
      </c>
      <c r="AM31" s="64" t="b">
        <v>0</v>
      </c>
      <c r="AN31" s="64">
        <v>3</v>
      </c>
      <c r="AO31" s="70" t="s">
        <v>287</v>
      </c>
      <c r="AP31" s="64" t="b">
        <v>0</v>
      </c>
      <c r="AQ31" s="64" t="s">
        <v>289</v>
      </c>
      <c r="AR31" s="64"/>
      <c r="AS31" s="70" t="s">
        <v>287</v>
      </c>
      <c r="AT31" s="64" t="b">
        <v>0</v>
      </c>
      <c r="AU31" s="64">
        <v>0</v>
      </c>
      <c r="AV31" s="70" t="s">
        <v>287</v>
      </c>
      <c r="AW31" s="64" t="s">
        <v>372</v>
      </c>
      <c r="AX31" s="64" t="b">
        <v>0</v>
      </c>
      <c r="AY31" s="70" t="s">
        <v>664</v>
      </c>
      <c r="AZ31" s="64" t="s">
        <v>185</v>
      </c>
      <c r="BA31" s="64">
        <v>0</v>
      </c>
      <c r="BB31" s="64">
        <v>0</v>
      </c>
      <c r="BC31" s="64"/>
      <c r="BD31" s="64"/>
      <c r="BE31" s="64"/>
      <c r="BF31" s="64"/>
      <c r="BG31" s="64"/>
      <c r="BH31" s="64"/>
      <c r="BI31" s="64"/>
      <c r="BJ31" s="64"/>
      <c r="BK31" s="63" t="str">
        <f>REPLACE(INDEX(GroupVertices[Group],MATCH(Edges[[#This Row],[Vertex 1]],GroupVertices[Vertex],0)),1,1,"")</f>
        <v>6</v>
      </c>
      <c r="BL31" s="63" t="str">
        <f>REPLACE(INDEX(GroupVertices[Group],MATCH(Edges[[#This Row],[Vertex 2]],GroupVertices[Vertex],0)),1,1,"")</f>
        <v>6</v>
      </c>
      <c r="BM31" s="137">
        <v>43632</v>
      </c>
      <c r="BN31" s="70" t="s">
        <v>591</v>
      </c>
    </row>
    <row r="32" spans="1:66" ht="15">
      <c r="A32" s="62" t="s">
        <v>470</v>
      </c>
      <c r="B32" s="62" t="s">
        <v>470</v>
      </c>
      <c r="C32" s="87" t="s">
        <v>1086</v>
      </c>
      <c r="D32" s="94">
        <v>8.333333333333334</v>
      </c>
      <c r="E32" s="95" t="s">
        <v>136</v>
      </c>
      <c r="F32" s="96">
        <v>13.142857142857142</v>
      </c>
      <c r="G32" s="87"/>
      <c r="H32" s="77"/>
      <c r="I32" s="97"/>
      <c r="J32" s="97"/>
      <c r="K32" s="34" t="s">
        <v>65</v>
      </c>
      <c r="L32" s="100">
        <v>32</v>
      </c>
      <c r="M32" s="100"/>
      <c r="N32" s="99"/>
      <c r="O32" s="64" t="s">
        <v>185</v>
      </c>
      <c r="P32" s="66">
        <v>43632.84339120371</v>
      </c>
      <c r="Q32" s="64" t="s">
        <v>495</v>
      </c>
      <c r="R32" s="67" t="s">
        <v>512</v>
      </c>
      <c r="S32" s="64" t="s">
        <v>520</v>
      </c>
      <c r="T32" s="64" t="s">
        <v>523</v>
      </c>
      <c r="U32" s="66">
        <v>43632.84339120371</v>
      </c>
      <c r="V32" s="67" t="s">
        <v>628</v>
      </c>
      <c r="W32" s="64"/>
      <c r="X32" s="64"/>
      <c r="Y32" s="70" t="s">
        <v>665</v>
      </c>
      <c r="Z32" s="64"/>
      <c r="AA32" s="110">
        <v>3</v>
      </c>
      <c r="AB32" s="48">
        <v>0</v>
      </c>
      <c r="AC32" s="49">
        <v>0</v>
      </c>
      <c r="AD32" s="48">
        <v>0</v>
      </c>
      <c r="AE32" s="49">
        <v>0</v>
      </c>
      <c r="AF32" s="48">
        <v>0</v>
      </c>
      <c r="AG32" s="49">
        <v>0</v>
      </c>
      <c r="AH32" s="48">
        <v>14</v>
      </c>
      <c r="AI32" s="49">
        <v>100</v>
      </c>
      <c r="AJ32" s="48">
        <v>14</v>
      </c>
      <c r="AK32" s="135" t="s">
        <v>550</v>
      </c>
      <c r="AL32" s="67" t="s">
        <v>550</v>
      </c>
      <c r="AM32" s="64" t="b">
        <v>0</v>
      </c>
      <c r="AN32" s="64">
        <v>4</v>
      </c>
      <c r="AO32" s="70" t="s">
        <v>287</v>
      </c>
      <c r="AP32" s="64" t="b">
        <v>0</v>
      </c>
      <c r="AQ32" s="64" t="s">
        <v>289</v>
      </c>
      <c r="AR32" s="64"/>
      <c r="AS32" s="70" t="s">
        <v>287</v>
      </c>
      <c r="AT32" s="64" t="b">
        <v>0</v>
      </c>
      <c r="AU32" s="64">
        <v>0</v>
      </c>
      <c r="AV32" s="70" t="s">
        <v>287</v>
      </c>
      <c r="AW32" s="64" t="s">
        <v>372</v>
      </c>
      <c r="AX32" s="64" t="b">
        <v>0</v>
      </c>
      <c r="AY32" s="70" t="s">
        <v>665</v>
      </c>
      <c r="AZ32" s="64" t="s">
        <v>185</v>
      </c>
      <c r="BA32" s="64">
        <v>0</v>
      </c>
      <c r="BB32" s="64">
        <v>0</v>
      </c>
      <c r="BC32" s="64"/>
      <c r="BD32" s="64"/>
      <c r="BE32" s="64"/>
      <c r="BF32" s="64"/>
      <c r="BG32" s="64"/>
      <c r="BH32" s="64"/>
      <c r="BI32" s="64"/>
      <c r="BJ32" s="64"/>
      <c r="BK32" s="63" t="str">
        <f>REPLACE(INDEX(GroupVertices[Group],MATCH(Edges[[#This Row],[Vertex 1]],GroupVertices[Vertex],0)),1,1,"")</f>
        <v>5</v>
      </c>
      <c r="BL32" s="63" t="str">
        <f>REPLACE(INDEX(GroupVertices[Group],MATCH(Edges[[#This Row],[Vertex 2]],GroupVertices[Vertex],0)),1,1,"")</f>
        <v>5</v>
      </c>
      <c r="BM32" s="137">
        <v>43632</v>
      </c>
      <c r="BN32" s="70" t="s">
        <v>592</v>
      </c>
    </row>
    <row r="33" spans="1:66" ht="15">
      <c r="A33" s="62" t="s">
        <v>470</v>
      </c>
      <c r="B33" s="62" t="s">
        <v>470</v>
      </c>
      <c r="C33" s="87" t="s">
        <v>1086</v>
      </c>
      <c r="D33" s="94">
        <v>8.333333333333334</v>
      </c>
      <c r="E33" s="95" t="s">
        <v>136</v>
      </c>
      <c r="F33" s="96">
        <v>13.142857142857142</v>
      </c>
      <c r="G33" s="87"/>
      <c r="H33" s="77"/>
      <c r="I33" s="97"/>
      <c r="J33" s="97"/>
      <c r="K33" s="34" t="s">
        <v>65</v>
      </c>
      <c r="L33" s="100">
        <v>33</v>
      </c>
      <c r="M33" s="100"/>
      <c r="N33" s="99"/>
      <c r="O33" s="64" t="s">
        <v>185</v>
      </c>
      <c r="P33" s="66">
        <v>43632.96613425926</v>
      </c>
      <c r="Q33" s="64" t="s">
        <v>496</v>
      </c>
      <c r="R33" s="67" t="s">
        <v>513</v>
      </c>
      <c r="S33" s="64" t="s">
        <v>520</v>
      </c>
      <c r="T33" s="64" t="s">
        <v>532</v>
      </c>
      <c r="U33" s="66">
        <v>43632.96613425926</v>
      </c>
      <c r="V33" s="67" t="s">
        <v>629</v>
      </c>
      <c r="W33" s="64"/>
      <c r="X33" s="64"/>
      <c r="Y33" s="70" t="s">
        <v>666</v>
      </c>
      <c r="Z33" s="64"/>
      <c r="AA33" s="110">
        <v>3</v>
      </c>
      <c r="AB33" s="48">
        <v>0</v>
      </c>
      <c r="AC33" s="49">
        <v>0</v>
      </c>
      <c r="AD33" s="48">
        <v>0</v>
      </c>
      <c r="AE33" s="49">
        <v>0</v>
      </c>
      <c r="AF33" s="48">
        <v>0</v>
      </c>
      <c r="AG33" s="49">
        <v>0</v>
      </c>
      <c r="AH33" s="48">
        <v>12</v>
      </c>
      <c r="AI33" s="49">
        <v>100</v>
      </c>
      <c r="AJ33" s="48">
        <v>12</v>
      </c>
      <c r="AK33" s="135" t="s">
        <v>551</v>
      </c>
      <c r="AL33" s="67" t="s">
        <v>551</v>
      </c>
      <c r="AM33" s="64" t="b">
        <v>0</v>
      </c>
      <c r="AN33" s="64">
        <v>5</v>
      </c>
      <c r="AO33" s="70" t="s">
        <v>287</v>
      </c>
      <c r="AP33" s="64" t="b">
        <v>0</v>
      </c>
      <c r="AQ33" s="64" t="s">
        <v>289</v>
      </c>
      <c r="AR33" s="64"/>
      <c r="AS33" s="70" t="s">
        <v>287</v>
      </c>
      <c r="AT33" s="64" t="b">
        <v>0</v>
      </c>
      <c r="AU33" s="64">
        <v>0</v>
      </c>
      <c r="AV33" s="70" t="s">
        <v>287</v>
      </c>
      <c r="AW33" s="64" t="s">
        <v>372</v>
      </c>
      <c r="AX33" s="64" t="b">
        <v>0</v>
      </c>
      <c r="AY33" s="70" t="s">
        <v>666</v>
      </c>
      <c r="AZ33" s="64" t="s">
        <v>185</v>
      </c>
      <c r="BA33" s="64">
        <v>0</v>
      </c>
      <c r="BB33" s="64">
        <v>0</v>
      </c>
      <c r="BC33" s="64"/>
      <c r="BD33" s="64"/>
      <c r="BE33" s="64"/>
      <c r="BF33" s="64"/>
      <c r="BG33" s="64"/>
      <c r="BH33" s="64"/>
      <c r="BI33" s="64"/>
      <c r="BJ33" s="64"/>
      <c r="BK33" s="63" t="str">
        <f>REPLACE(INDEX(GroupVertices[Group],MATCH(Edges[[#This Row],[Vertex 1]],GroupVertices[Vertex],0)),1,1,"")</f>
        <v>5</v>
      </c>
      <c r="BL33" s="63" t="str">
        <f>REPLACE(INDEX(GroupVertices[Group],MATCH(Edges[[#This Row],[Vertex 2]],GroupVertices[Vertex],0)),1,1,"")</f>
        <v>5</v>
      </c>
      <c r="BM33" s="137">
        <v>43632</v>
      </c>
      <c r="BN33" s="70" t="s">
        <v>593</v>
      </c>
    </row>
    <row r="34" spans="1:66" ht="15">
      <c r="A34" s="62" t="s">
        <v>470</v>
      </c>
      <c r="B34" s="62" t="s">
        <v>470</v>
      </c>
      <c r="C34" s="87" t="s">
        <v>1086</v>
      </c>
      <c r="D34" s="94">
        <v>8.333333333333334</v>
      </c>
      <c r="E34" s="95" t="s">
        <v>136</v>
      </c>
      <c r="F34" s="96">
        <v>13.142857142857142</v>
      </c>
      <c r="G34" s="87"/>
      <c r="H34" s="77"/>
      <c r="I34" s="97"/>
      <c r="J34" s="97"/>
      <c r="K34" s="34" t="s">
        <v>65</v>
      </c>
      <c r="L34" s="100">
        <v>34</v>
      </c>
      <c r="M34" s="100"/>
      <c r="N34" s="99"/>
      <c r="O34" s="64" t="s">
        <v>185</v>
      </c>
      <c r="P34" s="66">
        <v>43633.15503472222</v>
      </c>
      <c r="Q34" s="64" t="s">
        <v>497</v>
      </c>
      <c r="R34" s="67" t="s">
        <v>513</v>
      </c>
      <c r="S34" s="64" t="s">
        <v>520</v>
      </c>
      <c r="T34" s="64" t="s">
        <v>530</v>
      </c>
      <c r="U34" s="66">
        <v>43633.15503472222</v>
      </c>
      <c r="V34" s="67" t="s">
        <v>630</v>
      </c>
      <c r="W34" s="64"/>
      <c r="X34" s="64"/>
      <c r="Y34" s="70" t="s">
        <v>667</v>
      </c>
      <c r="Z34" s="64"/>
      <c r="AA34" s="110">
        <v>3</v>
      </c>
      <c r="AB34" s="48">
        <v>0</v>
      </c>
      <c r="AC34" s="49">
        <v>0</v>
      </c>
      <c r="AD34" s="48">
        <v>0</v>
      </c>
      <c r="AE34" s="49">
        <v>0</v>
      </c>
      <c r="AF34" s="48">
        <v>0</v>
      </c>
      <c r="AG34" s="49">
        <v>0</v>
      </c>
      <c r="AH34" s="48">
        <v>12</v>
      </c>
      <c r="AI34" s="49">
        <v>100</v>
      </c>
      <c r="AJ34" s="48">
        <v>12</v>
      </c>
      <c r="AK34" s="135" t="s">
        <v>552</v>
      </c>
      <c r="AL34" s="67" t="s">
        <v>552</v>
      </c>
      <c r="AM34" s="64" t="b">
        <v>0</v>
      </c>
      <c r="AN34" s="64">
        <v>4</v>
      </c>
      <c r="AO34" s="70" t="s">
        <v>287</v>
      </c>
      <c r="AP34" s="64" t="b">
        <v>0</v>
      </c>
      <c r="AQ34" s="64" t="s">
        <v>289</v>
      </c>
      <c r="AR34" s="64"/>
      <c r="AS34" s="70" t="s">
        <v>287</v>
      </c>
      <c r="AT34" s="64" t="b">
        <v>0</v>
      </c>
      <c r="AU34" s="64">
        <v>0</v>
      </c>
      <c r="AV34" s="70" t="s">
        <v>287</v>
      </c>
      <c r="AW34" s="64" t="s">
        <v>372</v>
      </c>
      <c r="AX34" s="64" t="b">
        <v>0</v>
      </c>
      <c r="AY34" s="70" t="s">
        <v>667</v>
      </c>
      <c r="AZ34" s="64" t="s">
        <v>185</v>
      </c>
      <c r="BA34" s="64">
        <v>0</v>
      </c>
      <c r="BB34" s="64">
        <v>0</v>
      </c>
      <c r="BC34" s="64"/>
      <c r="BD34" s="64"/>
      <c r="BE34" s="64"/>
      <c r="BF34" s="64"/>
      <c r="BG34" s="64"/>
      <c r="BH34" s="64"/>
      <c r="BI34" s="64"/>
      <c r="BJ34" s="64"/>
      <c r="BK34" s="63" t="str">
        <f>REPLACE(INDEX(GroupVertices[Group],MATCH(Edges[[#This Row],[Vertex 1]],GroupVertices[Vertex],0)),1,1,"")</f>
        <v>5</v>
      </c>
      <c r="BL34" s="63" t="str">
        <f>REPLACE(INDEX(GroupVertices[Group],MATCH(Edges[[#This Row],[Vertex 2]],GroupVertices[Vertex],0)),1,1,"")</f>
        <v>5</v>
      </c>
      <c r="BM34" s="137">
        <v>43633</v>
      </c>
      <c r="BN34" s="70" t="s">
        <v>594</v>
      </c>
    </row>
    <row r="35" spans="1:66" ht="15">
      <c r="A35" s="62" t="s">
        <v>471</v>
      </c>
      <c r="B35" s="62" t="s">
        <v>471</v>
      </c>
      <c r="C35" s="87" t="s">
        <v>1087</v>
      </c>
      <c r="D35" s="94">
        <v>10</v>
      </c>
      <c r="E35" s="95" t="s">
        <v>136</v>
      </c>
      <c r="F35" s="96">
        <v>11.714285714285715</v>
      </c>
      <c r="G35" s="87"/>
      <c r="H35" s="77"/>
      <c r="I35" s="97"/>
      <c r="J35" s="97"/>
      <c r="K35" s="34" t="s">
        <v>65</v>
      </c>
      <c r="L35" s="100">
        <v>35</v>
      </c>
      <c r="M35" s="100"/>
      <c r="N35" s="99"/>
      <c r="O35" s="64" t="s">
        <v>185</v>
      </c>
      <c r="P35" s="66">
        <v>43629.54305555556</v>
      </c>
      <c r="Q35" s="64" t="s">
        <v>498</v>
      </c>
      <c r="R35" s="67" t="s">
        <v>514</v>
      </c>
      <c r="S35" s="64" t="s">
        <v>520</v>
      </c>
      <c r="T35" s="64" t="s">
        <v>533</v>
      </c>
      <c r="U35" s="66">
        <v>43629.54305555556</v>
      </c>
      <c r="V35" s="67" t="s">
        <v>631</v>
      </c>
      <c r="W35" s="64"/>
      <c r="X35" s="64"/>
      <c r="Y35" s="70" t="s">
        <v>668</v>
      </c>
      <c r="Z35" s="64"/>
      <c r="AA35" s="110">
        <v>4</v>
      </c>
      <c r="AB35" s="48">
        <v>0</v>
      </c>
      <c r="AC35" s="49">
        <v>0</v>
      </c>
      <c r="AD35" s="48">
        <v>0</v>
      </c>
      <c r="AE35" s="49">
        <v>0</v>
      </c>
      <c r="AF35" s="48">
        <v>0</v>
      </c>
      <c r="AG35" s="49">
        <v>0</v>
      </c>
      <c r="AH35" s="48">
        <v>11</v>
      </c>
      <c r="AI35" s="49">
        <v>100</v>
      </c>
      <c r="AJ35" s="48">
        <v>11</v>
      </c>
      <c r="AK35" s="135" t="s">
        <v>553</v>
      </c>
      <c r="AL35" s="67" t="s">
        <v>553</v>
      </c>
      <c r="AM35" s="64" t="b">
        <v>0</v>
      </c>
      <c r="AN35" s="64">
        <v>3</v>
      </c>
      <c r="AO35" s="70" t="s">
        <v>287</v>
      </c>
      <c r="AP35" s="64" t="b">
        <v>0</v>
      </c>
      <c r="AQ35" s="64" t="s">
        <v>289</v>
      </c>
      <c r="AR35" s="64"/>
      <c r="AS35" s="70" t="s">
        <v>287</v>
      </c>
      <c r="AT35" s="64" t="b">
        <v>0</v>
      </c>
      <c r="AU35" s="64">
        <v>0</v>
      </c>
      <c r="AV35" s="70" t="s">
        <v>287</v>
      </c>
      <c r="AW35" s="64" t="s">
        <v>372</v>
      </c>
      <c r="AX35" s="64" t="b">
        <v>0</v>
      </c>
      <c r="AY35" s="70" t="s">
        <v>668</v>
      </c>
      <c r="AZ35" s="64" t="s">
        <v>185</v>
      </c>
      <c r="BA35" s="64">
        <v>0</v>
      </c>
      <c r="BB35" s="64">
        <v>0</v>
      </c>
      <c r="BC35" s="64"/>
      <c r="BD35" s="64"/>
      <c r="BE35" s="64"/>
      <c r="BF35" s="64"/>
      <c r="BG35" s="64"/>
      <c r="BH35" s="64"/>
      <c r="BI35" s="64"/>
      <c r="BJ35" s="64"/>
      <c r="BK35" s="63" t="str">
        <f>REPLACE(INDEX(GroupVertices[Group],MATCH(Edges[[#This Row],[Vertex 1]],GroupVertices[Vertex],0)),1,1,"")</f>
        <v>5</v>
      </c>
      <c r="BL35" s="63" t="str">
        <f>REPLACE(INDEX(GroupVertices[Group],MATCH(Edges[[#This Row],[Vertex 2]],GroupVertices[Vertex],0)),1,1,"")</f>
        <v>5</v>
      </c>
      <c r="BM35" s="137">
        <v>43629</v>
      </c>
      <c r="BN35" s="70" t="s">
        <v>595</v>
      </c>
    </row>
    <row r="36" spans="1:66" ht="15">
      <c r="A36" s="62" t="s">
        <v>471</v>
      </c>
      <c r="B36" s="62" t="s">
        <v>471</v>
      </c>
      <c r="C36" s="87" t="s">
        <v>1087</v>
      </c>
      <c r="D36" s="94">
        <v>10</v>
      </c>
      <c r="E36" s="95" t="s">
        <v>136</v>
      </c>
      <c r="F36" s="96">
        <v>11.714285714285715</v>
      </c>
      <c r="G36" s="87"/>
      <c r="H36" s="77"/>
      <c r="I36" s="97"/>
      <c r="J36" s="97"/>
      <c r="K36" s="34" t="s">
        <v>65</v>
      </c>
      <c r="L36" s="100">
        <v>36</v>
      </c>
      <c r="M36" s="100"/>
      <c r="N36" s="99"/>
      <c r="O36" s="64" t="s">
        <v>185</v>
      </c>
      <c r="P36" s="66">
        <v>43632.843668981484</v>
      </c>
      <c r="Q36" s="64" t="s">
        <v>499</v>
      </c>
      <c r="R36" s="67" t="s">
        <v>512</v>
      </c>
      <c r="S36" s="64" t="s">
        <v>520</v>
      </c>
      <c r="T36" s="64" t="s">
        <v>523</v>
      </c>
      <c r="U36" s="66">
        <v>43632.843668981484</v>
      </c>
      <c r="V36" s="67" t="s">
        <v>632</v>
      </c>
      <c r="W36" s="64"/>
      <c r="X36" s="64"/>
      <c r="Y36" s="70" t="s">
        <v>669</v>
      </c>
      <c r="Z36" s="64"/>
      <c r="AA36" s="110">
        <v>4</v>
      </c>
      <c r="AB36" s="48">
        <v>0</v>
      </c>
      <c r="AC36" s="49">
        <v>0</v>
      </c>
      <c r="AD36" s="48">
        <v>0</v>
      </c>
      <c r="AE36" s="49">
        <v>0</v>
      </c>
      <c r="AF36" s="48">
        <v>0</v>
      </c>
      <c r="AG36" s="49">
        <v>0</v>
      </c>
      <c r="AH36" s="48">
        <v>14</v>
      </c>
      <c r="AI36" s="49">
        <v>100</v>
      </c>
      <c r="AJ36" s="48">
        <v>14</v>
      </c>
      <c r="AK36" s="135" t="s">
        <v>554</v>
      </c>
      <c r="AL36" s="67" t="s">
        <v>554</v>
      </c>
      <c r="AM36" s="64" t="b">
        <v>0</v>
      </c>
      <c r="AN36" s="64">
        <v>7</v>
      </c>
      <c r="AO36" s="70" t="s">
        <v>287</v>
      </c>
      <c r="AP36" s="64" t="b">
        <v>0</v>
      </c>
      <c r="AQ36" s="64" t="s">
        <v>289</v>
      </c>
      <c r="AR36" s="64"/>
      <c r="AS36" s="70" t="s">
        <v>287</v>
      </c>
      <c r="AT36" s="64" t="b">
        <v>0</v>
      </c>
      <c r="AU36" s="64">
        <v>0</v>
      </c>
      <c r="AV36" s="70" t="s">
        <v>287</v>
      </c>
      <c r="AW36" s="64" t="s">
        <v>372</v>
      </c>
      <c r="AX36" s="64" t="b">
        <v>0</v>
      </c>
      <c r="AY36" s="70" t="s">
        <v>669</v>
      </c>
      <c r="AZ36" s="64" t="s">
        <v>185</v>
      </c>
      <c r="BA36" s="64">
        <v>0</v>
      </c>
      <c r="BB36" s="64">
        <v>0</v>
      </c>
      <c r="BC36" s="64"/>
      <c r="BD36" s="64"/>
      <c r="BE36" s="64"/>
      <c r="BF36" s="64"/>
      <c r="BG36" s="64"/>
      <c r="BH36" s="64"/>
      <c r="BI36" s="64"/>
      <c r="BJ36" s="64"/>
      <c r="BK36" s="63" t="str">
        <f>REPLACE(INDEX(GroupVertices[Group],MATCH(Edges[[#This Row],[Vertex 1]],GroupVertices[Vertex],0)),1,1,"")</f>
        <v>5</v>
      </c>
      <c r="BL36" s="63" t="str">
        <f>REPLACE(INDEX(GroupVertices[Group],MATCH(Edges[[#This Row],[Vertex 2]],GroupVertices[Vertex],0)),1,1,"")</f>
        <v>5</v>
      </c>
      <c r="BM36" s="137">
        <v>43632</v>
      </c>
      <c r="BN36" s="70" t="s">
        <v>379</v>
      </c>
    </row>
    <row r="37" spans="1:66" ht="15">
      <c r="A37" s="62" t="s">
        <v>471</v>
      </c>
      <c r="B37" s="62" t="s">
        <v>471</v>
      </c>
      <c r="C37" s="87" t="s">
        <v>1087</v>
      </c>
      <c r="D37" s="94">
        <v>10</v>
      </c>
      <c r="E37" s="95" t="s">
        <v>136</v>
      </c>
      <c r="F37" s="96">
        <v>11.714285714285715</v>
      </c>
      <c r="G37" s="87"/>
      <c r="H37" s="77"/>
      <c r="I37" s="97"/>
      <c r="J37" s="97"/>
      <c r="K37" s="34" t="s">
        <v>65</v>
      </c>
      <c r="L37" s="100">
        <v>37</v>
      </c>
      <c r="M37" s="100"/>
      <c r="N37" s="99"/>
      <c r="O37" s="64" t="s">
        <v>185</v>
      </c>
      <c r="P37" s="66">
        <v>43632.966261574074</v>
      </c>
      <c r="Q37" s="64" t="s">
        <v>500</v>
      </c>
      <c r="R37" s="67" t="s">
        <v>513</v>
      </c>
      <c r="S37" s="64" t="s">
        <v>520</v>
      </c>
      <c r="T37" s="64" t="s">
        <v>532</v>
      </c>
      <c r="U37" s="66">
        <v>43632.966261574074</v>
      </c>
      <c r="V37" s="67" t="s">
        <v>633</v>
      </c>
      <c r="W37" s="64"/>
      <c r="X37" s="64"/>
      <c r="Y37" s="70" t="s">
        <v>670</v>
      </c>
      <c r="Z37" s="64"/>
      <c r="AA37" s="110">
        <v>4</v>
      </c>
      <c r="AB37" s="48">
        <v>0</v>
      </c>
      <c r="AC37" s="49">
        <v>0</v>
      </c>
      <c r="AD37" s="48">
        <v>0</v>
      </c>
      <c r="AE37" s="49">
        <v>0</v>
      </c>
      <c r="AF37" s="48">
        <v>0</v>
      </c>
      <c r="AG37" s="49">
        <v>0</v>
      </c>
      <c r="AH37" s="48">
        <v>12</v>
      </c>
      <c r="AI37" s="49">
        <v>100</v>
      </c>
      <c r="AJ37" s="48">
        <v>12</v>
      </c>
      <c r="AK37" s="135" t="s">
        <v>555</v>
      </c>
      <c r="AL37" s="67" t="s">
        <v>555</v>
      </c>
      <c r="AM37" s="64" t="b">
        <v>0</v>
      </c>
      <c r="AN37" s="64">
        <v>7</v>
      </c>
      <c r="AO37" s="70" t="s">
        <v>287</v>
      </c>
      <c r="AP37" s="64" t="b">
        <v>0</v>
      </c>
      <c r="AQ37" s="64" t="s">
        <v>289</v>
      </c>
      <c r="AR37" s="64"/>
      <c r="AS37" s="70" t="s">
        <v>287</v>
      </c>
      <c r="AT37" s="64" t="b">
        <v>0</v>
      </c>
      <c r="AU37" s="64">
        <v>0</v>
      </c>
      <c r="AV37" s="70" t="s">
        <v>287</v>
      </c>
      <c r="AW37" s="64" t="s">
        <v>372</v>
      </c>
      <c r="AX37" s="64" t="b">
        <v>0</v>
      </c>
      <c r="AY37" s="70" t="s">
        <v>670</v>
      </c>
      <c r="AZ37" s="64" t="s">
        <v>185</v>
      </c>
      <c r="BA37" s="64">
        <v>0</v>
      </c>
      <c r="BB37" s="64">
        <v>0</v>
      </c>
      <c r="BC37" s="64"/>
      <c r="BD37" s="64"/>
      <c r="BE37" s="64"/>
      <c r="BF37" s="64"/>
      <c r="BG37" s="64"/>
      <c r="BH37" s="64"/>
      <c r="BI37" s="64"/>
      <c r="BJ37" s="64"/>
      <c r="BK37" s="63" t="str">
        <f>REPLACE(INDEX(GroupVertices[Group],MATCH(Edges[[#This Row],[Vertex 1]],GroupVertices[Vertex],0)),1,1,"")</f>
        <v>5</v>
      </c>
      <c r="BL37" s="63" t="str">
        <f>REPLACE(INDEX(GroupVertices[Group],MATCH(Edges[[#This Row],[Vertex 2]],GroupVertices[Vertex],0)),1,1,"")</f>
        <v>5</v>
      </c>
      <c r="BM37" s="137">
        <v>43632</v>
      </c>
      <c r="BN37" s="70" t="s">
        <v>596</v>
      </c>
    </row>
    <row r="38" spans="1:66" ht="15">
      <c r="A38" s="62" t="s">
        <v>471</v>
      </c>
      <c r="B38" s="62" t="s">
        <v>471</v>
      </c>
      <c r="C38" s="87" t="s">
        <v>1087</v>
      </c>
      <c r="D38" s="94">
        <v>10</v>
      </c>
      <c r="E38" s="95" t="s">
        <v>136</v>
      </c>
      <c r="F38" s="96">
        <v>11.714285714285715</v>
      </c>
      <c r="G38" s="87"/>
      <c r="H38" s="77"/>
      <c r="I38" s="97"/>
      <c r="J38" s="97"/>
      <c r="K38" s="34" t="s">
        <v>65</v>
      </c>
      <c r="L38" s="100">
        <v>38</v>
      </c>
      <c r="M38" s="100"/>
      <c r="N38" s="99"/>
      <c r="O38" s="64" t="s">
        <v>185</v>
      </c>
      <c r="P38" s="66">
        <v>43633.15511574074</v>
      </c>
      <c r="Q38" s="64" t="s">
        <v>501</v>
      </c>
      <c r="R38" s="67" t="s">
        <v>513</v>
      </c>
      <c r="S38" s="64" t="s">
        <v>520</v>
      </c>
      <c r="T38" s="64" t="s">
        <v>530</v>
      </c>
      <c r="U38" s="66">
        <v>43633.15511574074</v>
      </c>
      <c r="V38" s="67" t="s">
        <v>634</v>
      </c>
      <c r="W38" s="64"/>
      <c r="X38" s="64"/>
      <c r="Y38" s="70" t="s">
        <v>671</v>
      </c>
      <c r="Z38" s="64"/>
      <c r="AA38" s="110">
        <v>4</v>
      </c>
      <c r="AB38" s="48">
        <v>0</v>
      </c>
      <c r="AC38" s="49">
        <v>0</v>
      </c>
      <c r="AD38" s="48">
        <v>0</v>
      </c>
      <c r="AE38" s="49">
        <v>0</v>
      </c>
      <c r="AF38" s="48">
        <v>0</v>
      </c>
      <c r="AG38" s="49">
        <v>0</v>
      </c>
      <c r="AH38" s="48">
        <v>12</v>
      </c>
      <c r="AI38" s="49">
        <v>100</v>
      </c>
      <c r="AJ38" s="48">
        <v>12</v>
      </c>
      <c r="AK38" s="135" t="s">
        <v>556</v>
      </c>
      <c r="AL38" s="67" t="s">
        <v>556</v>
      </c>
      <c r="AM38" s="64" t="b">
        <v>0</v>
      </c>
      <c r="AN38" s="64">
        <v>8</v>
      </c>
      <c r="AO38" s="70" t="s">
        <v>287</v>
      </c>
      <c r="AP38" s="64" t="b">
        <v>0</v>
      </c>
      <c r="AQ38" s="64" t="s">
        <v>289</v>
      </c>
      <c r="AR38" s="64"/>
      <c r="AS38" s="70" t="s">
        <v>287</v>
      </c>
      <c r="AT38" s="64" t="b">
        <v>0</v>
      </c>
      <c r="AU38" s="64">
        <v>0</v>
      </c>
      <c r="AV38" s="70" t="s">
        <v>287</v>
      </c>
      <c r="AW38" s="64" t="s">
        <v>372</v>
      </c>
      <c r="AX38" s="64" t="b">
        <v>0</v>
      </c>
      <c r="AY38" s="70" t="s">
        <v>671</v>
      </c>
      <c r="AZ38" s="64" t="s">
        <v>185</v>
      </c>
      <c r="BA38" s="64">
        <v>0</v>
      </c>
      <c r="BB38" s="64">
        <v>0</v>
      </c>
      <c r="BC38" s="64"/>
      <c r="BD38" s="64"/>
      <c r="BE38" s="64"/>
      <c r="BF38" s="64"/>
      <c r="BG38" s="64"/>
      <c r="BH38" s="64"/>
      <c r="BI38" s="64"/>
      <c r="BJ38" s="64"/>
      <c r="BK38" s="63" t="str">
        <f>REPLACE(INDEX(GroupVertices[Group],MATCH(Edges[[#This Row],[Vertex 1]],GroupVertices[Vertex],0)),1,1,"")</f>
        <v>5</v>
      </c>
      <c r="BL38" s="63" t="str">
        <f>REPLACE(INDEX(GroupVertices[Group],MATCH(Edges[[#This Row],[Vertex 2]],GroupVertices[Vertex],0)),1,1,"")</f>
        <v>5</v>
      </c>
      <c r="BM38" s="137">
        <v>43633</v>
      </c>
      <c r="BN38" s="70" t="s">
        <v>597</v>
      </c>
    </row>
    <row r="39" spans="1:66" ht="15">
      <c r="A39" s="62" t="s">
        <v>472</v>
      </c>
      <c r="B39" s="62" t="s">
        <v>472</v>
      </c>
      <c r="C39" s="87" t="s">
        <v>285</v>
      </c>
      <c r="D39" s="94">
        <v>10</v>
      </c>
      <c r="E39" s="95" t="s">
        <v>136</v>
      </c>
      <c r="F39" s="96">
        <v>6</v>
      </c>
      <c r="G39" s="87"/>
      <c r="H39" s="77"/>
      <c r="I39" s="97"/>
      <c r="J39" s="97"/>
      <c r="K39" s="34" t="s">
        <v>65</v>
      </c>
      <c r="L39" s="100">
        <v>39</v>
      </c>
      <c r="M39" s="100"/>
      <c r="N39" s="99"/>
      <c r="O39" s="64" t="s">
        <v>185</v>
      </c>
      <c r="P39" s="66">
        <v>43631.624340277776</v>
      </c>
      <c r="Q39" s="64" t="s">
        <v>502</v>
      </c>
      <c r="R39" s="67" t="s">
        <v>515</v>
      </c>
      <c r="S39" s="64" t="s">
        <v>521</v>
      </c>
      <c r="T39" s="64" t="s">
        <v>534</v>
      </c>
      <c r="U39" s="66">
        <v>43631.624340277776</v>
      </c>
      <c r="V39" s="67" t="s">
        <v>635</v>
      </c>
      <c r="W39" s="64"/>
      <c r="X39" s="64"/>
      <c r="Y39" s="70" t="s">
        <v>672</v>
      </c>
      <c r="Z39" s="64"/>
      <c r="AA39" s="110">
        <v>8</v>
      </c>
      <c r="AB39" s="48">
        <v>0</v>
      </c>
      <c r="AC39" s="49">
        <v>0</v>
      </c>
      <c r="AD39" s="48">
        <v>0</v>
      </c>
      <c r="AE39" s="49">
        <v>0</v>
      </c>
      <c r="AF39" s="48">
        <v>0</v>
      </c>
      <c r="AG39" s="49">
        <v>0</v>
      </c>
      <c r="AH39" s="48">
        <v>12</v>
      </c>
      <c r="AI39" s="49">
        <v>100</v>
      </c>
      <c r="AJ39" s="48">
        <v>12</v>
      </c>
      <c r="AK39" s="117"/>
      <c r="AL39" s="67" t="s">
        <v>570</v>
      </c>
      <c r="AM39" s="64" t="b">
        <v>0</v>
      </c>
      <c r="AN39" s="64">
        <v>0</v>
      </c>
      <c r="AO39" s="70" t="s">
        <v>287</v>
      </c>
      <c r="AP39" s="64" t="b">
        <v>0</v>
      </c>
      <c r="AQ39" s="64" t="s">
        <v>289</v>
      </c>
      <c r="AR39" s="64"/>
      <c r="AS39" s="70" t="s">
        <v>287</v>
      </c>
      <c r="AT39" s="64" t="b">
        <v>0</v>
      </c>
      <c r="AU39" s="64">
        <v>0</v>
      </c>
      <c r="AV39" s="70" t="s">
        <v>287</v>
      </c>
      <c r="AW39" s="64" t="s">
        <v>342</v>
      </c>
      <c r="AX39" s="64" t="b">
        <v>0</v>
      </c>
      <c r="AY39" s="70" t="s">
        <v>672</v>
      </c>
      <c r="AZ39" s="64" t="s">
        <v>185</v>
      </c>
      <c r="BA39" s="64">
        <v>0</v>
      </c>
      <c r="BB39" s="64">
        <v>0</v>
      </c>
      <c r="BC39" s="64"/>
      <c r="BD39" s="64"/>
      <c r="BE39" s="64"/>
      <c r="BF39" s="64"/>
      <c r="BG39" s="64"/>
      <c r="BH39" s="64"/>
      <c r="BI39" s="64"/>
      <c r="BJ39" s="64"/>
      <c r="BK39" s="63" t="str">
        <f>REPLACE(INDEX(GroupVertices[Group],MATCH(Edges[[#This Row],[Vertex 1]],GroupVertices[Vertex],0)),1,1,"")</f>
        <v>5</v>
      </c>
      <c r="BL39" s="63" t="str">
        <f>REPLACE(INDEX(GroupVertices[Group],MATCH(Edges[[#This Row],[Vertex 2]],GroupVertices[Vertex],0)),1,1,"")</f>
        <v>5</v>
      </c>
      <c r="BM39" s="137">
        <v>43631</v>
      </c>
      <c r="BN39" s="70" t="s">
        <v>598</v>
      </c>
    </row>
    <row r="40" spans="1:66" ht="15">
      <c r="A40" s="62" t="s">
        <v>472</v>
      </c>
      <c r="B40" s="62" t="s">
        <v>472</v>
      </c>
      <c r="C40" s="87" t="s">
        <v>285</v>
      </c>
      <c r="D40" s="94">
        <v>10</v>
      </c>
      <c r="E40" s="95" t="s">
        <v>136</v>
      </c>
      <c r="F40" s="96">
        <v>6</v>
      </c>
      <c r="G40" s="87"/>
      <c r="H40" s="77"/>
      <c r="I40" s="97"/>
      <c r="J40" s="97"/>
      <c r="K40" s="34" t="s">
        <v>65</v>
      </c>
      <c r="L40" s="100">
        <v>40</v>
      </c>
      <c r="M40" s="100"/>
      <c r="N40" s="99"/>
      <c r="O40" s="64" t="s">
        <v>185</v>
      </c>
      <c r="P40" s="66">
        <v>43632.59810185185</v>
      </c>
      <c r="Q40" s="64" t="s">
        <v>503</v>
      </c>
      <c r="R40" s="67" t="s">
        <v>516</v>
      </c>
      <c r="S40" s="64" t="s">
        <v>521</v>
      </c>
      <c r="T40" s="64" t="s">
        <v>535</v>
      </c>
      <c r="U40" s="66">
        <v>43632.59810185185</v>
      </c>
      <c r="V40" s="67" t="s">
        <v>636</v>
      </c>
      <c r="W40" s="64"/>
      <c r="X40" s="64"/>
      <c r="Y40" s="70" t="s">
        <v>673</v>
      </c>
      <c r="Z40" s="64"/>
      <c r="AA40" s="110">
        <v>8</v>
      </c>
      <c r="AB40" s="48">
        <v>0</v>
      </c>
      <c r="AC40" s="49">
        <v>0</v>
      </c>
      <c r="AD40" s="48">
        <v>0</v>
      </c>
      <c r="AE40" s="49">
        <v>0</v>
      </c>
      <c r="AF40" s="48">
        <v>0</v>
      </c>
      <c r="AG40" s="49">
        <v>0</v>
      </c>
      <c r="AH40" s="48">
        <v>22</v>
      </c>
      <c r="AI40" s="49">
        <v>100</v>
      </c>
      <c r="AJ40" s="48">
        <v>22</v>
      </c>
      <c r="AK40" s="117"/>
      <c r="AL40" s="67" t="s">
        <v>570</v>
      </c>
      <c r="AM40" s="64" t="b">
        <v>0</v>
      </c>
      <c r="AN40" s="64">
        <v>1</v>
      </c>
      <c r="AO40" s="70" t="s">
        <v>287</v>
      </c>
      <c r="AP40" s="64" t="b">
        <v>0</v>
      </c>
      <c r="AQ40" s="64" t="s">
        <v>289</v>
      </c>
      <c r="AR40" s="64"/>
      <c r="AS40" s="70" t="s">
        <v>287</v>
      </c>
      <c r="AT40" s="64" t="b">
        <v>0</v>
      </c>
      <c r="AU40" s="64">
        <v>0</v>
      </c>
      <c r="AV40" s="70" t="s">
        <v>287</v>
      </c>
      <c r="AW40" s="64" t="s">
        <v>342</v>
      </c>
      <c r="AX40" s="64" t="b">
        <v>0</v>
      </c>
      <c r="AY40" s="70" t="s">
        <v>673</v>
      </c>
      <c r="AZ40" s="64" t="s">
        <v>185</v>
      </c>
      <c r="BA40" s="64">
        <v>0</v>
      </c>
      <c r="BB40" s="64">
        <v>0</v>
      </c>
      <c r="BC40" s="64"/>
      <c r="BD40" s="64"/>
      <c r="BE40" s="64"/>
      <c r="BF40" s="64"/>
      <c r="BG40" s="64"/>
      <c r="BH40" s="64"/>
      <c r="BI40" s="64"/>
      <c r="BJ40" s="64"/>
      <c r="BK40" s="63" t="str">
        <f>REPLACE(INDEX(GroupVertices[Group],MATCH(Edges[[#This Row],[Vertex 1]],GroupVertices[Vertex],0)),1,1,"")</f>
        <v>5</v>
      </c>
      <c r="BL40" s="63" t="str">
        <f>REPLACE(INDEX(GroupVertices[Group],MATCH(Edges[[#This Row],[Vertex 2]],GroupVertices[Vertex],0)),1,1,"")</f>
        <v>5</v>
      </c>
      <c r="BM40" s="137">
        <v>43632</v>
      </c>
      <c r="BN40" s="70" t="s">
        <v>599</v>
      </c>
    </row>
    <row r="41" spans="1:66" ht="15">
      <c r="A41" s="62" t="s">
        <v>472</v>
      </c>
      <c r="B41" s="62" t="s">
        <v>472</v>
      </c>
      <c r="C41" s="87" t="s">
        <v>285</v>
      </c>
      <c r="D41" s="94">
        <v>10</v>
      </c>
      <c r="E41" s="95" t="s">
        <v>136</v>
      </c>
      <c r="F41" s="96">
        <v>6</v>
      </c>
      <c r="G41" s="87"/>
      <c r="H41" s="77"/>
      <c r="I41" s="97"/>
      <c r="J41" s="97"/>
      <c r="K41" s="34" t="s">
        <v>65</v>
      </c>
      <c r="L41" s="100">
        <v>41</v>
      </c>
      <c r="M41" s="100"/>
      <c r="N41" s="99"/>
      <c r="O41" s="64" t="s">
        <v>185</v>
      </c>
      <c r="P41" s="66">
        <v>43632.66368055555</v>
      </c>
      <c r="Q41" s="64" t="s">
        <v>504</v>
      </c>
      <c r="R41" s="67" t="s">
        <v>517</v>
      </c>
      <c r="S41" s="64" t="s">
        <v>521</v>
      </c>
      <c r="T41" s="64" t="s">
        <v>536</v>
      </c>
      <c r="U41" s="66">
        <v>43632.66368055555</v>
      </c>
      <c r="V41" s="67" t="s">
        <v>637</v>
      </c>
      <c r="W41" s="64"/>
      <c r="X41" s="64"/>
      <c r="Y41" s="70" t="s">
        <v>674</v>
      </c>
      <c r="Z41" s="64"/>
      <c r="AA41" s="110">
        <v>8</v>
      </c>
      <c r="AB41" s="48">
        <v>0</v>
      </c>
      <c r="AC41" s="49">
        <v>0</v>
      </c>
      <c r="AD41" s="48">
        <v>0</v>
      </c>
      <c r="AE41" s="49">
        <v>0</v>
      </c>
      <c r="AF41" s="48">
        <v>0</v>
      </c>
      <c r="AG41" s="49">
        <v>0</v>
      </c>
      <c r="AH41" s="48">
        <v>18</v>
      </c>
      <c r="AI41" s="49">
        <v>100</v>
      </c>
      <c r="AJ41" s="48">
        <v>18</v>
      </c>
      <c r="AK41" s="117"/>
      <c r="AL41" s="67" t="s">
        <v>570</v>
      </c>
      <c r="AM41" s="64" t="b">
        <v>0</v>
      </c>
      <c r="AN41" s="64">
        <v>0</v>
      </c>
      <c r="AO41" s="70" t="s">
        <v>287</v>
      </c>
      <c r="AP41" s="64" t="b">
        <v>0</v>
      </c>
      <c r="AQ41" s="64" t="s">
        <v>289</v>
      </c>
      <c r="AR41" s="64"/>
      <c r="AS41" s="70" t="s">
        <v>287</v>
      </c>
      <c r="AT41" s="64" t="b">
        <v>0</v>
      </c>
      <c r="AU41" s="64">
        <v>0</v>
      </c>
      <c r="AV41" s="70" t="s">
        <v>287</v>
      </c>
      <c r="AW41" s="64" t="s">
        <v>343</v>
      </c>
      <c r="AX41" s="64" t="b">
        <v>0</v>
      </c>
      <c r="AY41" s="70" t="s">
        <v>674</v>
      </c>
      <c r="AZ41" s="64" t="s">
        <v>185</v>
      </c>
      <c r="BA41" s="64">
        <v>0</v>
      </c>
      <c r="BB41" s="64">
        <v>0</v>
      </c>
      <c r="BC41" s="64"/>
      <c r="BD41" s="64"/>
      <c r="BE41" s="64"/>
      <c r="BF41" s="64"/>
      <c r="BG41" s="64"/>
      <c r="BH41" s="64"/>
      <c r="BI41" s="64"/>
      <c r="BJ41" s="64"/>
      <c r="BK41" s="63" t="str">
        <f>REPLACE(INDEX(GroupVertices[Group],MATCH(Edges[[#This Row],[Vertex 1]],GroupVertices[Vertex],0)),1,1,"")</f>
        <v>5</v>
      </c>
      <c r="BL41" s="63" t="str">
        <f>REPLACE(INDEX(GroupVertices[Group],MATCH(Edges[[#This Row],[Vertex 2]],GroupVertices[Vertex],0)),1,1,"")</f>
        <v>5</v>
      </c>
      <c r="BM41" s="137">
        <v>43632</v>
      </c>
      <c r="BN41" s="70" t="s">
        <v>600</v>
      </c>
    </row>
    <row r="42" spans="1:66" ht="15">
      <c r="A42" s="62" t="s">
        <v>472</v>
      </c>
      <c r="B42" s="62" t="s">
        <v>472</v>
      </c>
      <c r="C42" s="87" t="s">
        <v>285</v>
      </c>
      <c r="D42" s="94">
        <v>10</v>
      </c>
      <c r="E42" s="95" t="s">
        <v>136</v>
      </c>
      <c r="F42" s="96">
        <v>6</v>
      </c>
      <c r="G42" s="87"/>
      <c r="H42" s="77"/>
      <c r="I42" s="97"/>
      <c r="J42" s="97"/>
      <c r="K42" s="34" t="s">
        <v>65</v>
      </c>
      <c r="L42" s="100">
        <v>42</v>
      </c>
      <c r="M42" s="100"/>
      <c r="N42" s="99"/>
      <c r="O42" s="64" t="s">
        <v>185</v>
      </c>
      <c r="P42" s="66">
        <v>43633.11371527778</v>
      </c>
      <c r="Q42" s="64" t="s">
        <v>505</v>
      </c>
      <c r="R42" s="64"/>
      <c r="S42" s="64"/>
      <c r="T42" s="64" t="s">
        <v>537</v>
      </c>
      <c r="U42" s="66">
        <v>43633.11371527778</v>
      </c>
      <c r="V42" s="67" t="s">
        <v>638</v>
      </c>
      <c r="W42" s="64"/>
      <c r="X42" s="64"/>
      <c r="Y42" s="70" t="s">
        <v>675</v>
      </c>
      <c r="Z42" s="64"/>
      <c r="AA42" s="110">
        <v>8</v>
      </c>
      <c r="AB42" s="48">
        <v>0</v>
      </c>
      <c r="AC42" s="49">
        <v>0</v>
      </c>
      <c r="AD42" s="48">
        <v>0</v>
      </c>
      <c r="AE42" s="49">
        <v>0</v>
      </c>
      <c r="AF42" s="48">
        <v>0</v>
      </c>
      <c r="AG42" s="49">
        <v>0</v>
      </c>
      <c r="AH42" s="48">
        <v>40</v>
      </c>
      <c r="AI42" s="49">
        <v>100</v>
      </c>
      <c r="AJ42" s="48">
        <v>40</v>
      </c>
      <c r="AK42" s="117"/>
      <c r="AL42" s="67" t="s">
        <v>570</v>
      </c>
      <c r="AM42" s="64" t="b">
        <v>0</v>
      </c>
      <c r="AN42" s="64">
        <v>0</v>
      </c>
      <c r="AO42" s="70" t="s">
        <v>287</v>
      </c>
      <c r="AP42" s="64" t="b">
        <v>0</v>
      </c>
      <c r="AQ42" s="64" t="s">
        <v>289</v>
      </c>
      <c r="AR42" s="64"/>
      <c r="AS42" s="70" t="s">
        <v>287</v>
      </c>
      <c r="AT42" s="64" t="b">
        <v>0</v>
      </c>
      <c r="AU42" s="64">
        <v>0</v>
      </c>
      <c r="AV42" s="70" t="s">
        <v>287</v>
      </c>
      <c r="AW42" s="64" t="s">
        <v>342</v>
      </c>
      <c r="AX42" s="64" t="b">
        <v>0</v>
      </c>
      <c r="AY42" s="70" t="s">
        <v>675</v>
      </c>
      <c r="AZ42" s="64" t="s">
        <v>185</v>
      </c>
      <c r="BA42" s="64">
        <v>0</v>
      </c>
      <c r="BB42" s="64">
        <v>0</v>
      </c>
      <c r="BC42" s="64"/>
      <c r="BD42" s="64"/>
      <c r="BE42" s="64"/>
      <c r="BF42" s="64"/>
      <c r="BG42" s="64"/>
      <c r="BH42" s="64"/>
      <c r="BI42" s="64"/>
      <c r="BJ42" s="64"/>
      <c r="BK42" s="63" t="str">
        <f>REPLACE(INDEX(GroupVertices[Group],MATCH(Edges[[#This Row],[Vertex 1]],GroupVertices[Vertex],0)),1,1,"")</f>
        <v>5</v>
      </c>
      <c r="BL42" s="63" t="str">
        <f>REPLACE(INDEX(GroupVertices[Group],MATCH(Edges[[#This Row],[Vertex 2]],GroupVertices[Vertex],0)),1,1,"")</f>
        <v>5</v>
      </c>
      <c r="BM42" s="137">
        <v>43633</v>
      </c>
      <c r="BN42" s="70" t="s">
        <v>601</v>
      </c>
    </row>
    <row r="43" spans="1:66" ht="15">
      <c r="A43" s="62" t="s">
        <v>472</v>
      </c>
      <c r="B43" s="62" t="s">
        <v>472</v>
      </c>
      <c r="C43" s="87" t="s">
        <v>285</v>
      </c>
      <c r="D43" s="94">
        <v>10</v>
      </c>
      <c r="E43" s="95" t="s">
        <v>136</v>
      </c>
      <c r="F43" s="96">
        <v>6</v>
      </c>
      <c r="G43" s="87"/>
      <c r="H43" s="77"/>
      <c r="I43" s="97"/>
      <c r="J43" s="97"/>
      <c r="K43" s="34" t="s">
        <v>65</v>
      </c>
      <c r="L43" s="100">
        <v>43</v>
      </c>
      <c r="M43" s="100"/>
      <c r="N43" s="99"/>
      <c r="O43" s="64" t="s">
        <v>185</v>
      </c>
      <c r="P43" s="66">
        <v>43633.11939814815</v>
      </c>
      <c r="Q43" s="64" t="s">
        <v>506</v>
      </c>
      <c r="R43" s="64"/>
      <c r="S43" s="64"/>
      <c r="T43" s="64" t="s">
        <v>537</v>
      </c>
      <c r="U43" s="66">
        <v>43633.11939814815</v>
      </c>
      <c r="V43" s="67" t="s">
        <v>639</v>
      </c>
      <c r="W43" s="64"/>
      <c r="X43" s="64"/>
      <c r="Y43" s="70" t="s">
        <v>676</v>
      </c>
      <c r="Z43" s="64"/>
      <c r="AA43" s="110">
        <v>8</v>
      </c>
      <c r="AB43" s="48">
        <v>0</v>
      </c>
      <c r="AC43" s="49">
        <v>0</v>
      </c>
      <c r="AD43" s="48">
        <v>0</v>
      </c>
      <c r="AE43" s="49">
        <v>0</v>
      </c>
      <c r="AF43" s="48">
        <v>0</v>
      </c>
      <c r="AG43" s="49">
        <v>0</v>
      </c>
      <c r="AH43" s="48">
        <v>30</v>
      </c>
      <c r="AI43" s="49">
        <v>100</v>
      </c>
      <c r="AJ43" s="48">
        <v>30</v>
      </c>
      <c r="AK43" s="117"/>
      <c r="AL43" s="67" t="s">
        <v>570</v>
      </c>
      <c r="AM43" s="64" t="b">
        <v>0</v>
      </c>
      <c r="AN43" s="64">
        <v>0</v>
      </c>
      <c r="AO43" s="70" t="s">
        <v>287</v>
      </c>
      <c r="AP43" s="64" t="b">
        <v>0</v>
      </c>
      <c r="AQ43" s="64" t="s">
        <v>289</v>
      </c>
      <c r="AR43" s="64"/>
      <c r="AS43" s="70" t="s">
        <v>287</v>
      </c>
      <c r="AT43" s="64" t="b">
        <v>0</v>
      </c>
      <c r="AU43" s="64">
        <v>0</v>
      </c>
      <c r="AV43" s="70" t="s">
        <v>287</v>
      </c>
      <c r="AW43" s="64" t="s">
        <v>342</v>
      </c>
      <c r="AX43" s="64" t="b">
        <v>0</v>
      </c>
      <c r="AY43" s="70" t="s">
        <v>676</v>
      </c>
      <c r="AZ43" s="64" t="s">
        <v>185</v>
      </c>
      <c r="BA43" s="64">
        <v>0</v>
      </c>
      <c r="BB43" s="64">
        <v>0</v>
      </c>
      <c r="BC43" s="64"/>
      <c r="BD43" s="64"/>
      <c r="BE43" s="64"/>
      <c r="BF43" s="64"/>
      <c r="BG43" s="64"/>
      <c r="BH43" s="64"/>
      <c r="BI43" s="64"/>
      <c r="BJ43" s="64"/>
      <c r="BK43" s="63" t="str">
        <f>REPLACE(INDEX(GroupVertices[Group],MATCH(Edges[[#This Row],[Vertex 1]],GroupVertices[Vertex],0)),1,1,"")</f>
        <v>5</v>
      </c>
      <c r="BL43" s="63" t="str">
        <f>REPLACE(INDEX(GroupVertices[Group],MATCH(Edges[[#This Row],[Vertex 2]],GroupVertices[Vertex],0)),1,1,"")</f>
        <v>5</v>
      </c>
      <c r="BM43" s="137">
        <v>43633</v>
      </c>
      <c r="BN43" s="70" t="s">
        <v>602</v>
      </c>
    </row>
    <row r="44" spans="1:66" ht="15">
      <c r="A44" s="62" t="s">
        <v>472</v>
      </c>
      <c r="B44" s="62" t="s">
        <v>472</v>
      </c>
      <c r="C44" s="87" t="s">
        <v>285</v>
      </c>
      <c r="D44" s="94">
        <v>10</v>
      </c>
      <c r="E44" s="95" t="s">
        <v>136</v>
      </c>
      <c r="F44" s="96">
        <v>6</v>
      </c>
      <c r="G44" s="87"/>
      <c r="H44" s="77"/>
      <c r="I44" s="97"/>
      <c r="J44" s="97"/>
      <c r="K44" s="34" t="s">
        <v>65</v>
      </c>
      <c r="L44" s="100">
        <v>44</v>
      </c>
      <c r="M44" s="100"/>
      <c r="N44" s="99"/>
      <c r="O44" s="64" t="s">
        <v>185</v>
      </c>
      <c r="P44" s="66">
        <v>43633.14953703704</v>
      </c>
      <c r="Q44" s="64" t="s">
        <v>507</v>
      </c>
      <c r="R44" s="64"/>
      <c r="S44" s="64"/>
      <c r="T44" s="64" t="s">
        <v>538</v>
      </c>
      <c r="U44" s="66">
        <v>43633.14953703704</v>
      </c>
      <c r="V44" s="67" t="s">
        <v>640</v>
      </c>
      <c r="W44" s="64"/>
      <c r="X44" s="64"/>
      <c r="Y44" s="70" t="s">
        <v>677</v>
      </c>
      <c r="Z44" s="64"/>
      <c r="AA44" s="110">
        <v>8</v>
      </c>
      <c r="AB44" s="48">
        <v>0</v>
      </c>
      <c r="AC44" s="49">
        <v>0</v>
      </c>
      <c r="AD44" s="48">
        <v>0</v>
      </c>
      <c r="AE44" s="49">
        <v>0</v>
      </c>
      <c r="AF44" s="48">
        <v>0</v>
      </c>
      <c r="AG44" s="49">
        <v>0</v>
      </c>
      <c r="AH44" s="48">
        <v>34</v>
      </c>
      <c r="AI44" s="49">
        <v>100</v>
      </c>
      <c r="AJ44" s="48">
        <v>34</v>
      </c>
      <c r="AK44" s="117"/>
      <c r="AL44" s="67" t="s">
        <v>570</v>
      </c>
      <c r="AM44" s="64" t="b">
        <v>0</v>
      </c>
      <c r="AN44" s="64">
        <v>0</v>
      </c>
      <c r="AO44" s="70" t="s">
        <v>287</v>
      </c>
      <c r="AP44" s="64" t="b">
        <v>0</v>
      </c>
      <c r="AQ44" s="64" t="s">
        <v>289</v>
      </c>
      <c r="AR44" s="64"/>
      <c r="AS44" s="70" t="s">
        <v>287</v>
      </c>
      <c r="AT44" s="64" t="b">
        <v>0</v>
      </c>
      <c r="AU44" s="64">
        <v>0</v>
      </c>
      <c r="AV44" s="70" t="s">
        <v>287</v>
      </c>
      <c r="AW44" s="64" t="s">
        <v>342</v>
      </c>
      <c r="AX44" s="64" t="b">
        <v>0</v>
      </c>
      <c r="AY44" s="70" t="s">
        <v>677</v>
      </c>
      <c r="AZ44" s="64" t="s">
        <v>185</v>
      </c>
      <c r="BA44" s="64">
        <v>0</v>
      </c>
      <c r="BB44" s="64">
        <v>0</v>
      </c>
      <c r="BC44" s="64"/>
      <c r="BD44" s="64"/>
      <c r="BE44" s="64"/>
      <c r="BF44" s="64"/>
      <c r="BG44" s="64"/>
      <c r="BH44" s="64"/>
      <c r="BI44" s="64"/>
      <c r="BJ44" s="64"/>
      <c r="BK44" s="63" t="str">
        <f>REPLACE(INDEX(GroupVertices[Group],MATCH(Edges[[#This Row],[Vertex 1]],GroupVertices[Vertex],0)),1,1,"")</f>
        <v>5</v>
      </c>
      <c r="BL44" s="63" t="str">
        <f>REPLACE(INDEX(GroupVertices[Group],MATCH(Edges[[#This Row],[Vertex 2]],GroupVertices[Vertex],0)),1,1,"")</f>
        <v>5</v>
      </c>
      <c r="BM44" s="137">
        <v>43633</v>
      </c>
      <c r="BN44" s="70" t="s">
        <v>603</v>
      </c>
    </row>
    <row r="45" spans="1:66" ht="15">
      <c r="A45" s="62" t="s">
        <v>472</v>
      </c>
      <c r="B45" s="62" t="s">
        <v>472</v>
      </c>
      <c r="C45" s="87" t="s">
        <v>285</v>
      </c>
      <c r="D45" s="94">
        <v>10</v>
      </c>
      <c r="E45" s="95" t="s">
        <v>136</v>
      </c>
      <c r="F45" s="96">
        <v>6</v>
      </c>
      <c r="G45" s="87"/>
      <c r="H45" s="77"/>
      <c r="I45" s="97"/>
      <c r="J45" s="97"/>
      <c r="K45" s="34" t="s">
        <v>65</v>
      </c>
      <c r="L45" s="100">
        <v>45</v>
      </c>
      <c r="M45" s="100"/>
      <c r="N45" s="99"/>
      <c r="O45" s="64" t="s">
        <v>185</v>
      </c>
      <c r="P45" s="66">
        <v>43633.41087962963</v>
      </c>
      <c r="Q45" s="64" t="s">
        <v>508</v>
      </c>
      <c r="R45" s="67" t="s">
        <v>518</v>
      </c>
      <c r="S45" s="64" t="s">
        <v>521</v>
      </c>
      <c r="T45" s="64" t="s">
        <v>539</v>
      </c>
      <c r="U45" s="66">
        <v>43633.41087962963</v>
      </c>
      <c r="V45" s="67" t="s">
        <v>641</v>
      </c>
      <c r="W45" s="64"/>
      <c r="X45" s="64"/>
      <c r="Y45" s="70" t="s">
        <v>678</v>
      </c>
      <c r="Z45" s="64"/>
      <c r="AA45" s="110">
        <v>8</v>
      </c>
      <c r="AB45" s="48">
        <v>0</v>
      </c>
      <c r="AC45" s="49">
        <v>0</v>
      </c>
      <c r="AD45" s="48">
        <v>0</v>
      </c>
      <c r="AE45" s="49">
        <v>0</v>
      </c>
      <c r="AF45" s="48">
        <v>0</v>
      </c>
      <c r="AG45" s="49">
        <v>0</v>
      </c>
      <c r="AH45" s="48">
        <v>21</v>
      </c>
      <c r="AI45" s="49">
        <v>100</v>
      </c>
      <c r="AJ45" s="48">
        <v>21</v>
      </c>
      <c r="AK45" s="117"/>
      <c r="AL45" s="67" t="s">
        <v>570</v>
      </c>
      <c r="AM45" s="64" t="b">
        <v>0</v>
      </c>
      <c r="AN45" s="64">
        <v>0</v>
      </c>
      <c r="AO45" s="70" t="s">
        <v>287</v>
      </c>
      <c r="AP45" s="64" t="b">
        <v>0</v>
      </c>
      <c r="AQ45" s="64" t="s">
        <v>289</v>
      </c>
      <c r="AR45" s="64"/>
      <c r="AS45" s="70" t="s">
        <v>287</v>
      </c>
      <c r="AT45" s="64" t="b">
        <v>0</v>
      </c>
      <c r="AU45" s="64">
        <v>0</v>
      </c>
      <c r="AV45" s="70" t="s">
        <v>287</v>
      </c>
      <c r="AW45" s="64" t="s">
        <v>342</v>
      </c>
      <c r="AX45" s="64" t="b">
        <v>0</v>
      </c>
      <c r="AY45" s="70" t="s">
        <v>678</v>
      </c>
      <c r="AZ45" s="64" t="s">
        <v>185</v>
      </c>
      <c r="BA45" s="64">
        <v>0</v>
      </c>
      <c r="BB45" s="64">
        <v>0</v>
      </c>
      <c r="BC45" s="64"/>
      <c r="BD45" s="64"/>
      <c r="BE45" s="64"/>
      <c r="BF45" s="64"/>
      <c r="BG45" s="64"/>
      <c r="BH45" s="64"/>
      <c r="BI45" s="64"/>
      <c r="BJ45" s="64"/>
      <c r="BK45" s="63" t="str">
        <f>REPLACE(INDEX(GroupVertices[Group],MATCH(Edges[[#This Row],[Vertex 1]],GroupVertices[Vertex],0)),1,1,"")</f>
        <v>5</v>
      </c>
      <c r="BL45" s="63" t="str">
        <f>REPLACE(INDEX(GroupVertices[Group],MATCH(Edges[[#This Row],[Vertex 2]],GroupVertices[Vertex],0)),1,1,"")</f>
        <v>5</v>
      </c>
      <c r="BM45" s="137">
        <v>43633</v>
      </c>
      <c r="BN45" s="70" t="s">
        <v>604</v>
      </c>
    </row>
    <row r="46" spans="1:66" ht="15">
      <c r="A46" s="62" t="s">
        <v>472</v>
      </c>
      <c r="B46" s="62" t="s">
        <v>472</v>
      </c>
      <c r="C46" s="87" t="s">
        <v>285</v>
      </c>
      <c r="D46" s="94">
        <v>10</v>
      </c>
      <c r="E46" s="95" t="s">
        <v>136</v>
      </c>
      <c r="F46" s="96">
        <v>6</v>
      </c>
      <c r="G46" s="87"/>
      <c r="H46" s="77"/>
      <c r="I46" s="97"/>
      <c r="J46" s="97"/>
      <c r="K46" s="34" t="s">
        <v>65</v>
      </c>
      <c r="L46" s="100">
        <v>46</v>
      </c>
      <c r="M46" s="100"/>
      <c r="N46" s="99"/>
      <c r="O46" s="64" t="s">
        <v>185</v>
      </c>
      <c r="P46" s="66">
        <v>43633.49167824074</v>
      </c>
      <c r="Q46" s="64" t="s">
        <v>509</v>
      </c>
      <c r="R46" s="67" t="s">
        <v>519</v>
      </c>
      <c r="S46" s="64" t="s">
        <v>521</v>
      </c>
      <c r="T46" s="64" t="s">
        <v>540</v>
      </c>
      <c r="U46" s="66">
        <v>43633.49167824074</v>
      </c>
      <c r="V46" s="67" t="s">
        <v>642</v>
      </c>
      <c r="W46" s="64"/>
      <c r="X46" s="64"/>
      <c r="Y46" s="70" t="s">
        <v>679</v>
      </c>
      <c r="Z46" s="64"/>
      <c r="AA46" s="110">
        <v>8</v>
      </c>
      <c r="AB46" s="48">
        <v>0</v>
      </c>
      <c r="AC46" s="49">
        <v>0</v>
      </c>
      <c r="AD46" s="48">
        <v>0</v>
      </c>
      <c r="AE46" s="49">
        <v>0</v>
      </c>
      <c r="AF46" s="48">
        <v>0</v>
      </c>
      <c r="AG46" s="49">
        <v>0</v>
      </c>
      <c r="AH46" s="48">
        <v>24</v>
      </c>
      <c r="AI46" s="49">
        <v>100</v>
      </c>
      <c r="AJ46" s="48">
        <v>24</v>
      </c>
      <c r="AK46" s="117"/>
      <c r="AL46" s="67" t="s">
        <v>570</v>
      </c>
      <c r="AM46" s="64" t="b">
        <v>0</v>
      </c>
      <c r="AN46" s="64">
        <v>2</v>
      </c>
      <c r="AO46" s="70" t="s">
        <v>287</v>
      </c>
      <c r="AP46" s="64" t="b">
        <v>0</v>
      </c>
      <c r="AQ46" s="64" t="s">
        <v>289</v>
      </c>
      <c r="AR46" s="64"/>
      <c r="AS46" s="70" t="s">
        <v>287</v>
      </c>
      <c r="AT46" s="64" t="b">
        <v>0</v>
      </c>
      <c r="AU46" s="64">
        <v>0</v>
      </c>
      <c r="AV46" s="70" t="s">
        <v>287</v>
      </c>
      <c r="AW46" s="64" t="s">
        <v>342</v>
      </c>
      <c r="AX46" s="64" t="b">
        <v>0</v>
      </c>
      <c r="AY46" s="70" t="s">
        <v>679</v>
      </c>
      <c r="AZ46" s="64" t="s">
        <v>185</v>
      </c>
      <c r="BA46" s="64">
        <v>0</v>
      </c>
      <c r="BB46" s="64">
        <v>0</v>
      </c>
      <c r="BC46" s="64"/>
      <c r="BD46" s="64"/>
      <c r="BE46" s="64"/>
      <c r="BF46" s="64"/>
      <c r="BG46" s="64"/>
      <c r="BH46" s="64"/>
      <c r="BI46" s="64"/>
      <c r="BJ46" s="64"/>
      <c r="BK46" s="63" t="str">
        <f>REPLACE(INDEX(GroupVertices[Group],MATCH(Edges[[#This Row],[Vertex 1]],GroupVertices[Vertex],0)),1,1,"")</f>
        <v>5</v>
      </c>
      <c r="BL46" s="63" t="str">
        <f>REPLACE(INDEX(GroupVertices[Group],MATCH(Edges[[#This Row],[Vertex 2]],GroupVertices[Vertex],0)),1,1,"")</f>
        <v>5</v>
      </c>
      <c r="BM46" s="137">
        <v>43633</v>
      </c>
      <c r="BN46" s="70" t="s">
        <v>605</v>
      </c>
    </row>
    <row r="47" spans="1:66" ht="15">
      <c r="A47" s="62" t="s">
        <v>473</v>
      </c>
      <c r="B47" s="62" t="s">
        <v>482</v>
      </c>
      <c r="C47" s="87" t="s">
        <v>284</v>
      </c>
      <c r="D47" s="94">
        <v>5</v>
      </c>
      <c r="E47" s="95" t="s">
        <v>132</v>
      </c>
      <c r="F47" s="96">
        <v>16</v>
      </c>
      <c r="G47" s="87"/>
      <c r="H47" s="77"/>
      <c r="I47" s="97"/>
      <c r="J47" s="97"/>
      <c r="K47" s="34" t="s">
        <v>65</v>
      </c>
      <c r="L47" s="100">
        <v>47</v>
      </c>
      <c r="M47" s="100"/>
      <c r="N47" s="99"/>
      <c r="O47" s="64" t="s">
        <v>195</v>
      </c>
      <c r="P47" s="66">
        <v>43633.2205787037</v>
      </c>
      <c r="Q47" s="64" t="s">
        <v>510</v>
      </c>
      <c r="R47" s="64"/>
      <c r="S47" s="64"/>
      <c r="T47" s="64" t="s">
        <v>541</v>
      </c>
      <c r="U47" s="66">
        <v>43633.2205787037</v>
      </c>
      <c r="V47" s="67" t="s">
        <v>643</v>
      </c>
      <c r="W47" s="64"/>
      <c r="X47" s="64"/>
      <c r="Y47" s="70" t="s">
        <v>680</v>
      </c>
      <c r="Z47" s="64"/>
      <c r="AA47" s="110">
        <v>1</v>
      </c>
      <c r="AB47" s="48"/>
      <c r="AC47" s="49"/>
      <c r="AD47" s="48"/>
      <c r="AE47" s="49"/>
      <c r="AF47" s="48"/>
      <c r="AG47" s="49"/>
      <c r="AH47" s="48"/>
      <c r="AI47" s="49"/>
      <c r="AJ47" s="48"/>
      <c r="AK47" s="135" t="s">
        <v>557</v>
      </c>
      <c r="AL47" s="67" t="s">
        <v>557</v>
      </c>
      <c r="AM47" s="64" t="b">
        <v>0</v>
      </c>
      <c r="AN47" s="64">
        <v>5</v>
      </c>
      <c r="AO47" s="70" t="s">
        <v>287</v>
      </c>
      <c r="AP47" s="64" t="b">
        <v>0</v>
      </c>
      <c r="AQ47" s="64" t="s">
        <v>289</v>
      </c>
      <c r="AR47" s="64"/>
      <c r="AS47" s="70" t="s">
        <v>287</v>
      </c>
      <c r="AT47" s="64" t="b">
        <v>0</v>
      </c>
      <c r="AU47" s="64">
        <v>0</v>
      </c>
      <c r="AV47" s="70" t="s">
        <v>287</v>
      </c>
      <c r="AW47" s="64" t="s">
        <v>343</v>
      </c>
      <c r="AX47" s="64" t="b">
        <v>0</v>
      </c>
      <c r="AY47" s="70" t="s">
        <v>680</v>
      </c>
      <c r="AZ47" s="64" t="s">
        <v>185</v>
      </c>
      <c r="BA47" s="64">
        <v>0</v>
      </c>
      <c r="BB47" s="64">
        <v>0</v>
      </c>
      <c r="BC47" s="64"/>
      <c r="BD47" s="64"/>
      <c r="BE47" s="64"/>
      <c r="BF47" s="64"/>
      <c r="BG47" s="64"/>
      <c r="BH47" s="64"/>
      <c r="BI47" s="64"/>
      <c r="BJ47" s="64"/>
      <c r="BK47" s="63" t="str">
        <f>REPLACE(INDEX(GroupVertices[Group],MATCH(Edges[[#This Row],[Vertex 1]],GroupVertices[Vertex],0)),1,1,"")</f>
        <v>3</v>
      </c>
      <c r="BL47" s="63" t="str">
        <f>REPLACE(INDEX(GroupVertices[Group],MATCH(Edges[[#This Row],[Vertex 2]],GroupVertices[Vertex],0)),1,1,"")</f>
        <v>3</v>
      </c>
      <c r="BM47" s="137">
        <v>43633</v>
      </c>
      <c r="BN47" s="70" t="s">
        <v>606</v>
      </c>
    </row>
    <row r="48" spans="1:66" ht="15">
      <c r="A48" s="62" t="s">
        <v>473</v>
      </c>
      <c r="B48" s="62" t="s">
        <v>483</v>
      </c>
      <c r="C48" s="87" t="s">
        <v>284</v>
      </c>
      <c r="D48" s="94">
        <v>5</v>
      </c>
      <c r="E48" s="95" t="s">
        <v>132</v>
      </c>
      <c r="F48" s="96">
        <v>16</v>
      </c>
      <c r="G48" s="87"/>
      <c r="H48" s="77"/>
      <c r="I48" s="97"/>
      <c r="J48" s="97"/>
      <c r="K48" s="34" t="s">
        <v>65</v>
      </c>
      <c r="L48" s="100">
        <v>48</v>
      </c>
      <c r="M48" s="100"/>
      <c r="N48" s="99"/>
      <c r="O48" s="64" t="s">
        <v>195</v>
      </c>
      <c r="P48" s="66">
        <v>43633.2205787037</v>
      </c>
      <c r="Q48" s="64" t="s">
        <v>510</v>
      </c>
      <c r="R48" s="64"/>
      <c r="S48" s="64"/>
      <c r="T48" s="64" t="s">
        <v>541</v>
      </c>
      <c r="U48" s="66">
        <v>43633.2205787037</v>
      </c>
      <c r="V48" s="67" t="s">
        <v>643</v>
      </c>
      <c r="W48" s="64"/>
      <c r="X48" s="64"/>
      <c r="Y48" s="70" t="s">
        <v>680</v>
      </c>
      <c r="Z48" s="64"/>
      <c r="AA48" s="110">
        <v>1</v>
      </c>
      <c r="AB48" s="48">
        <v>0</v>
      </c>
      <c r="AC48" s="49">
        <v>0</v>
      </c>
      <c r="AD48" s="48">
        <v>0</v>
      </c>
      <c r="AE48" s="49">
        <v>0</v>
      </c>
      <c r="AF48" s="48">
        <v>0</v>
      </c>
      <c r="AG48" s="49">
        <v>0</v>
      </c>
      <c r="AH48" s="48">
        <v>24</v>
      </c>
      <c r="AI48" s="49">
        <v>100</v>
      </c>
      <c r="AJ48" s="48">
        <v>24</v>
      </c>
      <c r="AK48" s="135" t="s">
        <v>557</v>
      </c>
      <c r="AL48" s="67" t="s">
        <v>557</v>
      </c>
      <c r="AM48" s="64" t="b">
        <v>0</v>
      </c>
      <c r="AN48" s="64">
        <v>5</v>
      </c>
      <c r="AO48" s="70" t="s">
        <v>287</v>
      </c>
      <c r="AP48" s="64" t="b">
        <v>0</v>
      </c>
      <c r="AQ48" s="64" t="s">
        <v>289</v>
      </c>
      <c r="AR48" s="64"/>
      <c r="AS48" s="70" t="s">
        <v>287</v>
      </c>
      <c r="AT48" s="64" t="b">
        <v>0</v>
      </c>
      <c r="AU48" s="64">
        <v>0</v>
      </c>
      <c r="AV48" s="70" t="s">
        <v>287</v>
      </c>
      <c r="AW48" s="64" t="s">
        <v>343</v>
      </c>
      <c r="AX48" s="64" t="b">
        <v>0</v>
      </c>
      <c r="AY48" s="70" t="s">
        <v>680</v>
      </c>
      <c r="AZ48" s="64" t="s">
        <v>185</v>
      </c>
      <c r="BA48" s="64">
        <v>0</v>
      </c>
      <c r="BB48" s="64">
        <v>0</v>
      </c>
      <c r="BC48" s="64"/>
      <c r="BD48" s="64"/>
      <c r="BE48" s="64"/>
      <c r="BF48" s="64"/>
      <c r="BG48" s="64"/>
      <c r="BH48" s="64"/>
      <c r="BI48" s="64"/>
      <c r="BJ48" s="64"/>
      <c r="BK48" s="63" t="str">
        <f>REPLACE(INDEX(GroupVertices[Group],MATCH(Edges[[#This Row],[Vertex 1]],GroupVertices[Vertex],0)),1,1,"")</f>
        <v>3</v>
      </c>
      <c r="BL48" s="63" t="str">
        <f>REPLACE(INDEX(GroupVertices[Group],MATCH(Edges[[#This Row],[Vertex 2]],GroupVertices[Vertex],0)),1,1,"")</f>
        <v>3</v>
      </c>
      <c r="BM48" s="137">
        <v>43633</v>
      </c>
      <c r="BN48" s="70" t="s">
        <v>606</v>
      </c>
    </row>
    <row r="49" spans="1:66" ht="15">
      <c r="A49" s="62" t="s">
        <v>474</v>
      </c>
      <c r="B49" s="62" t="s">
        <v>473</v>
      </c>
      <c r="C49" s="87" t="s">
        <v>284</v>
      </c>
      <c r="D49" s="94">
        <v>5</v>
      </c>
      <c r="E49" s="95" t="s">
        <v>132</v>
      </c>
      <c r="F49" s="96">
        <v>16</v>
      </c>
      <c r="G49" s="87"/>
      <c r="H49" s="77"/>
      <c r="I49" s="97"/>
      <c r="J49" s="97"/>
      <c r="K49" s="34" t="s">
        <v>65</v>
      </c>
      <c r="L49" s="100">
        <v>49</v>
      </c>
      <c r="M49" s="100"/>
      <c r="N49" s="99"/>
      <c r="O49" s="64" t="s">
        <v>355</v>
      </c>
      <c r="P49" s="66">
        <v>43633.68137731482</v>
      </c>
      <c r="Q49" s="64" t="s">
        <v>510</v>
      </c>
      <c r="R49" s="64"/>
      <c r="S49" s="64"/>
      <c r="T49" s="64" t="s">
        <v>542</v>
      </c>
      <c r="U49" s="66">
        <v>43633.68137731482</v>
      </c>
      <c r="V49" s="67" t="s">
        <v>644</v>
      </c>
      <c r="W49" s="64"/>
      <c r="X49" s="64"/>
      <c r="Y49" s="70" t="s">
        <v>681</v>
      </c>
      <c r="Z49" s="64"/>
      <c r="AA49" s="110">
        <v>1</v>
      </c>
      <c r="AB49" s="48"/>
      <c r="AC49" s="49"/>
      <c r="AD49" s="48"/>
      <c r="AE49" s="49"/>
      <c r="AF49" s="48"/>
      <c r="AG49" s="49"/>
      <c r="AH49" s="48"/>
      <c r="AI49" s="49"/>
      <c r="AJ49" s="48"/>
      <c r="AK49" s="117"/>
      <c r="AL49" s="67" t="s">
        <v>571</v>
      </c>
      <c r="AM49" s="64" t="b">
        <v>0</v>
      </c>
      <c r="AN49" s="64">
        <v>0</v>
      </c>
      <c r="AO49" s="70" t="s">
        <v>287</v>
      </c>
      <c r="AP49" s="64" t="b">
        <v>0</v>
      </c>
      <c r="AQ49" s="64" t="s">
        <v>289</v>
      </c>
      <c r="AR49" s="64"/>
      <c r="AS49" s="70" t="s">
        <v>287</v>
      </c>
      <c r="AT49" s="64" t="b">
        <v>0</v>
      </c>
      <c r="AU49" s="64">
        <v>0</v>
      </c>
      <c r="AV49" s="70" t="s">
        <v>680</v>
      </c>
      <c r="AW49" s="64" t="s">
        <v>343</v>
      </c>
      <c r="AX49" s="64" t="b">
        <v>0</v>
      </c>
      <c r="AY49" s="70" t="s">
        <v>680</v>
      </c>
      <c r="AZ49" s="64" t="s">
        <v>185</v>
      </c>
      <c r="BA49" s="64">
        <v>0</v>
      </c>
      <c r="BB49" s="64">
        <v>0</v>
      </c>
      <c r="BC49" s="64"/>
      <c r="BD49" s="64"/>
      <c r="BE49" s="64"/>
      <c r="BF49" s="64"/>
      <c r="BG49" s="64"/>
      <c r="BH49" s="64"/>
      <c r="BI49" s="64"/>
      <c r="BJ49" s="64"/>
      <c r="BK49" s="63" t="str">
        <f>REPLACE(INDEX(GroupVertices[Group],MATCH(Edges[[#This Row],[Vertex 1]],GroupVertices[Vertex],0)),1,1,"")</f>
        <v>3</v>
      </c>
      <c r="BL49" s="63" t="str">
        <f>REPLACE(INDEX(GroupVertices[Group],MATCH(Edges[[#This Row],[Vertex 2]],GroupVertices[Vertex],0)),1,1,"")</f>
        <v>3</v>
      </c>
      <c r="BM49" s="137">
        <v>43633</v>
      </c>
      <c r="BN49" s="70" t="s">
        <v>607</v>
      </c>
    </row>
    <row r="50" spans="1:66" ht="15">
      <c r="A50" s="62" t="s">
        <v>474</v>
      </c>
      <c r="B50" s="62" t="s">
        <v>482</v>
      </c>
      <c r="C50" s="87" t="s">
        <v>284</v>
      </c>
      <c r="D50" s="94">
        <v>5</v>
      </c>
      <c r="E50" s="95" t="s">
        <v>132</v>
      </c>
      <c r="F50" s="96">
        <v>16</v>
      </c>
      <c r="G50" s="87"/>
      <c r="H50" s="77"/>
      <c r="I50" s="97"/>
      <c r="J50" s="97"/>
      <c r="K50" s="34" t="s">
        <v>65</v>
      </c>
      <c r="L50" s="100">
        <v>50</v>
      </c>
      <c r="M50" s="100"/>
      <c r="N50" s="99"/>
      <c r="O50" s="64" t="s">
        <v>195</v>
      </c>
      <c r="P50" s="66">
        <v>43633.68137731482</v>
      </c>
      <c r="Q50" s="64" t="s">
        <v>510</v>
      </c>
      <c r="R50" s="64"/>
      <c r="S50" s="64"/>
      <c r="T50" s="64" t="s">
        <v>542</v>
      </c>
      <c r="U50" s="66">
        <v>43633.68137731482</v>
      </c>
      <c r="V50" s="67" t="s">
        <v>644</v>
      </c>
      <c r="W50" s="64"/>
      <c r="X50" s="64"/>
      <c r="Y50" s="70" t="s">
        <v>681</v>
      </c>
      <c r="Z50" s="64"/>
      <c r="AA50" s="110">
        <v>1</v>
      </c>
      <c r="AB50" s="48"/>
      <c r="AC50" s="49"/>
      <c r="AD50" s="48"/>
      <c r="AE50" s="49"/>
      <c r="AF50" s="48"/>
      <c r="AG50" s="49"/>
      <c r="AH50" s="48"/>
      <c r="AI50" s="49"/>
      <c r="AJ50" s="48"/>
      <c r="AK50" s="117"/>
      <c r="AL50" s="67" t="s">
        <v>571</v>
      </c>
      <c r="AM50" s="64" t="b">
        <v>0</v>
      </c>
      <c r="AN50" s="64">
        <v>0</v>
      </c>
      <c r="AO50" s="70" t="s">
        <v>287</v>
      </c>
      <c r="AP50" s="64" t="b">
        <v>0</v>
      </c>
      <c r="AQ50" s="64" t="s">
        <v>289</v>
      </c>
      <c r="AR50" s="64"/>
      <c r="AS50" s="70" t="s">
        <v>287</v>
      </c>
      <c r="AT50" s="64" t="b">
        <v>0</v>
      </c>
      <c r="AU50" s="64">
        <v>0</v>
      </c>
      <c r="AV50" s="70" t="s">
        <v>680</v>
      </c>
      <c r="AW50" s="64" t="s">
        <v>343</v>
      </c>
      <c r="AX50" s="64" t="b">
        <v>0</v>
      </c>
      <c r="AY50" s="70" t="s">
        <v>680</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c r="BM50" s="137">
        <v>43633</v>
      </c>
      <c r="BN50" s="70" t="s">
        <v>607</v>
      </c>
    </row>
    <row r="51" spans="1:66" ht="15">
      <c r="A51" s="62" t="s">
        <v>474</v>
      </c>
      <c r="B51" s="62" t="s">
        <v>483</v>
      </c>
      <c r="C51" s="87" t="s">
        <v>284</v>
      </c>
      <c r="D51" s="94">
        <v>5</v>
      </c>
      <c r="E51" s="95" t="s">
        <v>132</v>
      </c>
      <c r="F51" s="96">
        <v>16</v>
      </c>
      <c r="G51" s="87"/>
      <c r="H51" s="77"/>
      <c r="I51" s="97"/>
      <c r="J51" s="97"/>
      <c r="K51" s="34" t="s">
        <v>65</v>
      </c>
      <c r="L51" s="100">
        <v>51</v>
      </c>
      <c r="M51" s="100"/>
      <c r="N51" s="99"/>
      <c r="O51" s="64" t="s">
        <v>195</v>
      </c>
      <c r="P51" s="66">
        <v>43633.68137731482</v>
      </c>
      <c r="Q51" s="64" t="s">
        <v>510</v>
      </c>
      <c r="R51" s="64"/>
      <c r="S51" s="64"/>
      <c r="T51" s="64" t="s">
        <v>542</v>
      </c>
      <c r="U51" s="66">
        <v>43633.68137731482</v>
      </c>
      <c r="V51" s="67" t="s">
        <v>644</v>
      </c>
      <c r="W51" s="64"/>
      <c r="X51" s="64"/>
      <c r="Y51" s="70" t="s">
        <v>681</v>
      </c>
      <c r="Z51" s="64"/>
      <c r="AA51" s="110">
        <v>1</v>
      </c>
      <c r="AB51" s="48">
        <v>0</v>
      </c>
      <c r="AC51" s="49">
        <v>0</v>
      </c>
      <c r="AD51" s="48">
        <v>0</v>
      </c>
      <c r="AE51" s="49">
        <v>0</v>
      </c>
      <c r="AF51" s="48">
        <v>0</v>
      </c>
      <c r="AG51" s="49">
        <v>0</v>
      </c>
      <c r="AH51" s="48">
        <v>24</v>
      </c>
      <c r="AI51" s="49">
        <v>100</v>
      </c>
      <c r="AJ51" s="48">
        <v>24</v>
      </c>
      <c r="AK51" s="117"/>
      <c r="AL51" s="67" t="s">
        <v>571</v>
      </c>
      <c r="AM51" s="64" t="b">
        <v>0</v>
      </c>
      <c r="AN51" s="64">
        <v>0</v>
      </c>
      <c r="AO51" s="70" t="s">
        <v>287</v>
      </c>
      <c r="AP51" s="64" t="b">
        <v>0</v>
      </c>
      <c r="AQ51" s="64" t="s">
        <v>289</v>
      </c>
      <c r="AR51" s="64"/>
      <c r="AS51" s="70" t="s">
        <v>287</v>
      </c>
      <c r="AT51" s="64" t="b">
        <v>0</v>
      </c>
      <c r="AU51" s="64">
        <v>0</v>
      </c>
      <c r="AV51" s="70" t="s">
        <v>680</v>
      </c>
      <c r="AW51" s="64" t="s">
        <v>343</v>
      </c>
      <c r="AX51" s="64" t="b">
        <v>0</v>
      </c>
      <c r="AY51" s="70" t="s">
        <v>680</v>
      </c>
      <c r="AZ51" s="64" t="s">
        <v>185</v>
      </c>
      <c r="BA51" s="64">
        <v>0</v>
      </c>
      <c r="BB51" s="64">
        <v>0</v>
      </c>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37">
        <v>43633</v>
      </c>
      <c r="BN51" s="70" t="s">
        <v>607</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hyperlinks>
    <hyperlink ref="R9" r:id="rId1" display="https://twitter.com/AP_Top25/status/1139914234970746881"/>
    <hyperlink ref="R11" r:id="rId2" display="https://247sports.com/college/auburn/Article/Watch-listen-live-stream-channel-Auburn-Mississippi-State-College-World-Series-132913890/"/>
    <hyperlink ref="R27" r:id="rId3" display="https://247sports.com/college/auburn/Article/Watch-listen-live-stream-channel-Auburn-Mississippi-State-College-World-Series-132913890/"/>
    <hyperlink ref="R28" r:id="rId4" display="https://247sports.com/college/auburn/Article/Auburn-drops-heartbreaker-5-4-to-Mississippi-State-in-CWS-opener-132915842/"/>
    <hyperlink ref="R29" r:id="rId5" display="https://247sports.com/college/auburn/Article/2019-College-World-Series-betting-odds-Arkansas-Vanderbilt-Mississippi-State-Louisville-Texas-Tech-Auburn-Florida-State-Michigan-132827817/"/>
    <hyperlink ref="R30" r:id="rId6" display="https://247sports.com/college/auburn/Article/Watch-listen-live-stream-channel-Auburn-Mississippi-State-College-World-Series-132913890/"/>
    <hyperlink ref="R31" r:id="rId7" display="https://247sports.com/college/auburn/Article/Auburn-drops-heartbreaker-5-4-to-Mississippi-State-in-CWS-opener-132915842/"/>
    <hyperlink ref="R32" r:id="rId8" display="https://247sports.com/college/auburn/Article/Watch-listen-live-stream-channel-Auburn-Mississippi-State-College-World-Series-132913890/"/>
    <hyperlink ref="R33" r:id="rId9" display="https://247sports.com/college/auburn/Article/Auburn-drops-heartbreaker-5-4-to-Mississippi-State-in-CWS-opener-132915842/"/>
    <hyperlink ref="R34" r:id="rId10" display="https://247sports.com/college/auburn/Article/Auburn-drops-heartbreaker-5-4-to-Mississippi-State-in-CWS-opener-132915842/"/>
    <hyperlink ref="R35" r:id="rId11" display="https://247sports.com/college/auburn/Article/2019-College-World-Series-betting-odds-Arkansas-Vanderbilt-Mississippi-State-Louisville-Texas-Tech-Auburn-Florida-State-Michigan-132827817/"/>
    <hyperlink ref="R36" r:id="rId12" display="https://247sports.com/college/auburn/Article/Watch-listen-live-stream-channel-Auburn-Mississippi-State-College-World-Series-132913890/"/>
    <hyperlink ref="R37" r:id="rId13" display="https://247sports.com/college/auburn/Article/Auburn-drops-heartbreaker-5-4-to-Mississippi-State-in-CWS-opener-132915842/"/>
    <hyperlink ref="R38" r:id="rId14" display="https://247sports.com/college/auburn/Article/Auburn-drops-heartbreaker-5-4-to-Mississippi-State-in-CWS-opener-132915842/"/>
    <hyperlink ref="R39" r:id="rId15" display="https://mark4libertas.wordpress.com/2019/06/15/ncaa-baseball-college-world-series-primer/"/>
    <hyperlink ref="R40" r:id="rId16" display="https://mark4libertas.wordpress.com/2019/06/16/college-world-series-michigan-florida-state-win/"/>
    <hyperlink ref="R41" r:id="rId17" display="https://mark4libertas.wordpress.com/2019/06/16/college-world-series-games-3-4-analysis-picks/"/>
    <hyperlink ref="R45" r:id="rId18" display="https://mark4libertas.wordpress.com/2019/06/17/college-world-series-games-3-4-recaps/"/>
    <hyperlink ref="R46" r:id="rId19" display="https://mark4libertas.wordpress.com/2019/06/17/college-world-series-games-5-6-analysis-picks/"/>
    <hyperlink ref="AK13" r:id="rId20" display="https://pbs.twimg.com/media/D9M3zcQWwAIvhtI.jpg"/>
    <hyperlink ref="AK14" r:id="rId21" display="https://pbs.twimg.com/media/D9M3zcQWwAIvhtI.jpg"/>
    <hyperlink ref="AK15" r:id="rId22" display="https://pbs.twimg.com/media/D9NyJQbWsAYCUTN.jpg"/>
    <hyperlink ref="AK17" r:id="rId23" display="https://pbs.twimg.com/media/D9M3zcQWwAIvhtI.jpg"/>
    <hyperlink ref="AK18" r:id="rId24" display="https://pbs.twimg.com/media/D9M3zcQWwAIvhtI.jpg"/>
    <hyperlink ref="AK19" r:id="rId25" display="https://pbs.twimg.com/media/D9M3zcQWwAIvhtI.jpg"/>
    <hyperlink ref="AK24" r:id="rId26" display="https://pbs.twimg.com/media/D9OyJjMX4AAFg93.jpg"/>
    <hyperlink ref="AK25" r:id="rId27" display="https://pbs.twimg.com/media/D9OyJjMX4AAFg93.jpg"/>
    <hyperlink ref="AK26" r:id="rId28" display="https://pbs.twimg.com/media/D9OyJjMX4AAFg93.jpg"/>
    <hyperlink ref="AK28" r:id="rId29" display="https://pbs.twimg.com/media/D9O-ssBXYAI4if-.jpg"/>
    <hyperlink ref="AK29" r:id="rId30" display="https://pbs.twimg.com/media/D87kw43XYAAEo_P.jpg"/>
    <hyperlink ref="AK30" r:id="rId31" display="https://pbs.twimg.com/media/D9NX6TPXYAApqvj.jpg"/>
    <hyperlink ref="AK31" r:id="rId32" display="https://pbs.twimg.com/media/D9OAZT0WwAAyL2z.jpg"/>
    <hyperlink ref="AK32" r:id="rId33" display="https://pbs.twimg.com/media/D9NYDlVX4AA1Alx.jpg"/>
    <hyperlink ref="AK33" r:id="rId34" display="https://pbs.twimg.com/media/D9OAgzxWsAYVHek.jpg"/>
    <hyperlink ref="AK34" r:id="rId35" display="https://pbs.twimg.com/media/D9O-xd4WkAAPPJG.jpg"/>
    <hyperlink ref="AK35" r:id="rId36" display="https://pbs.twimg.com/media/D87lN-TWwAAA6W5.jpg"/>
    <hyperlink ref="AK36" r:id="rId37" display="https://pbs.twimg.com/media/D9NYKCnW4AADk5c.jpg"/>
    <hyperlink ref="AK37" r:id="rId38" display="https://pbs.twimg.com/media/D9OAkCUXYAAMH9Z.jpg"/>
    <hyperlink ref="AK38" r:id="rId39" display="https://pbs.twimg.com/media/D9O-zbdXoAEYO8v.jpg"/>
    <hyperlink ref="AK47" r:id="rId40" display="https://pbs.twimg.com/media/D9PUX6IXoAUvlcK.jpg"/>
    <hyperlink ref="AK48" r:id="rId41" display="https://pbs.twimg.com/media/D9PUX6IXoAUvlcK.jpg"/>
    <hyperlink ref="AL3" r:id="rId42" display="http://pbs.twimg.com/profile_images/1123692874447708162/JpqKZ6b2_normal.jpg"/>
    <hyperlink ref="AL4" r:id="rId43" display="http://pbs.twimg.com/profile_images/1021182993816096768/nY8-wpox_normal.jpg"/>
    <hyperlink ref="AL5" r:id="rId44" display="http://pbs.twimg.com/profile_images/1068767128730378240/mkiZXBXj_normal.jpg"/>
    <hyperlink ref="AL6" r:id="rId45" display="http://pbs.twimg.com/profile_images/1129943570830512128/DGMS4zan_normal.jpg"/>
    <hyperlink ref="AL7" r:id="rId46" display="http://pbs.twimg.com/profile_images/1121972339573501952/Rj1OAXV4_normal.jpg"/>
    <hyperlink ref="AL8" r:id="rId47" display="http://pbs.twimg.com/profile_images/1108801359002955776/7g43bfpS_normal.jpg"/>
    <hyperlink ref="AL9" r:id="rId48" display="http://pbs.twimg.com/profile_images/1108801359002955776/7g43bfpS_normal.jpg"/>
    <hyperlink ref="AL10" r:id="rId49" display="http://pbs.twimg.com/profile_images/682019483494449152/s0s3Ig98_normal.jpg"/>
    <hyperlink ref="AL11" r:id="rId50" display="http://pbs.twimg.com/profile_images/1079809335499341824/8TRCRj_v_normal.jpg"/>
    <hyperlink ref="AL12" r:id="rId51" display="http://pbs.twimg.com/profile_images/1111265400157802496/nl7cUcok_normal.jpg"/>
    <hyperlink ref="AL13" r:id="rId52" display="https://pbs.twimg.com/media/D9M3zcQWwAIvhtI.jpg"/>
    <hyperlink ref="AL14" r:id="rId53" display="https://pbs.twimg.com/media/D9M3zcQWwAIvhtI.jpg"/>
    <hyperlink ref="AL15" r:id="rId54" display="https://pbs.twimg.com/media/D9NyJQbWsAYCUTN.jpg"/>
    <hyperlink ref="AL16" r:id="rId55" display="http://pbs.twimg.com/profile_images/573504791109750784/diTBpcZy_normal.jpeg"/>
    <hyperlink ref="AL17" r:id="rId56" display="https://pbs.twimg.com/media/D9M3zcQWwAIvhtI.jpg"/>
    <hyperlink ref="AL18" r:id="rId57" display="https://pbs.twimg.com/media/D9M3zcQWwAIvhtI.jpg"/>
    <hyperlink ref="AL19" r:id="rId58" display="https://pbs.twimg.com/media/D9M3zcQWwAIvhtI.jpg"/>
    <hyperlink ref="AL20" r:id="rId59" display="http://pbs.twimg.com/profile_images/573504791109750784/diTBpcZy_normal.jpeg"/>
    <hyperlink ref="AL21" r:id="rId60" display="http://pbs.twimg.com/profile_images/573504791109750784/diTBpcZy_normal.jpeg"/>
    <hyperlink ref="AL22" r:id="rId61" display="http://pbs.twimg.com/profile_images/1132258989247488000/84XGQl9Y_normal.jpg"/>
    <hyperlink ref="AL23" r:id="rId62" display="http://pbs.twimg.com/profile_images/1132258989247488000/84XGQl9Y_normal.jpg"/>
    <hyperlink ref="AL24" r:id="rId63" display="https://pbs.twimg.com/media/D9OyJjMX4AAFg93.jpg"/>
    <hyperlink ref="AL25" r:id="rId64" display="https://pbs.twimg.com/media/D9OyJjMX4AAFg93.jpg"/>
    <hyperlink ref="AL26" r:id="rId65" display="https://pbs.twimg.com/media/D9OyJjMX4AAFg93.jpg"/>
    <hyperlink ref="AL27" r:id="rId66" display="http://pbs.twimg.com/profile_images/1110379220541337601/7oUla602_normal.png"/>
    <hyperlink ref="AL28" r:id="rId67" display="https://pbs.twimg.com/media/D9O-ssBXYAI4if-.jpg"/>
    <hyperlink ref="AL29" r:id="rId68" display="https://pbs.twimg.com/media/D87kw43XYAAEo_P.jpg"/>
    <hyperlink ref="AL30" r:id="rId69" display="https://pbs.twimg.com/media/D9NX6TPXYAApqvj.jpg"/>
    <hyperlink ref="AL31" r:id="rId70" display="https://pbs.twimg.com/media/D9OAZT0WwAAyL2z.jpg"/>
    <hyperlink ref="AL32" r:id="rId71" display="https://pbs.twimg.com/media/D9NYDlVX4AA1Alx.jpg"/>
    <hyperlink ref="AL33" r:id="rId72" display="https://pbs.twimg.com/media/D9OAgzxWsAYVHek.jpg"/>
    <hyperlink ref="AL34" r:id="rId73" display="https://pbs.twimg.com/media/D9O-xd4WkAAPPJG.jpg"/>
    <hyperlink ref="AL35" r:id="rId74" display="https://pbs.twimg.com/media/D87lN-TWwAAA6W5.jpg"/>
    <hyperlink ref="AL36" r:id="rId75" display="https://pbs.twimg.com/media/D9NYKCnW4AADk5c.jpg"/>
    <hyperlink ref="AL37" r:id="rId76" display="https://pbs.twimg.com/media/D9OAkCUXYAAMH9Z.jpg"/>
    <hyperlink ref="AL38" r:id="rId77" display="https://pbs.twimg.com/media/D9O-zbdXoAEYO8v.jpg"/>
    <hyperlink ref="AL39" r:id="rId78" display="http://pbs.twimg.com/profile_images/1061000841509986304/aFpZ2KG-_normal.jpg"/>
    <hyperlink ref="AL40" r:id="rId79" display="http://pbs.twimg.com/profile_images/1061000841509986304/aFpZ2KG-_normal.jpg"/>
    <hyperlink ref="AL41" r:id="rId80" display="http://pbs.twimg.com/profile_images/1061000841509986304/aFpZ2KG-_normal.jpg"/>
    <hyperlink ref="AL42" r:id="rId81" display="http://pbs.twimg.com/profile_images/1061000841509986304/aFpZ2KG-_normal.jpg"/>
    <hyperlink ref="AL43" r:id="rId82" display="http://pbs.twimg.com/profile_images/1061000841509986304/aFpZ2KG-_normal.jpg"/>
    <hyperlink ref="AL44" r:id="rId83" display="http://pbs.twimg.com/profile_images/1061000841509986304/aFpZ2KG-_normal.jpg"/>
    <hyperlink ref="AL45" r:id="rId84" display="http://pbs.twimg.com/profile_images/1061000841509986304/aFpZ2KG-_normal.jpg"/>
    <hyperlink ref="AL46" r:id="rId85" display="http://pbs.twimg.com/profile_images/1061000841509986304/aFpZ2KG-_normal.jpg"/>
    <hyperlink ref="AL47" r:id="rId86" display="https://pbs.twimg.com/media/D9PUX6IXoAUvlcK.jpg"/>
    <hyperlink ref="AL48" r:id="rId87" display="https://pbs.twimg.com/media/D9PUX6IXoAUvlcK.jpg"/>
    <hyperlink ref="AL49" r:id="rId88" display="http://pbs.twimg.com/profile_images/1032365626340204544/ncXf-3Bz_normal.jpg"/>
    <hyperlink ref="AL50" r:id="rId89" display="http://pbs.twimg.com/profile_images/1032365626340204544/ncXf-3Bz_normal.jpg"/>
    <hyperlink ref="AL51" r:id="rId90" display="http://pbs.twimg.com/profile_images/1032365626340204544/ncXf-3Bz_normal.jpg"/>
    <hyperlink ref="V3" r:id="rId91" display="https://twitter.com/ritx79/status/1140086327704248320"/>
    <hyperlink ref="V4" r:id="rId92" display="https://twitter.com/thrashman10/status/1140088356870615042"/>
    <hyperlink ref="V5" r:id="rId93" display="https://twitter.com/captainbugeater/status/1140159939941294080"/>
    <hyperlink ref="V6" r:id="rId94" display="https://twitter.com/hookemhorns6384/status/1140257696685404160"/>
    <hyperlink ref="V7" r:id="rId95" display="https://twitter.com/p1ajsills/status/1140288081695784963"/>
    <hyperlink ref="V8" r:id="rId96" display="https://twitter.com/kyleumlang/status/1140043133599854593"/>
    <hyperlink ref="V9" r:id="rId97" display="https://twitter.com/kyleumlang/status/1140253142665375745"/>
    <hyperlink ref="V10" r:id="rId98" display="https://twitter.com/temp1230/status/1140316712895766534"/>
    <hyperlink ref="V11" r:id="rId99" display="https://twitter.com/danmeadors1/status/1140360679104352259"/>
    <hyperlink ref="V12" r:id="rId100" display="https://twitter.com/sbirke79/status/1140371791166267392"/>
    <hyperlink ref="V13" r:id="rId101" display="https://twitter.com/uhitbaseball/status/1140316495991529474"/>
    <hyperlink ref="V14" r:id="rId102" display="https://twitter.com/uhitbaseball/status/1140316495991529474"/>
    <hyperlink ref="V15" r:id="rId103" display="https://twitter.com/uhitbaseball/status/1140380640636022784"/>
    <hyperlink ref="V16" r:id="rId104" display="https://twitter.com/decervoprofile/status/1140382804041175040"/>
    <hyperlink ref="V17" r:id="rId105" display="https://twitter.com/uhitbaseball/status/1140316495991529474"/>
    <hyperlink ref="V18" r:id="rId106" display="https://twitter.com/uhitbaseball/status/1140316495991529474"/>
    <hyperlink ref="V19" r:id="rId107" display="https://twitter.com/uhitbaseball/status/1140316495991529474"/>
    <hyperlink ref="V20" r:id="rId108" display="https://twitter.com/decervoprofile/status/1140382804041175040"/>
    <hyperlink ref="V21" r:id="rId109" display="https://twitter.com/decervoprofile/status/1140382804041175040"/>
    <hyperlink ref="V22" r:id="rId110" display="https://twitter.com/robinson_dc211/status/1140409618855804928"/>
    <hyperlink ref="V23" r:id="rId111" display="https://twitter.com/robinson_dc211/status/1140409618855804928"/>
    <hyperlink ref="V24" r:id="rId112" display="https://twitter.com/csund2011/status/1140451013226356737"/>
    <hyperlink ref="V25" r:id="rId113" display="https://twitter.com/csund2011/status/1140451013226356737"/>
    <hyperlink ref="V26" r:id="rId114" display="https://twitter.com/csund2011/status/1140451013226356737"/>
    <hyperlink ref="V27" r:id="rId115" display="https://twitter.com/itatjason/status/1140366239551954944"/>
    <hyperlink ref="V28" r:id="rId116" display="https://twitter.com/bmarcello/status/1140464822557007872"/>
    <hyperlink ref="V29" r:id="rId117" display="https://twitter.com/bmarcello/status/1139155458508447744"/>
    <hyperlink ref="V30" r:id="rId118" display="https://twitter.com/bmarcello/status/1140351919308910592"/>
    <hyperlink ref="V31" r:id="rId119" display="https://twitter.com/bmarcello/status/1140396364272144384"/>
    <hyperlink ref="V32" r:id="rId120" display="https://twitter.com/auburn247/status/1140351962057256966"/>
    <hyperlink ref="V33" r:id="rId121" display="https://twitter.com/auburn247/status/1140396445784141824"/>
    <hyperlink ref="V34" r:id="rId122" display="https://twitter.com/auburn247/status/1140464898729828352"/>
    <hyperlink ref="V35" r:id="rId123" display="https://twitter.com/auundercover/status/1139155961459818496"/>
    <hyperlink ref="V36" r:id="rId124" display="https://twitter.com/auundercover/status/1140352065325191168"/>
    <hyperlink ref="V37" r:id="rId125" display="https://twitter.com/auundercover/status/1140396492424978432"/>
    <hyperlink ref="V38" r:id="rId126" display="https://twitter.com/auundercover/status/1140464927431376903"/>
    <hyperlink ref="V39" r:id="rId127" display="https://twitter.com/mark4libertas/status/1139910193796583424"/>
    <hyperlink ref="V40" r:id="rId128" display="https://twitter.com/mark4libertas/status/1140263074013818881"/>
    <hyperlink ref="V41" r:id="rId129" display="https://twitter.com/mark4libertas/status/1140286839212957696"/>
    <hyperlink ref="V42" r:id="rId130" display="https://twitter.com/mark4libertas/status/1140449926037626880"/>
    <hyperlink ref="V43" r:id="rId131" display="https://twitter.com/mark4libertas/status/1140451983360483329"/>
    <hyperlink ref="V44" r:id="rId132" display="https://twitter.com/mark4libertas/status/1140462906695389184"/>
    <hyperlink ref="V45" r:id="rId133" display="https://twitter.com/mark4libertas/status/1140557616407633921"/>
    <hyperlink ref="V46" r:id="rId134" display="https://twitter.com/mark4libertas/status/1140586896810287105"/>
    <hyperlink ref="V47" r:id="rId135" display="https://twitter.com/gmmcmullen/status/1140488650368671744"/>
    <hyperlink ref="V48" r:id="rId136" display="https://twitter.com/gmmcmullen/status/1140488650368671744"/>
    <hyperlink ref="V49" r:id="rId137" display="https://twitter.com/gannonmcmullen/status/1140655639984771072"/>
    <hyperlink ref="V50" r:id="rId138" display="https://twitter.com/gannonmcmullen/status/1140655639984771072"/>
    <hyperlink ref="V51" r:id="rId139" display="https://twitter.com/gannonmcmullen/status/1140655639984771072"/>
    <hyperlink ref="BJ13" r:id="rId140" display="https://api.twitter.com/1.1/geo/id/07d9ecea43c82003.json"/>
    <hyperlink ref="BJ14" r:id="rId141" display="https://api.twitter.com/1.1/geo/id/07d9ecea43c82003.json"/>
    <hyperlink ref="BJ15" r:id="rId142" display="https://api.twitter.com/1.1/geo/id/07d9ecea43c82003.json"/>
    <hyperlink ref="BJ17" r:id="rId143" display="https://api.twitter.com/1.1/geo/id/07d9ecea43c82003.json"/>
    <hyperlink ref="BJ18" r:id="rId144" display="https://api.twitter.com/1.1/geo/id/07d9ecea43c82003.json"/>
    <hyperlink ref="BJ19" r:id="rId145" display="https://api.twitter.com/1.1/geo/id/07d9ecea43c82003.json"/>
  </hyperlinks>
  <printOptions/>
  <pageMargins left="0.7" right="0.7" top="0.75" bottom="0.75" header="0.3" footer="0.3"/>
  <pageSetup horizontalDpi="600" verticalDpi="600" orientation="portrait" r:id="rId149"/>
  <legacyDrawing r:id="rId147"/>
  <tableParts>
    <tablePart r:id="rId1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231</v>
      </c>
      <c r="B1" s="13" t="s">
        <v>232</v>
      </c>
      <c r="C1" s="63" t="s">
        <v>233</v>
      </c>
      <c r="D1" s="63" t="s">
        <v>235</v>
      </c>
      <c r="E1" s="13" t="s">
        <v>234</v>
      </c>
      <c r="F1" s="13" t="s">
        <v>236</v>
      </c>
      <c r="G1" s="63" t="s">
        <v>359</v>
      </c>
      <c r="H1" s="63" t="s">
        <v>360</v>
      </c>
      <c r="I1" s="63" t="s">
        <v>392</v>
      </c>
      <c r="J1" s="63" t="s">
        <v>394</v>
      </c>
      <c r="K1" s="13" t="s">
        <v>393</v>
      </c>
      <c r="L1" s="13" t="s">
        <v>396</v>
      </c>
      <c r="M1" s="13" t="s">
        <v>395</v>
      </c>
      <c r="N1" s="13" t="s">
        <v>397</v>
      </c>
    </row>
    <row r="2" spans="1:14" ht="15">
      <c r="A2" s="68" t="s">
        <v>513</v>
      </c>
      <c r="B2" s="63">
        <v>6</v>
      </c>
      <c r="C2" s="63"/>
      <c r="D2" s="63"/>
      <c r="E2" s="68" t="s">
        <v>511</v>
      </c>
      <c r="F2" s="63">
        <v>1</v>
      </c>
      <c r="G2" s="63"/>
      <c r="H2" s="63"/>
      <c r="I2" s="63"/>
      <c r="J2" s="63"/>
      <c r="K2" s="68" t="s">
        <v>513</v>
      </c>
      <c r="L2" s="63">
        <v>4</v>
      </c>
      <c r="M2" s="68" t="s">
        <v>512</v>
      </c>
      <c r="N2" s="63">
        <v>3</v>
      </c>
    </row>
    <row r="3" spans="1:14" ht="15">
      <c r="A3" s="68" t="s">
        <v>512</v>
      </c>
      <c r="B3" s="63">
        <v>5</v>
      </c>
      <c r="C3" s="63"/>
      <c r="D3" s="63"/>
      <c r="E3" s="63"/>
      <c r="F3" s="63"/>
      <c r="G3" s="63"/>
      <c r="H3" s="63"/>
      <c r="I3" s="63"/>
      <c r="J3" s="63"/>
      <c r="K3" s="68" t="s">
        <v>512</v>
      </c>
      <c r="L3" s="63">
        <v>2</v>
      </c>
      <c r="M3" s="68" t="s">
        <v>513</v>
      </c>
      <c r="N3" s="63">
        <v>2</v>
      </c>
    </row>
    <row r="4" spans="1:14" ht="15">
      <c r="A4" s="68" t="s">
        <v>514</v>
      </c>
      <c r="B4" s="63">
        <v>2</v>
      </c>
      <c r="C4" s="63"/>
      <c r="D4" s="63"/>
      <c r="E4" s="63"/>
      <c r="F4" s="63"/>
      <c r="G4" s="63"/>
      <c r="H4" s="63"/>
      <c r="I4" s="63"/>
      <c r="J4" s="63"/>
      <c r="K4" s="68" t="s">
        <v>514</v>
      </c>
      <c r="L4" s="63">
        <v>1</v>
      </c>
      <c r="M4" s="68" t="s">
        <v>514</v>
      </c>
      <c r="N4" s="63">
        <v>1</v>
      </c>
    </row>
    <row r="5" spans="1:14" ht="15">
      <c r="A5" s="68" t="s">
        <v>519</v>
      </c>
      <c r="B5" s="63">
        <v>1</v>
      </c>
      <c r="C5" s="63"/>
      <c r="D5" s="63"/>
      <c r="E5" s="63"/>
      <c r="F5" s="63"/>
      <c r="G5" s="63"/>
      <c r="H5" s="63"/>
      <c r="I5" s="63"/>
      <c r="J5" s="63"/>
      <c r="K5" s="68" t="s">
        <v>519</v>
      </c>
      <c r="L5" s="63">
        <v>1</v>
      </c>
      <c r="M5" s="63"/>
      <c r="N5" s="63"/>
    </row>
    <row r="6" spans="1:14" ht="15" customHeight="1">
      <c r="A6" s="68" t="s">
        <v>518</v>
      </c>
      <c r="B6" s="63">
        <v>1</v>
      </c>
      <c r="C6" s="63"/>
      <c r="D6" s="63"/>
      <c r="E6" s="63"/>
      <c r="F6" s="63"/>
      <c r="G6" s="63"/>
      <c r="H6" s="63"/>
      <c r="I6" s="63"/>
      <c r="J6" s="63"/>
      <c r="K6" s="68" t="s">
        <v>515</v>
      </c>
      <c r="L6" s="63">
        <v>1</v>
      </c>
      <c r="M6" s="63"/>
      <c r="N6" s="63"/>
    </row>
    <row r="7" spans="1:14" ht="15" customHeight="1">
      <c r="A7" s="68" t="s">
        <v>517</v>
      </c>
      <c r="B7" s="63">
        <v>1</v>
      </c>
      <c r="C7" s="63"/>
      <c r="D7" s="63"/>
      <c r="E7" s="63"/>
      <c r="F7" s="63"/>
      <c r="G7" s="63"/>
      <c r="H7" s="63"/>
      <c r="I7" s="63"/>
      <c r="J7" s="63"/>
      <c r="K7" s="68" t="s">
        <v>516</v>
      </c>
      <c r="L7" s="63">
        <v>1</v>
      </c>
      <c r="M7" s="63"/>
      <c r="N7" s="63"/>
    </row>
    <row r="8" spans="1:14" ht="15" customHeight="1">
      <c r="A8" s="68" t="s">
        <v>516</v>
      </c>
      <c r="B8" s="63">
        <v>1</v>
      </c>
      <c r="C8" s="63"/>
      <c r="D8" s="63"/>
      <c r="E8" s="63"/>
      <c r="F8" s="63"/>
      <c r="G8" s="63"/>
      <c r="H8" s="63"/>
      <c r="I8" s="63"/>
      <c r="J8" s="63"/>
      <c r="K8" s="68" t="s">
        <v>517</v>
      </c>
      <c r="L8" s="63">
        <v>1</v>
      </c>
      <c r="M8" s="63"/>
      <c r="N8" s="63"/>
    </row>
    <row r="9" spans="1:14" ht="15">
      <c r="A9" s="68" t="s">
        <v>515</v>
      </c>
      <c r="B9" s="63">
        <v>1</v>
      </c>
      <c r="C9" s="63"/>
      <c r="D9" s="63"/>
      <c r="E9" s="63"/>
      <c r="F9" s="63"/>
      <c r="G9" s="63"/>
      <c r="H9" s="63"/>
      <c r="I9" s="63"/>
      <c r="J9" s="63"/>
      <c r="K9" s="68" t="s">
        <v>518</v>
      </c>
      <c r="L9" s="63">
        <v>1</v>
      </c>
      <c r="M9" s="63"/>
      <c r="N9" s="63"/>
    </row>
    <row r="10" spans="1:14" ht="15" customHeight="1">
      <c r="A10" s="68" t="s">
        <v>511</v>
      </c>
      <c r="B10" s="63">
        <v>1</v>
      </c>
      <c r="C10" s="63"/>
      <c r="D10" s="63"/>
      <c r="E10" s="63"/>
      <c r="F10" s="63"/>
      <c r="G10" s="63"/>
      <c r="H10" s="63"/>
      <c r="I10" s="63"/>
      <c r="J10" s="63"/>
      <c r="K10" s="63"/>
      <c r="L10" s="63"/>
      <c r="M10" s="63"/>
      <c r="N10" s="63"/>
    </row>
    <row r="11" ht="15" customHeight="1"/>
    <row r="13" spans="1:14" ht="15" customHeight="1">
      <c r="A13" s="13" t="s">
        <v>238</v>
      </c>
      <c r="B13" s="13" t="s">
        <v>232</v>
      </c>
      <c r="C13" s="63" t="s">
        <v>239</v>
      </c>
      <c r="D13" s="63" t="s">
        <v>235</v>
      </c>
      <c r="E13" s="13" t="s">
        <v>240</v>
      </c>
      <c r="F13" s="13" t="s">
        <v>236</v>
      </c>
      <c r="G13" s="63" t="s">
        <v>361</v>
      </c>
      <c r="H13" s="63" t="s">
        <v>360</v>
      </c>
      <c r="I13" s="63" t="s">
        <v>398</v>
      </c>
      <c r="J13" s="63" t="s">
        <v>394</v>
      </c>
      <c r="K13" s="13" t="s">
        <v>399</v>
      </c>
      <c r="L13" s="13" t="s">
        <v>396</v>
      </c>
      <c r="M13" s="13" t="s">
        <v>400</v>
      </c>
      <c r="N13" s="13" t="s">
        <v>397</v>
      </c>
    </row>
    <row r="14" spans="1:14" ht="15" customHeight="1">
      <c r="A14" s="63" t="s">
        <v>520</v>
      </c>
      <c r="B14" s="63">
        <v>13</v>
      </c>
      <c r="C14" s="63"/>
      <c r="D14" s="63"/>
      <c r="E14" s="63" t="s">
        <v>288</v>
      </c>
      <c r="F14" s="63">
        <v>1</v>
      </c>
      <c r="G14" s="63"/>
      <c r="H14" s="63"/>
      <c r="I14" s="63"/>
      <c r="J14" s="63"/>
      <c r="K14" s="63" t="s">
        <v>520</v>
      </c>
      <c r="L14" s="63">
        <v>7</v>
      </c>
      <c r="M14" s="63" t="s">
        <v>520</v>
      </c>
      <c r="N14" s="63">
        <v>6</v>
      </c>
    </row>
    <row r="15" spans="1:14" ht="15" customHeight="1">
      <c r="A15" s="63" t="s">
        <v>521</v>
      </c>
      <c r="B15" s="63">
        <v>5</v>
      </c>
      <c r="C15" s="63"/>
      <c r="D15" s="63"/>
      <c r="E15" s="63"/>
      <c r="F15" s="63"/>
      <c r="G15" s="63"/>
      <c r="H15" s="63"/>
      <c r="I15" s="63"/>
      <c r="J15" s="63"/>
      <c r="K15" s="63" t="s">
        <v>521</v>
      </c>
      <c r="L15" s="63">
        <v>5</v>
      </c>
      <c r="M15" s="63"/>
      <c r="N15" s="63"/>
    </row>
    <row r="16" spans="1:14" ht="15">
      <c r="A16" s="63" t="s">
        <v>288</v>
      </c>
      <c r="B16" s="63">
        <v>1</v>
      </c>
      <c r="C16" s="63"/>
      <c r="D16" s="63"/>
      <c r="E16" s="63"/>
      <c r="F16" s="63"/>
      <c r="G16" s="63"/>
      <c r="H16" s="63"/>
      <c r="I16" s="63"/>
      <c r="J16" s="63"/>
      <c r="K16" s="63"/>
      <c r="L16" s="63"/>
      <c r="M16" s="63"/>
      <c r="N16" s="63"/>
    </row>
    <row r="18" ht="15" customHeight="1"/>
    <row r="19" spans="1:14" ht="15" customHeight="1">
      <c r="A19" s="13" t="s">
        <v>242</v>
      </c>
      <c r="B19" s="13" t="s">
        <v>232</v>
      </c>
      <c r="C19" s="13" t="s">
        <v>243</v>
      </c>
      <c r="D19" s="13" t="s">
        <v>235</v>
      </c>
      <c r="E19" s="13" t="s">
        <v>244</v>
      </c>
      <c r="F19" s="13" t="s">
        <v>236</v>
      </c>
      <c r="G19" s="13" t="s">
        <v>362</v>
      </c>
      <c r="H19" s="13" t="s">
        <v>360</v>
      </c>
      <c r="I19" s="13" t="s">
        <v>401</v>
      </c>
      <c r="J19" s="13" t="s">
        <v>394</v>
      </c>
      <c r="K19" s="13" t="s">
        <v>402</v>
      </c>
      <c r="L19" s="13" t="s">
        <v>396</v>
      </c>
      <c r="M19" s="13" t="s">
        <v>403</v>
      </c>
      <c r="N19" s="13" t="s">
        <v>397</v>
      </c>
    </row>
    <row r="20" spans="1:14" ht="15" customHeight="1">
      <c r="A20" s="63" t="s">
        <v>871</v>
      </c>
      <c r="B20" s="63">
        <v>30</v>
      </c>
      <c r="C20" s="63" t="s">
        <v>872</v>
      </c>
      <c r="D20" s="63">
        <v>4</v>
      </c>
      <c r="E20" s="63" t="s">
        <v>876</v>
      </c>
      <c r="F20" s="63">
        <v>4</v>
      </c>
      <c r="G20" s="63" t="s">
        <v>871</v>
      </c>
      <c r="H20" s="63">
        <v>2</v>
      </c>
      <c r="I20" s="63" t="s">
        <v>873</v>
      </c>
      <c r="J20" s="63">
        <v>1</v>
      </c>
      <c r="K20" s="63" t="s">
        <v>871</v>
      </c>
      <c r="L20" s="63">
        <v>16</v>
      </c>
      <c r="M20" s="63" t="s">
        <v>872</v>
      </c>
      <c r="N20" s="63">
        <v>6</v>
      </c>
    </row>
    <row r="21" spans="1:14" ht="15" customHeight="1">
      <c r="A21" s="63" t="s">
        <v>872</v>
      </c>
      <c r="B21" s="63">
        <v>30</v>
      </c>
      <c r="C21" s="63" t="s">
        <v>871</v>
      </c>
      <c r="D21" s="63">
        <v>3</v>
      </c>
      <c r="E21" s="63" t="s">
        <v>871</v>
      </c>
      <c r="F21" s="63">
        <v>2</v>
      </c>
      <c r="G21" s="63" t="s">
        <v>370</v>
      </c>
      <c r="H21" s="63">
        <v>2</v>
      </c>
      <c r="I21" s="63" t="s">
        <v>872</v>
      </c>
      <c r="J21" s="63">
        <v>1</v>
      </c>
      <c r="K21" s="63" t="s">
        <v>872</v>
      </c>
      <c r="L21" s="63">
        <v>16</v>
      </c>
      <c r="M21" s="63" t="s">
        <v>874</v>
      </c>
      <c r="N21" s="63">
        <v>6</v>
      </c>
    </row>
    <row r="22" spans="1:14" ht="15" customHeight="1">
      <c r="A22" s="63" t="s">
        <v>873</v>
      </c>
      <c r="B22" s="63">
        <v>29</v>
      </c>
      <c r="C22" s="63" t="s">
        <v>873</v>
      </c>
      <c r="D22" s="63">
        <v>3</v>
      </c>
      <c r="E22" s="63" t="s">
        <v>873</v>
      </c>
      <c r="F22" s="63">
        <v>2</v>
      </c>
      <c r="G22" s="63" t="s">
        <v>442</v>
      </c>
      <c r="H22" s="63">
        <v>2</v>
      </c>
      <c r="I22" s="63" t="s">
        <v>871</v>
      </c>
      <c r="J22" s="63">
        <v>1</v>
      </c>
      <c r="K22" s="63" t="s">
        <v>873</v>
      </c>
      <c r="L22" s="63">
        <v>16</v>
      </c>
      <c r="M22" s="63" t="s">
        <v>871</v>
      </c>
      <c r="N22" s="63">
        <v>6</v>
      </c>
    </row>
    <row r="23" spans="1:14" ht="15">
      <c r="A23" s="63" t="s">
        <v>874</v>
      </c>
      <c r="B23" s="63">
        <v>19</v>
      </c>
      <c r="C23" s="63" t="s">
        <v>874</v>
      </c>
      <c r="D23" s="63">
        <v>3</v>
      </c>
      <c r="E23" s="63" t="s">
        <v>872</v>
      </c>
      <c r="F23" s="63">
        <v>2</v>
      </c>
      <c r="G23" s="63" t="s">
        <v>873</v>
      </c>
      <c r="H23" s="63">
        <v>1</v>
      </c>
      <c r="I23" s="63" t="s">
        <v>477</v>
      </c>
      <c r="J23" s="63">
        <v>1</v>
      </c>
      <c r="K23" s="63" t="s">
        <v>874</v>
      </c>
      <c r="L23" s="63">
        <v>10</v>
      </c>
      <c r="M23" s="63" t="s">
        <v>873</v>
      </c>
      <c r="N23" s="63">
        <v>6</v>
      </c>
    </row>
    <row r="24" spans="1:14" ht="15" customHeight="1">
      <c r="A24" s="63" t="s">
        <v>481</v>
      </c>
      <c r="B24" s="63">
        <v>9</v>
      </c>
      <c r="C24" s="63" t="s">
        <v>481</v>
      </c>
      <c r="D24" s="63">
        <v>2</v>
      </c>
      <c r="E24" s="63" t="s">
        <v>481</v>
      </c>
      <c r="F24" s="63">
        <v>2</v>
      </c>
      <c r="G24" s="63" t="s">
        <v>872</v>
      </c>
      <c r="H24" s="63">
        <v>1</v>
      </c>
      <c r="I24" s="63" t="s">
        <v>882</v>
      </c>
      <c r="J24" s="63">
        <v>1</v>
      </c>
      <c r="K24" s="63" t="s">
        <v>481</v>
      </c>
      <c r="L24" s="63">
        <v>5</v>
      </c>
      <c r="M24" s="63" t="s">
        <v>875</v>
      </c>
      <c r="N24" s="63">
        <v>4</v>
      </c>
    </row>
    <row r="25" spans="1:14" ht="15">
      <c r="A25" s="63" t="s">
        <v>875</v>
      </c>
      <c r="B25" s="63">
        <v>8</v>
      </c>
      <c r="C25" s="63" t="s">
        <v>879</v>
      </c>
      <c r="D25" s="63">
        <v>1</v>
      </c>
      <c r="E25" s="63"/>
      <c r="F25" s="63"/>
      <c r="G25" s="63" t="s">
        <v>880</v>
      </c>
      <c r="H25" s="63">
        <v>1</v>
      </c>
      <c r="I25" s="63" t="s">
        <v>883</v>
      </c>
      <c r="J25" s="63">
        <v>1</v>
      </c>
      <c r="K25" s="63" t="s">
        <v>875</v>
      </c>
      <c r="L25" s="63">
        <v>4</v>
      </c>
      <c r="M25" s="63" t="s">
        <v>370</v>
      </c>
      <c r="N25" s="63">
        <v>1</v>
      </c>
    </row>
    <row r="26" spans="1:14" ht="15" customHeight="1">
      <c r="A26" s="63" t="s">
        <v>370</v>
      </c>
      <c r="B26" s="63">
        <v>5</v>
      </c>
      <c r="C26" s="63"/>
      <c r="D26" s="63"/>
      <c r="E26" s="63"/>
      <c r="F26" s="63"/>
      <c r="G26" s="63" t="s">
        <v>408</v>
      </c>
      <c r="H26" s="63">
        <v>1</v>
      </c>
      <c r="I26" s="63"/>
      <c r="J26" s="63"/>
      <c r="K26" s="63" t="s">
        <v>877</v>
      </c>
      <c r="L26" s="63">
        <v>3</v>
      </c>
      <c r="M26" s="63"/>
      <c r="N26" s="63"/>
    </row>
    <row r="27" spans="1:14" ht="15" customHeight="1">
      <c r="A27" s="63" t="s">
        <v>876</v>
      </c>
      <c r="B27" s="63">
        <v>4</v>
      </c>
      <c r="C27" s="63"/>
      <c r="D27" s="63"/>
      <c r="E27" s="63"/>
      <c r="F27" s="63"/>
      <c r="G27" s="63" t="s">
        <v>881</v>
      </c>
      <c r="H27" s="63">
        <v>1</v>
      </c>
      <c r="I27" s="63"/>
      <c r="J27" s="63"/>
      <c r="K27" s="63" t="s">
        <v>878</v>
      </c>
      <c r="L27" s="63">
        <v>3</v>
      </c>
      <c r="M27" s="63"/>
      <c r="N27" s="63"/>
    </row>
    <row r="28" spans="1:14" ht="15">
      <c r="A28" s="63" t="s">
        <v>877</v>
      </c>
      <c r="B28" s="63">
        <v>3</v>
      </c>
      <c r="C28" s="63"/>
      <c r="D28" s="63"/>
      <c r="E28" s="63"/>
      <c r="F28" s="63"/>
      <c r="G28" s="63"/>
      <c r="H28" s="63"/>
      <c r="I28" s="63"/>
      <c r="J28" s="63"/>
      <c r="K28" s="63" t="s">
        <v>884</v>
      </c>
      <c r="L28" s="63">
        <v>3</v>
      </c>
      <c r="M28" s="63"/>
      <c r="N28" s="63"/>
    </row>
    <row r="29" spans="1:14" ht="15">
      <c r="A29" s="63" t="s">
        <v>878</v>
      </c>
      <c r="B29" s="63">
        <v>3</v>
      </c>
      <c r="C29" s="63"/>
      <c r="D29" s="63"/>
      <c r="E29" s="63"/>
      <c r="F29" s="63"/>
      <c r="G29" s="63"/>
      <c r="H29" s="63"/>
      <c r="I29" s="63"/>
      <c r="J29" s="63"/>
      <c r="K29" s="63" t="s">
        <v>370</v>
      </c>
      <c r="L29" s="63">
        <v>2</v>
      </c>
      <c r="M29" s="63"/>
      <c r="N29" s="63"/>
    </row>
    <row r="30" ht="15" customHeight="1"/>
    <row r="32" spans="1:14" ht="15" customHeight="1">
      <c r="A32" s="13" t="s">
        <v>246</v>
      </c>
      <c r="B32" s="13" t="s">
        <v>232</v>
      </c>
      <c r="C32" s="13" t="s">
        <v>247</v>
      </c>
      <c r="D32" s="13" t="s">
        <v>235</v>
      </c>
      <c r="E32" s="13" t="s">
        <v>248</v>
      </c>
      <c r="F32" s="13" t="s">
        <v>236</v>
      </c>
      <c r="G32" s="13" t="s">
        <v>363</v>
      </c>
      <c r="H32" s="13" t="s">
        <v>360</v>
      </c>
      <c r="I32" s="63" t="s">
        <v>404</v>
      </c>
      <c r="J32" s="63" t="s">
        <v>394</v>
      </c>
      <c r="K32" s="13" t="s">
        <v>405</v>
      </c>
      <c r="L32" s="13" t="s">
        <v>396</v>
      </c>
      <c r="M32" s="13" t="s">
        <v>406</v>
      </c>
      <c r="N32" s="13" t="s">
        <v>397</v>
      </c>
    </row>
    <row r="33" spans="1:14" ht="15" customHeight="1">
      <c r="A33" s="69" t="s">
        <v>292</v>
      </c>
      <c r="B33" s="69">
        <v>0</v>
      </c>
      <c r="C33" s="69" t="s">
        <v>891</v>
      </c>
      <c r="D33" s="69">
        <v>4</v>
      </c>
      <c r="E33" s="69" t="s">
        <v>895</v>
      </c>
      <c r="F33" s="69">
        <v>16</v>
      </c>
      <c r="G33" s="69" t="s">
        <v>376</v>
      </c>
      <c r="H33" s="69">
        <v>4</v>
      </c>
      <c r="I33" s="69"/>
      <c r="J33" s="69"/>
      <c r="K33" s="69" t="s">
        <v>889</v>
      </c>
      <c r="L33" s="69">
        <v>16</v>
      </c>
      <c r="M33" s="69" t="s">
        <v>891</v>
      </c>
      <c r="N33" s="69">
        <v>6</v>
      </c>
    </row>
    <row r="34" spans="1:14" ht="15" customHeight="1">
      <c r="A34" s="69" t="s">
        <v>293</v>
      </c>
      <c r="B34" s="69">
        <v>0</v>
      </c>
      <c r="C34" s="69" t="s">
        <v>889</v>
      </c>
      <c r="D34" s="69">
        <v>4</v>
      </c>
      <c r="E34" s="69" t="s">
        <v>433</v>
      </c>
      <c r="F34" s="69">
        <v>14</v>
      </c>
      <c r="G34" s="69" t="s">
        <v>443</v>
      </c>
      <c r="H34" s="69">
        <v>2</v>
      </c>
      <c r="I34" s="69"/>
      <c r="J34" s="69"/>
      <c r="K34" s="69" t="s">
        <v>891</v>
      </c>
      <c r="L34" s="69">
        <v>16</v>
      </c>
      <c r="M34" s="69" t="s">
        <v>892</v>
      </c>
      <c r="N34" s="69">
        <v>6</v>
      </c>
    </row>
    <row r="35" spans="1:14" ht="15" customHeight="1">
      <c r="A35" s="69" t="s">
        <v>294</v>
      </c>
      <c r="B35" s="69">
        <v>0</v>
      </c>
      <c r="C35" s="69" t="s">
        <v>890</v>
      </c>
      <c r="D35" s="69">
        <v>4</v>
      </c>
      <c r="E35" s="69" t="s">
        <v>896</v>
      </c>
      <c r="F35" s="69">
        <v>8</v>
      </c>
      <c r="G35" s="69" t="s">
        <v>449</v>
      </c>
      <c r="H35" s="69">
        <v>2</v>
      </c>
      <c r="I35" s="69"/>
      <c r="J35" s="69"/>
      <c r="K35" s="69" t="s">
        <v>890</v>
      </c>
      <c r="L35" s="69">
        <v>16</v>
      </c>
      <c r="M35" s="69" t="s">
        <v>889</v>
      </c>
      <c r="N35" s="69">
        <v>6</v>
      </c>
    </row>
    <row r="36" spans="1:14" ht="15">
      <c r="A36" s="69" t="s">
        <v>295</v>
      </c>
      <c r="B36" s="69">
        <v>948</v>
      </c>
      <c r="C36" s="69" t="s">
        <v>426</v>
      </c>
      <c r="D36" s="69">
        <v>3</v>
      </c>
      <c r="E36" s="69" t="s">
        <v>438</v>
      </c>
      <c r="F36" s="69">
        <v>8</v>
      </c>
      <c r="G36" s="69" t="s">
        <v>889</v>
      </c>
      <c r="H36" s="69">
        <v>2</v>
      </c>
      <c r="I36" s="69"/>
      <c r="J36" s="69"/>
      <c r="K36" s="69" t="s">
        <v>892</v>
      </c>
      <c r="L36" s="69">
        <v>10</v>
      </c>
      <c r="M36" s="69" t="s">
        <v>890</v>
      </c>
      <c r="N36" s="69">
        <v>6</v>
      </c>
    </row>
    <row r="37" spans="1:14" ht="15" customHeight="1">
      <c r="A37" s="69" t="s">
        <v>296</v>
      </c>
      <c r="B37" s="69">
        <v>948</v>
      </c>
      <c r="C37" s="69" t="s">
        <v>434</v>
      </c>
      <c r="D37" s="69">
        <v>3</v>
      </c>
      <c r="E37" s="69" t="s">
        <v>889</v>
      </c>
      <c r="F37" s="69">
        <v>8</v>
      </c>
      <c r="G37" s="69" t="s">
        <v>898</v>
      </c>
      <c r="H37" s="69">
        <v>2</v>
      </c>
      <c r="I37" s="69"/>
      <c r="J37" s="69"/>
      <c r="K37" s="69" t="s">
        <v>407</v>
      </c>
      <c r="L37" s="69">
        <v>8</v>
      </c>
      <c r="M37" s="69" t="s">
        <v>902</v>
      </c>
      <c r="N37" s="69">
        <v>5</v>
      </c>
    </row>
    <row r="38" spans="1:14" ht="15">
      <c r="A38" s="69" t="s">
        <v>889</v>
      </c>
      <c r="B38" s="69">
        <v>37</v>
      </c>
      <c r="C38" s="69" t="s">
        <v>464</v>
      </c>
      <c r="D38" s="69">
        <v>3</v>
      </c>
      <c r="E38" s="69" t="s">
        <v>890</v>
      </c>
      <c r="F38" s="69">
        <v>8</v>
      </c>
      <c r="G38" s="69" t="s">
        <v>899</v>
      </c>
      <c r="H38" s="69">
        <v>2</v>
      </c>
      <c r="I38" s="69"/>
      <c r="J38" s="69"/>
      <c r="K38" s="69" t="s">
        <v>902</v>
      </c>
      <c r="L38" s="69">
        <v>7</v>
      </c>
      <c r="M38" s="69" t="s">
        <v>407</v>
      </c>
      <c r="N38" s="69">
        <v>5</v>
      </c>
    </row>
    <row r="39" spans="1:14" ht="15" customHeight="1">
      <c r="A39" s="69" t="s">
        <v>890</v>
      </c>
      <c r="B39" s="69">
        <v>37</v>
      </c>
      <c r="C39" s="69" t="s">
        <v>894</v>
      </c>
      <c r="D39" s="69">
        <v>3</v>
      </c>
      <c r="E39" s="69" t="s">
        <v>891</v>
      </c>
      <c r="F39" s="69">
        <v>8</v>
      </c>
      <c r="G39" s="69" t="s">
        <v>900</v>
      </c>
      <c r="H39" s="69">
        <v>2</v>
      </c>
      <c r="I39" s="69"/>
      <c r="J39" s="69"/>
      <c r="K39" s="69" t="s">
        <v>447</v>
      </c>
      <c r="L39" s="69">
        <v>6</v>
      </c>
      <c r="M39" s="69" t="s">
        <v>903</v>
      </c>
      <c r="N39" s="69">
        <v>4</v>
      </c>
    </row>
    <row r="40" spans="1:14" ht="15" customHeight="1">
      <c r="A40" s="69" t="s">
        <v>891</v>
      </c>
      <c r="B40" s="69">
        <v>37</v>
      </c>
      <c r="C40" s="69" t="s">
        <v>476</v>
      </c>
      <c r="D40" s="69">
        <v>3</v>
      </c>
      <c r="E40" s="69" t="s">
        <v>893</v>
      </c>
      <c r="F40" s="69">
        <v>8</v>
      </c>
      <c r="G40" s="69" t="s">
        <v>483</v>
      </c>
      <c r="H40" s="69">
        <v>2</v>
      </c>
      <c r="I40" s="69"/>
      <c r="J40" s="69"/>
      <c r="K40" s="69" t="s">
        <v>893</v>
      </c>
      <c r="L40" s="69">
        <v>5</v>
      </c>
      <c r="M40" s="69" t="s">
        <v>425</v>
      </c>
      <c r="N40" s="69">
        <v>4</v>
      </c>
    </row>
    <row r="41" spans="1:14" ht="15">
      <c r="A41" s="69" t="s">
        <v>892</v>
      </c>
      <c r="B41" s="69">
        <v>19</v>
      </c>
      <c r="C41" s="69" t="s">
        <v>892</v>
      </c>
      <c r="D41" s="69">
        <v>3</v>
      </c>
      <c r="E41" s="69" t="s">
        <v>872</v>
      </c>
      <c r="F41" s="69">
        <v>6</v>
      </c>
      <c r="G41" s="69" t="s">
        <v>901</v>
      </c>
      <c r="H41" s="69">
        <v>2</v>
      </c>
      <c r="I41" s="69"/>
      <c r="J41" s="69"/>
      <c r="K41" s="69" t="s">
        <v>441</v>
      </c>
      <c r="L41" s="69">
        <v>5</v>
      </c>
      <c r="M41" s="69" t="s">
        <v>431</v>
      </c>
      <c r="N41" s="69">
        <v>3</v>
      </c>
    </row>
    <row r="42" spans="1:14" ht="15">
      <c r="A42" s="69" t="s">
        <v>893</v>
      </c>
      <c r="B42" s="69">
        <v>16</v>
      </c>
      <c r="C42" s="69" t="s">
        <v>893</v>
      </c>
      <c r="D42" s="69">
        <v>3</v>
      </c>
      <c r="E42" s="69" t="s">
        <v>897</v>
      </c>
      <c r="F42" s="69">
        <v>6</v>
      </c>
      <c r="G42" s="69" t="s">
        <v>482</v>
      </c>
      <c r="H42" s="69">
        <v>2</v>
      </c>
      <c r="I42" s="69"/>
      <c r="J42" s="69"/>
      <c r="K42" s="69" t="s">
        <v>432</v>
      </c>
      <c r="L42" s="69">
        <v>5</v>
      </c>
      <c r="M42" s="69" t="s">
        <v>904</v>
      </c>
      <c r="N42" s="69">
        <v>3</v>
      </c>
    </row>
    <row r="43" ht="15" customHeight="1"/>
    <row r="45" spans="1:14" ht="15" customHeight="1">
      <c r="A45" s="13" t="s">
        <v>250</v>
      </c>
      <c r="B45" s="13" t="s">
        <v>232</v>
      </c>
      <c r="C45" s="13" t="s">
        <v>251</v>
      </c>
      <c r="D45" s="13" t="s">
        <v>235</v>
      </c>
      <c r="E45" s="13" t="s">
        <v>252</v>
      </c>
      <c r="F45" s="13" t="s">
        <v>236</v>
      </c>
      <c r="G45" s="13" t="s">
        <v>364</v>
      </c>
      <c r="H45" s="13" t="s">
        <v>360</v>
      </c>
      <c r="I45" s="63" t="s">
        <v>411</v>
      </c>
      <c r="J45" s="63" t="s">
        <v>394</v>
      </c>
      <c r="K45" s="13" t="s">
        <v>412</v>
      </c>
      <c r="L45" s="13" t="s">
        <v>396</v>
      </c>
      <c r="M45" s="13" t="s">
        <v>413</v>
      </c>
      <c r="N45" s="13" t="s">
        <v>397</v>
      </c>
    </row>
    <row r="46" spans="1:14" ht="15" customHeight="1">
      <c r="A46" s="69" t="s">
        <v>910</v>
      </c>
      <c r="B46" s="69">
        <v>16</v>
      </c>
      <c r="C46" s="69" t="s">
        <v>920</v>
      </c>
      <c r="D46" s="69">
        <v>3</v>
      </c>
      <c r="E46" s="69" t="s">
        <v>910</v>
      </c>
      <c r="F46" s="69">
        <v>8</v>
      </c>
      <c r="G46" s="69" t="s">
        <v>934</v>
      </c>
      <c r="H46" s="69">
        <v>2</v>
      </c>
      <c r="I46" s="69"/>
      <c r="J46" s="69"/>
      <c r="K46" s="69" t="s">
        <v>912</v>
      </c>
      <c r="L46" s="69">
        <v>9</v>
      </c>
      <c r="M46" s="69" t="s">
        <v>913</v>
      </c>
      <c r="N46" s="69">
        <v>5</v>
      </c>
    </row>
    <row r="47" spans="1:14" ht="15" customHeight="1">
      <c r="A47" s="69" t="s">
        <v>911</v>
      </c>
      <c r="B47" s="69">
        <v>15</v>
      </c>
      <c r="C47" s="69" t="s">
        <v>921</v>
      </c>
      <c r="D47" s="69">
        <v>3</v>
      </c>
      <c r="E47" s="69" t="s">
        <v>915</v>
      </c>
      <c r="F47" s="69">
        <v>8</v>
      </c>
      <c r="G47" s="69" t="s">
        <v>935</v>
      </c>
      <c r="H47" s="69">
        <v>2</v>
      </c>
      <c r="I47" s="69"/>
      <c r="J47" s="69"/>
      <c r="K47" s="69" t="s">
        <v>911</v>
      </c>
      <c r="L47" s="69">
        <v>8</v>
      </c>
      <c r="M47" s="69" t="s">
        <v>914</v>
      </c>
      <c r="N47" s="69">
        <v>5</v>
      </c>
    </row>
    <row r="48" spans="1:14" ht="15" customHeight="1">
      <c r="A48" s="69" t="s">
        <v>912</v>
      </c>
      <c r="B48" s="69">
        <v>13</v>
      </c>
      <c r="C48" s="69" t="s">
        <v>914</v>
      </c>
      <c r="D48" s="69">
        <v>3</v>
      </c>
      <c r="E48" s="69" t="s">
        <v>918</v>
      </c>
      <c r="F48" s="69">
        <v>8</v>
      </c>
      <c r="G48" s="69" t="s">
        <v>936</v>
      </c>
      <c r="H48" s="69">
        <v>2</v>
      </c>
      <c r="I48" s="69"/>
      <c r="J48" s="69"/>
      <c r="K48" s="69" t="s">
        <v>913</v>
      </c>
      <c r="L48" s="69">
        <v>7</v>
      </c>
      <c r="M48" s="69" t="s">
        <v>912</v>
      </c>
      <c r="N48" s="69">
        <v>4</v>
      </c>
    </row>
    <row r="49" spans="1:14" ht="15" customHeight="1">
      <c r="A49" s="69" t="s">
        <v>913</v>
      </c>
      <c r="B49" s="69">
        <v>12</v>
      </c>
      <c r="C49" s="69" t="s">
        <v>922</v>
      </c>
      <c r="D49" s="69">
        <v>3</v>
      </c>
      <c r="E49" s="69" t="s">
        <v>919</v>
      </c>
      <c r="F49" s="69">
        <v>8</v>
      </c>
      <c r="G49" s="69" t="s">
        <v>937</v>
      </c>
      <c r="H49" s="69">
        <v>2</v>
      </c>
      <c r="I49" s="69"/>
      <c r="J49" s="69"/>
      <c r="K49" s="69" t="s">
        <v>910</v>
      </c>
      <c r="L49" s="69">
        <v>5</v>
      </c>
      <c r="M49" s="69" t="s">
        <v>911</v>
      </c>
      <c r="N49" s="69">
        <v>4</v>
      </c>
    </row>
    <row r="50" spans="1:14" ht="15" customHeight="1">
      <c r="A50" s="69" t="s">
        <v>914</v>
      </c>
      <c r="B50" s="69">
        <v>12</v>
      </c>
      <c r="C50" s="69" t="s">
        <v>923</v>
      </c>
      <c r="D50" s="69">
        <v>3</v>
      </c>
      <c r="E50" s="69" t="s">
        <v>928</v>
      </c>
      <c r="F50" s="69">
        <v>8</v>
      </c>
      <c r="G50" s="69" t="s">
        <v>938</v>
      </c>
      <c r="H50" s="69">
        <v>2</v>
      </c>
      <c r="I50" s="69"/>
      <c r="J50" s="69"/>
      <c r="K50" s="69" t="s">
        <v>944</v>
      </c>
      <c r="L50" s="69">
        <v>5</v>
      </c>
      <c r="M50" s="69" t="s">
        <v>916</v>
      </c>
      <c r="N50" s="69">
        <v>4</v>
      </c>
    </row>
    <row r="51" spans="1:14" ht="15">
      <c r="A51" s="69" t="s">
        <v>915</v>
      </c>
      <c r="B51" s="69">
        <v>11</v>
      </c>
      <c r="C51" s="69" t="s">
        <v>911</v>
      </c>
      <c r="D51" s="69">
        <v>3</v>
      </c>
      <c r="E51" s="69" t="s">
        <v>929</v>
      </c>
      <c r="F51" s="69">
        <v>6</v>
      </c>
      <c r="G51" s="69" t="s">
        <v>939</v>
      </c>
      <c r="H51" s="69">
        <v>2</v>
      </c>
      <c r="I51" s="69"/>
      <c r="J51" s="69"/>
      <c r="K51" s="69" t="s">
        <v>945</v>
      </c>
      <c r="L51" s="69">
        <v>5</v>
      </c>
      <c r="M51" s="69" t="s">
        <v>917</v>
      </c>
      <c r="N51" s="69">
        <v>4</v>
      </c>
    </row>
    <row r="52" spans="1:14" ht="15" customHeight="1">
      <c r="A52" s="69" t="s">
        <v>916</v>
      </c>
      <c r="B52" s="69">
        <v>8</v>
      </c>
      <c r="C52" s="69" t="s">
        <v>924</v>
      </c>
      <c r="D52" s="69">
        <v>2</v>
      </c>
      <c r="E52" s="69" t="s">
        <v>930</v>
      </c>
      <c r="F52" s="69">
        <v>6</v>
      </c>
      <c r="G52" s="69" t="s">
        <v>940</v>
      </c>
      <c r="H52" s="69">
        <v>2</v>
      </c>
      <c r="I52" s="69"/>
      <c r="J52" s="69"/>
      <c r="K52" s="69" t="s">
        <v>916</v>
      </c>
      <c r="L52" s="69">
        <v>4</v>
      </c>
      <c r="M52" s="69" t="s">
        <v>947</v>
      </c>
      <c r="N52" s="69">
        <v>3</v>
      </c>
    </row>
    <row r="53" spans="1:14" ht="15" customHeight="1">
      <c r="A53" s="69" t="s">
        <v>917</v>
      </c>
      <c r="B53" s="69">
        <v>8</v>
      </c>
      <c r="C53" s="69" t="s">
        <v>925</v>
      </c>
      <c r="D53" s="69">
        <v>2</v>
      </c>
      <c r="E53" s="69" t="s">
        <v>931</v>
      </c>
      <c r="F53" s="69">
        <v>6</v>
      </c>
      <c r="G53" s="69" t="s">
        <v>941</v>
      </c>
      <c r="H53" s="69">
        <v>2</v>
      </c>
      <c r="I53" s="69"/>
      <c r="J53" s="69"/>
      <c r="K53" s="69" t="s">
        <v>917</v>
      </c>
      <c r="L53" s="69">
        <v>4</v>
      </c>
      <c r="M53" s="69" t="s">
        <v>948</v>
      </c>
      <c r="N53" s="69">
        <v>3</v>
      </c>
    </row>
    <row r="54" spans="1:14" ht="15" customHeight="1">
      <c r="A54" s="69" t="s">
        <v>918</v>
      </c>
      <c r="B54" s="69">
        <v>8</v>
      </c>
      <c r="C54" s="69" t="s">
        <v>926</v>
      </c>
      <c r="D54" s="69">
        <v>2</v>
      </c>
      <c r="E54" s="69" t="s">
        <v>932</v>
      </c>
      <c r="F54" s="69">
        <v>6</v>
      </c>
      <c r="G54" s="69" t="s">
        <v>942</v>
      </c>
      <c r="H54" s="69">
        <v>2</v>
      </c>
      <c r="I54" s="69"/>
      <c r="J54" s="69"/>
      <c r="K54" s="69" t="s">
        <v>914</v>
      </c>
      <c r="L54" s="69">
        <v>4</v>
      </c>
      <c r="M54" s="69" t="s">
        <v>949</v>
      </c>
      <c r="N54" s="69">
        <v>3</v>
      </c>
    </row>
    <row r="55" spans="1:14" ht="15">
      <c r="A55" s="69" t="s">
        <v>919</v>
      </c>
      <c r="B55" s="69">
        <v>8</v>
      </c>
      <c r="C55" s="69" t="s">
        <v>927</v>
      </c>
      <c r="D55" s="69">
        <v>2</v>
      </c>
      <c r="E55" s="69" t="s">
        <v>933</v>
      </c>
      <c r="F55" s="69">
        <v>6</v>
      </c>
      <c r="G55" s="69" t="s">
        <v>943</v>
      </c>
      <c r="H55" s="69">
        <v>2</v>
      </c>
      <c r="I55" s="69"/>
      <c r="J55" s="69"/>
      <c r="K55" s="69" t="s">
        <v>946</v>
      </c>
      <c r="L55" s="69">
        <v>4</v>
      </c>
      <c r="M55" s="69" t="s">
        <v>910</v>
      </c>
      <c r="N55" s="69">
        <v>2</v>
      </c>
    </row>
    <row r="56" ht="15" customHeight="1"/>
    <row r="57" ht="15" customHeight="1"/>
    <row r="58" spans="1:14" ht="15" customHeight="1">
      <c r="A58" s="13" t="s">
        <v>254</v>
      </c>
      <c r="B58" s="13" t="s">
        <v>232</v>
      </c>
      <c r="C58" s="13" t="s">
        <v>256</v>
      </c>
      <c r="D58" s="13" t="s">
        <v>235</v>
      </c>
      <c r="E58" s="63" t="s">
        <v>257</v>
      </c>
      <c r="F58" s="63" t="s">
        <v>236</v>
      </c>
      <c r="G58" s="63" t="s">
        <v>365</v>
      </c>
      <c r="H58" s="63" t="s">
        <v>360</v>
      </c>
      <c r="I58" s="63" t="s">
        <v>414</v>
      </c>
      <c r="J58" s="63" t="s">
        <v>394</v>
      </c>
      <c r="K58" s="63" t="s">
        <v>416</v>
      </c>
      <c r="L58" s="63" t="s">
        <v>396</v>
      </c>
      <c r="M58" s="63" t="s">
        <v>418</v>
      </c>
      <c r="N58" s="63" t="s">
        <v>397</v>
      </c>
    </row>
    <row r="59" spans="1:14" ht="15" customHeight="1">
      <c r="A59" s="63" t="s">
        <v>479</v>
      </c>
      <c r="B59" s="63">
        <v>1</v>
      </c>
      <c r="C59" s="63" t="s">
        <v>479</v>
      </c>
      <c r="D59" s="63">
        <v>1</v>
      </c>
      <c r="E59" s="63"/>
      <c r="F59" s="63"/>
      <c r="G59" s="63"/>
      <c r="H59" s="63"/>
      <c r="I59" s="63"/>
      <c r="J59" s="63"/>
      <c r="K59" s="63"/>
      <c r="L59" s="63"/>
      <c r="M59" s="63"/>
      <c r="N59" s="63"/>
    </row>
    <row r="60" ht="15" customHeight="1"/>
    <row r="61" ht="15" customHeight="1"/>
    <row r="62" spans="1:14" ht="15" customHeight="1">
      <c r="A62" s="13" t="s">
        <v>255</v>
      </c>
      <c r="B62" s="13" t="s">
        <v>232</v>
      </c>
      <c r="C62" s="13" t="s">
        <v>258</v>
      </c>
      <c r="D62" s="13" t="s">
        <v>235</v>
      </c>
      <c r="E62" s="63" t="s">
        <v>259</v>
      </c>
      <c r="F62" s="63" t="s">
        <v>236</v>
      </c>
      <c r="G62" s="13" t="s">
        <v>366</v>
      </c>
      <c r="H62" s="13" t="s">
        <v>360</v>
      </c>
      <c r="I62" s="13" t="s">
        <v>415</v>
      </c>
      <c r="J62" s="13" t="s">
        <v>394</v>
      </c>
      <c r="K62" s="63" t="s">
        <v>417</v>
      </c>
      <c r="L62" s="63" t="s">
        <v>396</v>
      </c>
      <c r="M62" s="13" t="s">
        <v>419</v>
      </c>
      <c r="N62" s="13" t="s">
        <v>397</v>
      </c>
    </row>
    <row r="63" spans="1:14" ht="15" customHeight="1">
      <c r="A63" s="63" t="s">
        <v>464</v>
      </c>
      <c r="B63" s="63">
        <v>3</v>
      </c>
      <c r="C63" s="63" t="s">
        <v>464</v>
      </c>
      <c r="D63" s="63">
        <v>3</v>
      </c>
      <c r="E63" s="63"/>
      <c r="F63" s="63"/>
      <c r="G63" s="63" t="s">
        <v>483</v>
      </c>
      <c r="H63" s="63">
        <v>2</v>
      </c>
      <c r="I63" s="63" t="s">
        <v>477</v>
      </c>
      <c r="J63" s="63">
        <v>1</v>
      </c>
      <c r="K63" s="63"/>
      <c r="L63" s="63"/>
      <c r="M63" s="63" t="s">
        <v>468</v>
      </c>
      <c r="N63" s="63">
        <v>1</v>
      </c>
    </row>
    <row r="64" spans="1:14" ht="15" customHeight="1">
      <c r="A64" s="63" t="s">
        <v>476</v>
      </c>
      <c r="B64" s="63">
        <v>3</v>
      </c>
      <c r="C64" s="63" t="s">
        <v>476</v>
      </c>
      <c r="D64" s="63">
        <v>3</v>
      </c>
      <c r="E64" s="63"/>
      <c r="F64" s="63"/>
      <c r="G64" s="63" t="s">
        <v>482</v>
      </c>
      <c r="H64" s="63">
        <v>2</v>
      </c>
      <c r="I64" s="63" t="s">
        <v>481</v>
      </c>
      <c r="J64" s="63">
        <v>1</v>
      </c>
      <c r="K64" s="63"/>
      <c r="L64" s="63"/>
      <c r="M64" s="63"/>
      <c r="N64" s="63"/>
    </row>
    <row r="65" spans="1:14" ht="15" customHeight="1">
      <c r="A65" s="63" t="s">
        <v>483</v>
      </c>
      <c r="B65" s="63">
        <v>2</v>
      </c>
      <c r="C65" s="63" t="s">
        <v>478</v>
      </c>
      <c r="D65" s="63">
        <v>2</v>
      </c>
      <c r="E65" s="63"/>
      <c r="F65" s="63"/>
      <c r="G65" s="63"/>
      <c r="H65" s="63"/>
      <c r="I65" s="63" t="s">
        <v>480</v>
      </c>
      <c r="J65" s="63">
        <v>1</v>
      </c>
      <c r="K65" s="63"/>
      <c r="L65" s="63"/>
      <c r="M65" s="63"/>
      <c r="N65" s="63"/>
    </row>
    <row r="66" spans="1:14" ht="15" customHeight="1">
      <c r="A66" s="63" t="s">
        <v>482</v>
      </c>
      <c r="B66" s="63">
        <v>2</v>
      </c>
      <c r="C66" s="63" t="s">
        <v>479</v>
      </c>
      <c r="D66" s="63">
        <v>1</v>
      </c>
      <c r="E66" s="63"/>
      <c r="F66" s="63"/>
      <c r="G66" s="63"/>
      <c r="H66" s="63"/>
      <c r="I66" s="63"/>
      <c r="J66" s="63"/>
      <c r="K66" s="63"/>
      <c r="L66" s="63"/>
      <c r="M66" s="63"/>
      <c r="N66" s="63"/>
    </row>
    <row r="67" spans="1:14" ht="15">
      <c r="A67" s="63" t="s">
        <v>477</v>
      </c>
      <c r="B67" s="63">
        <v>2</v>
      </c>
      <c r="C67" s="63" t="s">
        <v>475</v>
      </c>
      <c r="D67" s="63">
        <v>1</v>
      </c>
      <c r="E67" s="63"/>
      <c r="F67" s="63"/>
      <c r="G67" s="63"/>
      <c r="H67" s="63"/>
      <c r="I67" s="63"/>
      <c r="J67" s="63"/>
      <c r="K67" s="63"/>
      <c r="L67" s="63"/>
      <c r="M67" s="63"/>
      <c r="N67" s="63"/>
    </row>
    <row r="68" spans="1:14" ht="15">
      <c r="A68" s="63" t="s">
        <v>478</v>
      </c>
      <c r="B68" s="63">
        <v>2</v>
      </c>
      <c r="C68" s="63" t="s">
        <v>477</v>
      </c>
      <c r="D68" s="63">
        <v>1</v>
      </c>
      <c r="E68" s="63"/>
      <c r="F68" s="63"/>
      <c r="G68" s="63"/>
      <c r="H68" s="63"/>
      <c r="I68" s="63"/>
      <c r="J68" s="63"/>
      <c r="K68" s="63"/>
      <c r="L68" s="63"/>
      <c r="M68" s="63"/>
      <c r="N68" s="63"/>
    </row>
    <row r="69" spans="1:14" ht="15">
      <c r="A69" s="63" t="s">
        <v>468</v>
      </c>
      <c r="B69" s="63">
        <v>1</v>
      </c>
      <c r="C69" s="63"/>
      <c r="D69" s="63"/>
      <c r="E69" s="63"/>
      <c r="F69" s="63"/>
      <c r="G69" s="63"/>
      <c r="H69" s="63"/>
      <c r="I69" s="63"/>
      <c r="J69" s="63"/>
      <c r="K69" s="63"/>
      <c r="L69" s="63"/>
      <c r="M69" s="63"/>
      <c r="N69" s="63"/>
    </row>
    <row r="70" spans="1:14" ht="15" customHeight="1">
      <c r="A70" s="63" t="s">
        <v>481</v>
      </c>
      <c r="B70" s="63">
        <v>1</v>
      </c>
      <c r="C70" s="63"/>
      <c r="D70" s="63"/>
      <c r="E70" s="63"/>
      <c r="F70" s="63"/>
      <c r="G70" s="63"/>
      <c r="H70" s="63"/>
      <c r="I70" s="63"/>
      <c r="J70" s="63"/>
      <c r="K70" s="63"/>
      <c r="L70" s="63"/>
      <c r="M70" s="63"/>
      <c r="N70" s="63"/>
    </row>
    <row r="71" spans="1:14" ht="15" customHeight="1">
      <c r="A71" s="63" t="s">
        <v>480</v>
      </c>
      <c r="B71" s="63">
        <v>1</v>
      </c>
      <c r="C71" s="63"/>
      <c r="D71" s="63"/>
      <c r="E71" s="63"/>
      <c r="F71" s="63"/>
      <c r="G71" s="63"/>
      <c r="H71" s="63"/>
      <c r="I71" s="63"/>
      <c r="J71" s="63"/>
      <c r="K71" s="63"/>
      <c r="L71" s="63"/>
      <c r="M71" s="63"/>
      <c r="N71" s="63"/>
    </row>
    <row r="72" spans="1:14" ht="15">
      <c r="A72" s="63" t="s">
        <v>479</v>
      </c>
      <c r="B72" s="63">
        <v>1</v>
      </c>
      <c r="C72" s="63"/>
      <c r="D72" s="63"/>
      <c r="E72" s="63"/>
      <c r="F72" s="63"/>
      <c r="G72" s="63"/>
      <c r="H72" s="63"/>
      <c r="I72" s="63"/>
      <c r="J72" s="63"/>
      <c r="K72" s="63"/>
      <c r="L72" s="63"/>
      <c r="M72" s="63"/>
      <c r="N72" s="63"/>
    </row>
    <row r="74" ht="15" customHeight="1"/>
    <row r="75" spans="1:14" ht="15" customHeight="1">
      <c r="A75" s="13" t="s">
        <v>262</v>
      </c>
      <c r="B75" s="13" t="s">
        <v>232</v>
      </c>
      <c r="C75" s="13" t="s">
        <v>263</v>
      </c>
      <c r="D75" s="13" t="s">
        <v>235</v>
      </c>
      <c r="E75" s="13" t="s">
        <v>264</v>
      </c>
      <c r="F75" s="13" t="s">
        <v>236</v>
      </c>
      <c r="G75" s="13" t="s">
        <v>367</v>
      </c>
      <c r="H75" s="13" t="s">
        <v>360</v>
      </c>
      <c r="I75" s="13" t="s">
        <v>420</v>
      </c>
      <c r="J75" s="13" t="s">
        <v>394</v>
      </c>
      <c r="K75" s="13" t="s">
        <v>421</v>
      </c>
      <c r="L75" s="13" t="s">
        <v>396</v>
      </c>
      <c r="M75" s="13" t="s">
        <v>422</v>
      </c>
      <c r="N75" s="13" t="s">
        <v>397</v>
      </c>
    </row>
    <row r="76" spans="1:14" ht="15" customHeight="1">
      <c r="A76" s="115" t="s">
        <v>469</v>
      </c>
      <c r="B76" s="63">
        <v>77506</v>
      </c>
      <c r="C76" s="115" t="s">
        <v>478</v>
      </c>
      <c r="D76" s="63">
        <v>61445</v>
      </c>
      <c r="E76" s="115" t="s">
        <v>456</v>
      </c>
      <c r="F76" s="63">
        <v>11999</v>
      </c>
      <c r="G76" s="115" t="s">
        <v>483</v>
      </c>
      <c r="H76" s="63">
        <v>14919</v>
      </c>
      <c r="I76" s="115" t="s">
        <v>477</v>
      </c>
      <c r="J76" s="63">
        <v>30881</v>
      </c>
      <c r="K76" s="115" t="s">
        <v>471</v>
      </c>
      <c r="L76" s="63">
        <v>55678</v>
      </c>
      <c r="M76" s="115" t="s">
        <v>469</v>
      </c>
      <c r="N76" s="63">
        <v>77506</v>
      </c>
    </row>
    <row r="77" spans="1:14" ht="15" customHeight="1">
      <c r="A77" s="115" t="s">
        <v>478</v>
      </c>
      <c r="B77" s="63">
        <v>61445</v>
      </c>
      <c r="C77" s="115" t="s">
        <v>479</v>
      </c>
      <c r="D77" s="63">
        <v>28226</v>
      </c>
      <c r="E77" s="115" t="s">
        <v>457</v>
      </c>
      <c r="F77" s="63">
        <v>7477</v>
      </c>
      <c r="G77" s="115" t="s">
        <v>473</v>
      </c>
      <c r="H77" s="63">
        <v>9099</v>
      </c>
      <c r="I77" s="115" t="s">
        <v>467</v>
      </c>
      <c r="J77" s="63">
        <v>1248</v>
      </c>
      <c r="K77" s="115" t="s">
        <v>470</v>
      </c>
      <c r="L77" s="63">
        <v>25713</v>
      </c>
      <c r="M77" s="115" t="s">
        <v>468</v>
      </c>
      <c r="N77" s="63">
        <v>35697</v>
      </c>
    </row>
    <row r="78" spans="1:14" ht="15">
      <c r="A78" s="115" t="s">
        <v>471</v>
      </c>
      <c r="B78" s="63">
        <v>55678</v>
      </c>
      <c r="C78" s="115" t="s">
        <v>475</v>
      </c>
      <c r="D78" s="63">
        <v>28178</v>
      </c>
      <c r="E78" s="115" t="s">
        <v>459</v>
      </c>
      <c r="F78" s="63">
        <v>6523</v>
      </c>
      <c r="G78" s="115" t="s">
        <v>482</v>
      </c>
      <c r="H78" s="63">
        <v>317</v>
      </c>
      <c r="I78" s="115" t="s">
        <v>481</v>
      </c>
      <c r="J78" s="63">
        <v>1028</v>
      </c>
      <c r="K78" s="115" t="s">
        <v>472</v>
      </c>
      <c r="L78" s="63">
        <v>6306</v>
      </c>
      <c r="M78" s="115" t="s">
        <v>462</v>
      </c>
      <c r="N78" s="63">
        <v>1224</v>
      </c>
    </row>
    <row r="79" spans="1:14" ht="15" customHeight="1">
      <c r="A79" s="115" t="s">
        <v>468</v>
      </c>
      <c r="B79" s="63">
        <v>35697</v>
      </c>
      <c r="C79" s="115" t="s">
        <v>466</v>
      </c>
      <c r="D79" s="63">
        <v>28161</v>
      </c>
      <c r="E79" s="115" t="s">
        <v>455</v>
      </c>
      <c r="F79" s="63">
        <v>3444</v>
      </c>
      <c r="G79" s="115" t="s">
        <v>474</v>
      </c>
      <c r="H79" s="63">
        <v>44</v>
      </c>
      <c r="I79" s="115" t="s">
        <v>480</v>
      </c>
      <c r="J79" s="63">
        <v>153</v>
      </c>
      <c r="K79" s="115" t="s">
        <v>463</v>
      </c>
      <c r="L79" s="63">
        <v>588</v>
      </c>
      <c r="M79" s="115"/>
      <c r="N79" s="63"/>
    </row>
    <row r="80" spans="1:14" ht="15">
      <c r="A80" s="115" t="s">
        <v>477</v>
      </c>
      <c r="B80" s="63">
        <v>30881</v>
      </c>
      <c r="C80" s="115" t="s">
        <v>465</v>
      </c>
      <c r="D80" s="63">
        <v>2549</v>
      </c>
      <c r="E80" s="115" t="s">
        <v>460</v>
      </c>
      <c r="F80" s="63">
        <v>1511</v>
      </c>
      <c r="G80" s="115"/>
      <c r="H80" s="63"/>
      <c r="I80" s="115"/>
      <c r="J80" s="63"/>
      <c r="K80" s="115"/>
      <c r="L80" s="63"/>
      <c r="M80" s="115"/>
      <c r="N80" s="63"/>
    </row>
    <row r="81" spans="1:14" ht="15">
      <c r="A81" s="115" t="s">
        <v>479</v>
      </c>
      <c r="B81" s="63">
        <v>28226</v>
      </c>
      <c r="C81" s="115" t="s">
        <v>476</v>
      </c>
      <c r="D81" s="63">
        <v>2090</v>
      </c>
      <c r="E81" s="115" t="s">
        <v>461</v>
      </c>
      <c r="F81" s="63">
        <v>229</v>
      </c>
      <c r="G81" s="115"/>
      <c r="H81" s="63"/>
      <c r="I81" s="115"/>
      <c r="J81" s="63"/>
      <c r="K81" s="115"/>
      <c r="L81" s="63"/>
      <c r="M81" s="115"/>
      <c r="N81" s="63"/>
    </row>
    <row r="82" spans="1:14" ht="15">
      <c r="A82" s="115" t="s">
        <v>475</v>
      </c>
      <c r="B82" s="63">
        <v>28178</v>
      </c>
      <c r="C82" s="115" t="s">
        <v>464</v>
      </c>
      <c r="D82" s="63">
        <v>807</v>
      </c>
      <c r="E82" s="115" t="s">
        <v>458</v>
      </c>
      <c r="F82" s="63">
        <v>61</v>
      </c>
      <c r="G82" s="115"/>
      <c r="H82" s="63"/>
      <c r="I82" s="115"/>
      <c r="J82" s="63"/>
      <c r="K82" s="115"/>
      <c r="L82" s="63"/>
      <c r="M82" s="115"/>
      <c r="N82" s="63"/>
    </row>
    <row r="83" spans="1:14" ht="15" customHeight="1">
      <c r="A83" s="115" t="s">
        <v>466</v>
      </c>
      <c r="B83" s="63">
        <v>28161</v>
      </c>
      <c r="C83" s="115"/>
      <c r="D83" s="63"/>
      <c r="E83" s="115"/>
      <c r="F83" s="63"/>
      <c r="G83" s="115"/>
      <c r="H83" s="63"/>
      <c r="I83" s="115"/>
      <c r="J83" s="63"/>
      <c r="K83" s="115"/>
      <c r="L83" s="63"/>
      <c r="M83" s="115"/>
      <c r="N83" s="63"/>
    </row>
    <row r="84" spans="1:14" ht="15" customHeight="1">
      <c r="A84" s="115" t="s">
        <v>470</v>
      </c>
      <c r="B84" s="63">
        <v>25713</v>
      </c>
      <c r="C84" s="115"/>
      <c r="D84" s="63"/>
      <c r="E84" s="115"/>
      <c r="F84" s="63"/>
      <c r="G84" s="115"/>
      <c r="H84" s="63"/>
      <c r="I84" s="115"/>
      <c r="J84" s="63"/>
      <c r="K84" s="115"/>
      <c r="L84" s="63"/>
      <c r="M84" s="115"/>
      <c r="N84" s="63"/>
    </row>
    <row r="85" spans="1:14" ht="15">
      <c r="A85" s="115" t="s">
        <v>483</v>
      </c>
      <c r="B85" s="63">
        <v>14919</v>
      </c>
      <c r="C85" s="115"/>
      <c r="D85" s="63"/>
      <c r="E85" s="115"/>
      <c r="F85" s="63"/>
      <c r="G85" s="115"/>
      <c r="H85" s="63"/>
      <c r="I85" s="115"/>
      <c r="J85" s="63"/>
      <c r="K85" s="115"/>
      <c r="L85" s="63"/>
      <c r="M85" s="115"/>
      <c r="N85" s="63"/>
    </row>
    <row r="87" ht="15" customHeight="1"/>
    <row r="88" ht="15" customHeight="1"/>
    <row r="89" ht="15" customHeight="1"/>
    <row r="90" ht="15" customHeight="1"/>
    <row r="92" ht="15" customHeight="1"/>
  </sheetData>
  <hyperlinks>
    <hyperlink ref="A2" r:id="rId1" display="https://247sports.com/college/auburn/Article/Auburn-drops-heartbreaker-5-4-to-Mississippi-State-in-CWS-opener-132915842/"/>
    <hyperlink ref="A3" r:id="rId2" display="https://247sports.com/college/auburn/Article/Watch-listen-live-stream-channel-Auburn-Mississippi-State-College-World-Series-132913890/"/>
    <hyperlink ref="A4" r:id="rId3" display="https://247sports.com/college/auburn/Article/2019-College-World-Series-betting-odds-Arkansas-Vanderbilt-Mississippi-State-Louisville-Texas-Tech-Auburn-Florida-State-Michigan-132827817/"/>
    <hyperlink ref="A5" r:id="rId4" display="https://mark4libertas.wordpress.com/2019/06/17/college-world-series-games-5-6-analysis-picks/"/>
    <hyperlink ref="A6" r:id="rId5" display="https://mark4libertas.wordpress.com/2019/06/17/college-world-series-games-3-4-recaps/"/>
    <hyperlink ref="A7" r:id="rId6" display="https://mark4libertas.wordpress.com/2019/06/16/college-world-series-games-3-4-analysis-picks/"/>
    <hyperlink ref="A8" r:id="rId7" display="https://mark4libertas.wordpress.com/2019/06/16/college-world-series-michigan-florida-state-win/"/>
    <hyperlink ref="A9" r:id="rId8" display="https://mark4libertas.wordpress.com/2019/06/15/ncaa-baseball-college-world-series-primer/"/>
    <hyperlink ref="A10" r:id="rId9" display="https://twitter.com/AP_Top25/status/1139914234970746881"/>
    <hyperlink ref="E2" r:id="rId10" display="https://twitter.com/AP_Top25/status/1139914234970746881"/>
    <hyperlink ref="K2" r:id="rId11" display="https://247sports.com/college/auburn/Article/Auburn-drops-heartbreaker-5-4-to-Mississippi-State-in-CWS-opener-132915842/"/>
    <hyperlink ref="K3" r:id="rId12" display="https://247sports.com/college/auburn/Article/Watch-listen-live-stream-channel-Auburn-Mississippi-State-College-World-Series-132913890/"/>
    <hyperlink ref="K4" r:id="rId13" display="https://247sports.com/college/auburn/Article/2019-College-World-Series-betting-odds-Arkansas-Vanderbilt-Mississippi-State-Louisville-Texas-Tech-Auburn-Florida-State-Michigan-132827817/"/>
    <hyperlink ref="K5" r:id="rId14" display="https://mark4libertas.wordpress.com/2019/06/17/college-world-series-games-5-6-analysis-picks/"/>
    <hyperlink ref="K6" r:id="rId15" display="https://mark4libertas.wordpress.com/2019/06/15/ncaa-baseball-college-world-series-primer/"/>
    <hyperlink ref="K7" r:id="rId16" display="https://mark4libertas.wordpress.com/2019/06/16/college-world-series-michigan-florida-state-win/"/>
    <hyperlink ref="K8" r:id="rId17" display="https://mark4libertas.wordpress.com/2019/06/16/college-world-series-games-3-4-analysis-picks/"/>
    <hyperlink ref="K9" r:id="rId18" display="https://mark4libertas.wordpress.com/2019/06/17/college-world-series-games-3-4-recaps/"/>
    <hyperlink ref="M2" r:id="rId19" display="https://247sports.com/college/auburn/Article/Watch-listen-live-stream-channel-Auburn-Mississippi-State-College-World-Series-132913890/"/>
    <hyperlink ref="M3" r:id="rId20" display="https://247sports.com/college/auburn/Article/Auburn-drops-heartbreaker-5-4-to-Mississippi-State-in-CWS-opener-132915842/"/>
    <hyperlink ref="M4" r:id="rId21" display="https://247sports.com/college/auburn/Article/2019-College-World-Series-betting-odds-Arkansas-Vanderbilt-Mississippi-State-Louisville-Texas-Tech-Auburn-Florida-State-Michigan-132827817/"/>
  </hyperlinks>
  <printOptions/>
  <pageMargins left="0.7" right="0.7" top="0.75" bottom="0.75" header="0.3" footer="0.3"/>
  <pageSetup orientation="portrait" paperSize="9"/>
  <tableParts>
    <tablePart r:id="rId23"/>
    <tablePart r:id="rId28"/>
    <tablePart r:id="rId26"/>
    <tablePart r:id="rId24"/>
    <tablePart r:id="rId25"/>
    <tablePart r:id="rId27"/>
    <tablePart r:id="rId22"/>
    <tablePart r:id="rId2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948</v>
      </c>
      <c r="C5" s="113">
        <v>1</v>
      </c>
      <c r="D5" s="63" t="s">
        <v>279</v>
      </c>
      <c r="E5" s="63"/>
      <c r="F5" s="63"/>
      <c r="G5" s="63"/>
    </row>
    <row r="6" spans="1:7" ht="15">
      <c r="A6" s="63" t="s">
        <v>296</v>
      </c>
      <c r="B6" s="63">
        <v>948</v>
      </c>
      <c r="C6" s="113">
        <v>1</v>
      </c>
      <c r="D6" s="63" t="s">
        <v>279</v>
      </c>
      <c r="E6" s="63"/>
      <c r="F6" s="63"/>
      <c r="G6" s="63"/>
    </row>
    <row r="7" spans="1:7" ht="15">
      <c r="A7" s="69" t="s">
        <v>889</v>
      </c>
      <c r="B7" s="69">
        <v>37</v>
      </c>
      <c r="C7" s="93">
        <v>0</v>
      </c>
      <c r="D7" s="69" t="s">
        <v>279</v>
      </c>
      <c r="E7" s="69" t="b">
        <v>0</v>
      </c>
      <c r="F7" s="69" t="b">
        <v>0</v>
      </c>
      <c r="G7" s="69" t="b">
        <v>0</v>
      </c>
    </row>
    <row r="8" spans="1:7" ht="15">
      <c r="A8" s="69" t="s">
        <v>890</v>
      </c>
      <c r="B8" s="69">
        <v>37</v>
      </c>
      <c r="C8" s="93">
        <v>0</v>
      </c>
      <c r="D8" s="69" t="s">
        <v>279</v>
      </c>
      <c r="E8" s="69" t="b">
        <v>0</v>
      </c>
      <c r="F8" s="69" t="b">
        <v>0</v>
      </c>
      <c r="G8" s="69" t="b">
        <v>0</v>
      </c>
    </row>
    <row r="9" spans="1:7" ht="15">
      <c r="A9" s="69" t="s">
        <v>891</v>
      </c>
      <c r="B9" s="69">
        <v>37</v>
      </c>
      <c r="C9" s="93">
        <v>0</v>
      </c>
      <c r="D9" s="69" t="s">
        <v>279</v>
      </c>
      <c r="E9" s="69" t="b">
        <v>0</v>
      </c>
      <c r="F9" s="69" t="b">
        <v>0</v>
      </c>
      <c r="G9" s="69" t="b">
        <v>0</v>
      </c>
    </row>
    <row r="10" spans="1:7" ht="15">
      <c r="A10" s="69" t="s">
        <v>892</v>
      </c>
      <c r="B10" s="69">
        <v>19</v>
      </c>
      <c r="C10" s="93">
        <v>0.006943831236324691</v>
      </c>
      <c r="D10" s="69" t="s">
        <v>279</v>
      </c>
      <c r="E10" s="69" t="b">
        <v>0</v>
      </c>
      <c r="F10" s="69" t="b">
        <v>0</v>
      </c>
      <c r="G10" s="69" t="b">
        <v>0</v>
      </c>
    </row>
    <row r="11" spans="1:7" ht="15">
      <c r="A11" s="69" t="s">
        <v>893</v>
      </c>
      <c r="B11" s="69">
        <v>16</v>
      </c>
      <c r="C11" s="93">
        <v>0.007355186695173136</v>
      </c>
      <c r="D11" s="69" t="s">
        <v>279</v>
      </c>
      <c r="E11" s="69" t="b">
        <v>0</v>
      </c>
      <c r="F11" s="69" t="b">
        <v>0</v>
      </c>
      <c r="G11" s="69" t="b">
        <v>0</v>
      </c>
    </row>
    <row r="12" spans="1:7" ht="15">
      <c r="A12" s="69" t="s">
        <v>895</v>
      </c>
      <c r="B12" s="69">
        <v>16</v>
      </c>
      <c r="C12" s="93">
        <v>0.013436600748990939</v>
      </c>
      <c r="D12" s="69" t="s">
        <v>279</v>
      </c>
      <c r="E12" s="69" t="b">
        <v>0</v>
      </c>
      <c r="F12" s="69" t="b">
        <v>0</v>
      </c>
      <c r="G12" s="69" t="b">
        <v>0</v>
      </c>
    </row>
    <row r="13" spans="1:7" ht="15">
      <c r="A13" s="69" t="s">
        <v>433</v>
      </c>
      <c r="B13" s="69">
        <v>14</v>
      </c>
      <c r="C13" s="93">
        <v>0.02239950024954822</v>
      </c>
      <c r="D13" s="69" t="s">
        <v>279</v>
      </c>
      <c r="E13" s="69" t="b">
        <v>0</v>
      </c>
      <c r="F13" s="69" t="b">
        <v>0</v>
      </c>
      <c r="G13" s="69" t="b">
        <v>0</v>
      </c>
    </row>
    <row r="14" spans="1:7" ht="15">
      <c r="A14" s="69" t="s">
        <v>407</v>
      </c>
      <c r="B14" s="69">
        <v>13</v>
      </c>
      <c r="C14" s="93">
        <v>0.007456261152628861</v>
      </c>
      <c r="D14" s="69" t="s">
        <v>279</v>
      </c>
      <c r="E14" s="69" t="b">
        <v>0</v>
      </c>
      <c r="F14" s="69" t="b">
        <v>0</v>
      </c>
      <c r="G14" s="69" t="b">
        <v>0</v>
      </c>
    </row>
    <row r="15" spans="1:7" ht="15">
      <c r="A15" s="69" t="s">
        <v>902</v>
      </c>
      <c r="B15" s="69">
        <v>12</v>
      </c>
      <c r="C15" s="93">
        <v>0.00740940118211167</v>
      </c>
      <c r="D15" s="69" t="s">
        <v>279</v>
      </c>
      <c r="E15" s="69" t="b">
        <v>0</v>
      </c>
      <c r="F15" s="69" t="b">
        <v>0</v>
      </c>
      <c r="G15" s="69" t="b">
        <v>0</v>
      </c>
    </row>
    <row r="16" spans="1:7" ht="15">
      <c r="A16" s="69" t="s">
        <v>424</v>
      </c>
      <c r="B16" s="69">
        <v>10</v>
      </c>
      <c r="C16" s="93">
        <v>0.007174264192765088</v>
      </c>
      <c r="D16" s="69" t="s">
        <v>279</v>
      </c>
      <c r="E16" s="69" t="b">
        <v>0</v>
      </c>
      <c r="F16" s="69" t="b">
        <v>0</v>
      </c>
      <c r="G16" s="69" t="b">
        <v>0</v>
      </c>
    </row>
    <row r="17" spans="1:7" ht="15">
      <c r="A17" s="69" t="s">
        <v>425</v>
      </c>
      <c r="B17" s="69">
        <v>9</v>
      </c>
      <c r="C17" s="93">
        <v>0.006976809257132615</v>
      </c>
      <c r="D17" s="69" t="s">
        <v>279</v>
      </c>
      <c r="E17" s="69" t="b">
        <v>0</v>
      </c>
      <c r="F17" s="69" t="b">
        <v>0</v>
      </c>
      <c r="G17" s="69" t="b">
        <v>0</v>
      </c>
    </row>
    <row r="18" spans="1:7" ht="15">
      <c r="A18" s="69" t="s">
        <v>410</v>
      </c>
      <c r="B18" s="69">
        <v>8</v>
      </c>
      <c r="C18" s="93">
        <v>0.006718300374495469</v>
      </c>
      <c r="D18" s="69" t="s">
        <v>279</v>
      </c>
      <c r="E18" s="69" t="b">
        <v>0</v>
      </c>
      <c r="F18" s="69" t="b">
        <v>0</v>
      </c>
      <c r="G18" s="69" t="b">
        <v>0</v>
      </c>
    </row>
    <row r="19" spans="1:7" ht="15">
      <c r="A19" s="69" t="s">
        <v>429</v>
      </c>
      <c r="B19" s="69">
        <v>8</v>
      </c>
      <c r="C19" s="93">
        <v>0.006718300374495469</v>
      </c>
      <c r="D19" s="69" t="s">
        <v>279</v>
      </c>
      <c r="E19" s="69" t="b">
        <v>0</v>
      </c>
      <c r="F19" s="69" t="b">
        <v>0</v>
      </c>
      <c r="G19" s="69" t="b">
        <v>0</v>
      </c>
    </row>
    <row r="20" spans="1:7" ht="15">
      <c r="A20" s="69" t="s">
        <v>903</v>
      </c>
      <c r="B20" s="69">
        <v>8</v>
      </c>
      <c r="C20" s="93">
        <v>0.006718300374495469</v>
      </c>
      <c r="D20" s="69" t="s">
        <v>279</v>
      </c>
      <c r="E20" s="69" t="b">
        <v>0</v>
      </c>
      <c r="F20" s="69" t="b">
        <v>0</v>
      </c>
      <c r="G20" s="69" t="b">
        <v>0</v>
      </c>
    </row>
    <row r="21" spans="1:7" ht="15">
      <c r="A21" s="69" t="s">
        <v>896</v>
      </c>
      <c r="B21" s="69">
        <v>8</v>
      </c>
      <c r="C21" s="93">
        <v>0.006718300374495469</v>
      </c>
      <c r="D21" s="69" t="s">
        <v>279</v>
      </c>
      <c r="E21" s="69" t="b">
        <v>0</v>
      </c>
      <c r="F21" s="69" t="b">
        <v>0</v>
      </c>
      <c r="G21" s="69" t="b">
        <v>0</v>
      </c>
    </row>
    <row r="22" spans="1:7" ht="15">
      <c r="A22" s="69" t="s">
        <v>438</v>
      </c>
      <c r="B22" s="69">
        <v>8</v>
      </c>
      <c r="C22" s="93">
        <v>0.006718300374495469</v>
      </c>
      <c r="D22" s="69" t="s">
        <v>279</v>
      </c>
      <c r="E22" s="69" t="b">
        <v>0</v>
      </c>
      <c r="F22" s="69" t="b">
        <v>0</v>
      </c>
      <c r="G22" s="69" t="b">
        <v>0</v>
      </c>
    </row>
    <row r="23" spans="1:7" ht="15">
      <c r="A23" s="69" t="s">
        <v>441</v>
      </c>
      <c r="B23" s="69">
        <v>7</v>
      </c>
      <c r="C23" s="93">
        <v>0.006391067914607534</v>
      </c>
      <c r="D23" s="69" t="s">
        <v>279</v>
      </c>
      <c r="E23" s="69" t="b">
        <v>0</v>
      </c>
      <c r="F23" s="69" t="b">
        <v>0</v>
      </c>
      <c r="G23" s="69" t="b">
        <v>0</v>
      </c>
    </row>
    <row r="24" spans="1:7" ht="15">
      <c r="A24" s="69" t="s">
        <v>432</v>
      </c>
      <c r="B24" s="69">
        <v>7</v>
      </c>
      <c r="C24" s="93">
        <v>0.006391067914607534</v>
      </c>
      <c r="D24" s="69" t="s">
        <v>279</v>
      </c>
      <c r="E24" s="69" t="b">
        <v>0</v>
      </c>
      <c r="F24" s="69" t="b">
        <v>0</v>
      </c>
      <c r="G24" s="69" t="b">
        <v>0</v>
      </c>
    </row>
    <row r="25" spans="1:7" ht="15">
      <c r="A25" s="69" t="s">
        <v>440</v>
      </c>
      <c r="B25" s="69">
        <v>7</v>
      </c>
      <c r="C25" s="93">
        <v>0.006391067914607534</v>
      </c>
      <c r="D25" s="69" t="s">
        <v>279</v>
      </c>
      <c r="E25" s="69" t="b">
        <v>0</v>
      </c>
      <c r="F25" s="69" t="b">
        <v>0</v>
      </c>
      <c r="G25" s="69" t="b">
        <v>0</v>
      </c>
    </row>
    <row r="26" spans="1:7" ht="15">
      <c r="A26" s="69" t="s">
        <v>430</v>
      </c>
      <c r="B26" s="69">
        <v>7</v>
      </c>
      <c r="C26" s="93">
        <v>0.006391067914607534</v>
      </c>
      <c r="D26" s="69" t="s">
        <v>279</v>
      </c>
      <c r="E26" s="69" t="b">
        <v>0</v>
      </c>
      <c r="F26" s="69" t="b">
        <v>0</v>
      </c>
      <c r="G26" s="69" t="b">
        <v>0</v>
      </c>
    </row>
    <row r="27" spans="1:7" ht="15">
      <c r="A27" s="69" t="s">
        <v>376</v>
      </c>
      <c r="B27" s="69">
        <v>6</v>
      </c>
      <c r="C27" s="93">
        <v>0.007319255551053277</v>
      </c>
      <c r="D27" s="69" t="s">
        <v>279</v>
      </c>
      <c r="E27" s="69" t="b">
        <v>0</v>
      </c>
      <c r="F27" s="69" t="b">
        <v>0</v>
      </c>
      <c r="G27" s="69" t="b">
        <v>0</v>
      </c>
    </row>
    <row r="28" spans="1:7" ht="15">
      <c r="A28" s="69" t="s">
        <v>447</v>
      </c>
      <c r="B28" s="69">
        <v>6</v>
      </c>
      <c r="C28" s="93">
        <v>0.008265761131419186</v>
      </c>
      <c r="D28" s="69" t="s">
        <v>279</v>
      </c>
      <c r="E28" s="69" t="b">
        <v>0</v>
      </c>
      <c r="F28" s="69" t="b">
        <v>0</v>
      </c>
      <c r="G28" s="69" t="b">
        <v>0</v>
      </c>
    </row>
    <row r="29" spans="1:7" ht="15">
      <c r="A29" s="69" t="s">
        <v>872</v>
      </c>
      <c r="B29" s="69">
        <v>6</v>
      </c>
      <c r="C29" s="93">
        <v>0.00598523086123751</v>
      </c>
      <c r="D29" s="69" t="s">
        <v>279</v>
      </c>
      <c r="E29" s="69" t="b">
        <v>0</v>
      </c>
      <c r="F29" s="69" t="b">
        <v>0</v>
      </c>
      <c r="G29" s="69" t="b">
        <v>0</v>
      </c>
    </row>
    <row r="30" spans="1:7" ht="15">
      <c r="A30" s="69" t="s">
        <v>897</v>
      </c>
      <c r="B30" s="69">
        <v>6</v>
      </c>
      <c r="C30" s="93">
        <v>0.00598523086123751</v>
      </c>
      <c r="D30" s="69" t="s">
        <v>279</v>
      </c>
      <c r="E30" s="69" t="b">
        <v>0</v>
      </c>
      <c r="F30" s="69" t="b">
        <v>0</v>
      </c>
      <c r="G30" s="69" t="b">
        <v>0</v>
      </c>
    </row>
    <row r="31" spans="1:7" ht="15">
      <c r="A31" s="69" t="s">
        <v>1013</v>
      </c>
      <c r="B31" s="69">
        <v>6</v>
      </c>
      <c r="C31" s="93">
        <v>0.00598523086123751</v>
      </c>
      <c r="D31" s="69" t="s">
        <v>279</v>
      </c>
      <c r="E31" s="69" t="b">
        <v>0</v>
      </c>
      <c r="F31" s="69" t="b">
        <v>0</v>
      </c>
      <c r="G31" s="69" t="b">
        <v>0</v>
      </c>
    </row>
    <row r="32" spans="1:7" ht="15">
      <c r="A32" s="69" t="s">
        <v>1014</v>
      </c>
      <c r="B32" s="69">
        <v>6</v>
      </c>
      <c r="C32" s="93">
        <v>0.00598523086123751</v>
      </c>
      <c r="D32" s="69" t="s">
        <v>279</v>
      </c>
      <c r="E32" s="69" t="b">
        <v>0</v>
      </c>
      <c r="F32" s="69" t="b">
        <v>0</v>
      </c>
      <c r="G32" s="69" t="b">
        <v>0</v>
      </c>
    </row>
    <row r="33" spans="1:7" ht="15">
      <c r="A33" s="69" t="s">
        <v>1015</v>
      </c>
      <c r="B33" s="69">
        <v>6</v>
      </c>
      <c r="C33" s="93">
        <v>0.00598523086123751</v>
      </c>
      <c r="D33" s="69" t="s">
        <v>279</v>
      </c>
      <c r="E33" s="69" t="b">
        <v>0</v>
      </c>
      <c r="F33" s="69" t="b">
        <v>0</v>
      </c>
      <c r="G33" s="69" t="b">
        <v>0</v>
      </c>
    </row>
    <row r="34" spans="1:7" ht="15">
      <c r="A34" s="69" t="s">
        <v>437</v>
      </c>
      <c r="B34" s="69">
        <v>6</v>
      </c>
      <c r="C34" s="93">
        <v>0.00598523086123751</v>
      </c>
      <c r="D34" s="69" t="s">
        <v>279</v>
      </c>
      <c r="E34" s="69" t="b">
        <v>0</v>
      </c>
      <c r="F34" s="69" t="b">
        <v>0</v>
      </c>
      <c r="G34" s="69" t="b">
        <v>0</v>
      </c>
    </row>
    <row r="35" spans="1:7" ht="15">
      <c r="A35" s="69" t="s">
        <v>1016</v>
      </c>
      <c r="B35" s="69">
        <v>6</v>
      </c>
      <c r="C35" s="93">
        <v>0.00598523086123751</v>
      </c>
      <c r="D35" s="69" t="s">
        <v>279</v>
      </c>
      <c r="E35" s="69" t="b">
        <v>0</v>
      </c>
      <c r="F35" s="69" t="b">
        <v>0</v>
      </c>
      <c r="G35" s="69" t="b">
        <v>0</v>
      </c>
    </row>
    <row r="36" spans="1:7" ht="15">
      <c r="A36" s="69" t="s">
        <v>453</v>
      </c>
      <c r="B36" s="69">
        <v>6</v>
      </c>
      <c r="C36" s="93">
        <v>0.00598523086123751</v>
      </c>
      <c r="D36" s="69" t="s">
        <v>279</v>
      </c>
      <c r="E36" s="69" t="b">
        <v>0</v>
      </c>
      <c r="F36" s="69" t="b">
        <v>0</v>
      </c>
      <c r="G36" s="69" t="b">
        <v>0</v>
      </c>
    </row>
    <row r="37" spans="1:7" ht="15">
      <c r="A37" s="69" t="s">
        <v>1017</v>
      </c>
      <c r="B37" s="69">
        <v>6</v>
      </c>
      <c r="C37" s="93">
        <v>0.00598523086123751</v>
      </c>
      <c r="D37" s="69" t="s">
        <v>279</v>
      </c>
      <c r="E37" s="69" t="b">
        <v>0</v>
      </c>
      <c r="F37" s="69" t="b">
        <v>0</v>
      </c>
      <c r="G37" s="69" t="b">
        <v>0</v>
      </c>
    </row>
    <row r="38" spans="1:7" ht="15">
      <c r="A38" s="69" t="s">
        <v>1018</v>
      </c>
      <c r="B38" s="69">
        <v>6</v>
      </c>
      <c r="C38" s="93">
        <v>0.00598523086123751</v>
      </c>
      <c r="D38" s="69" t="s">
        <v>279</v>
      </c>
      <c r="E38" s="69" t="b">
        <v>0</v>
      </c>
      <c r="F38" s="69" t="b">
        <v>0</v>
      </c>
      <c r="G38" s="69" t="b">
        <v>0</v>
      </c>
    </row>
    <row r="39" spans="1:7" ht="15">
      <c r="A39" s="69" t="s">
        <v>1019</v>
      </c>
      <c r="B39" s="69">
        <v>6</v>
      </c>
      <c r="C39" s="93">
        <v>0.00598523086123751</v>
      </c>
      <c r="D39" s="69" t="s">
        <v>279</v>
      </c>
      <c r="E39" s="69" t="b">
        <v>0</v>
      </c>
      <c r="F39" s="69" t="b">
        <v>0</v>
      </c>
      <c r="G39" s="69" t="b">
        <v>0</v>
      </c>
    </row>
    <row r="40" spans="1:7" ht="15">
      <c r="A40" s="69" t="s">
        <v>1020</v>
      </c>
      <c r="B40" s="69">
        <v>6</v>
      </c>
      <c r="C40" s="93">
        <v>0.00598523086123751</v>
      </c>
      <c r="D40" s="69" t="s">
        <v>279</v>
      </c>
      <c r="E40" s="69" t="b">
        <v>0</v>
      </c>
      <c r="F40" s="69" t="b">
        <v>0</v>
      </c>
      <c r="G40" s="69" t="b">
        <v>0</v>
      </c>
    </row>
    <row r="41" spans="1:7" ht="15">
      <c r="A41" s="69" t="s">
        <v>427</v>
      </c>
      <c r="B41" s="69">
        <v>6</v>
      </c>
      <c r="C41" s="93">
        <v>0.00598523086123751</v>
      </c>
      <c r="D41" s="69" t="s">
        <v>279</v>
      </c>
      <c r="E41" s="69" t="b">
        <v>0</v>
      </c>
      <c r="F41" s="69" t="b">
        <v>0</v>
      </c>
      <c r="G41" s="69" t="b">
        <v>0</v>
      </c>
    </row>
    <row r="42" spans="1:7" ht="15">
      <c r="A42" s="69" t="s">
        <v>1021</v>
      </c>
      <c r="B42" s="69">
        <v>6</v>
      </c>
      <c r="C42" s="93">
        <v>0.00598523086123751</v>
      </c>
      <c r="D42" s="69" t="s">
        <v>279</v>
      </c>
      <c r="E42" s="69" t="b">
        <v>0</v>
      </c>
      <c r="F42" s="69" t="b">
        <v>0</v>
      </c>
      <c r="G42" s="69" t="b">
        <v>0</v>
      </c>
    </row>
    <row r="43" spans="1:7" ht="15">
      <c r="A43" s="69" t="s">
        <v>1022</v>
      </c>
      <c r="B43" s="69">
        <v>6</v>
      </c>
      <c r="C43" s="93">
        <v>0.00598523086123751</v>
      </c>
      <c r="D43" s="69" t="s">
        <v>279</v>
      </c>
      <c r="E43" s="69" t="b">
        <v>0</v>
      </c>
      <c r="F43" s="69" t="b">
        <v>0</v>
      </c>
      <c r="G43" s="69" t="b">
        <v>0</v>
      </c>
    </row>
    <row r="44" spans="1:7" ht="15">
      <c r="A44" s="69" t="s">
        <v>428</v>
      </c>
      <c r="B44" s="69">
        <v>6</v>
      </c>
      <c r="C44" s="93">
        <v>0.00598523086123751</v>
      </c>
      <c r="D44" s="69" t="s">
        <v>279</v>
      </c>
      <c r="E44" s="69" t="b">
        <v>0</v>
      </c>
      <c r="F44" s="69" t="b">
        <v>0</v>
      </c>
      <c r="G44" s="69" t="b">
        <v>0</v>
      </c>
    </row>
    <row r="45" spans="1:7" ht="15">
      <c r="A45" s="69" t="s">
        <v>1023</v>
      </c>
      <c r="B45" s="69">
        <v>6</v>
      </c>
      <c r="C45" s="93">
        <v>0.00598523086123751</v>
      </c>
      <c r="D45" s="69" t="s">
        <v>279</v>
      </c>
      <c r="E45" s="69" t="b">
        <v>0</v>
      </c>
      <c r="F45" s="69" t="b">
        <v>0</v>
      </c>
      <c r="G45" s="69" t="b">
        <v>0</v>
      </c>
    </row>
    <row r="46" spans="1:7" ht="15">
      <c r="A46" s="69" t="s">
        <v>1024</v>
      </c>
      <c r="B46" s="69">
        <v>6</v>
      </c>
      <c r="C46" s="93">
        <v>0.00598523086123751</v>
      </c>
      <c r="D46" s="69" t="s">
        <v>279</v>
      </c>
      <c r="E46" s="69" t="b">
        <v>0</v>
      </c>
      <c r="F46" s="69" t="b">
        <v>0</v>
      </c>
      <c r="G46" s="69" t="b">
        <v>0</v>
      </c>
    </row>
    <row r="47" spans="1:7" ht="15">
      <c r="A47" s="69" t="s">
        <v>1025</v>
      </c>
      <c r="B47" s="69">
        <v>6</v>
      </c>
      <c r="C47" s="93">
        <v>0.00598523086123751</v>
      </c>
      <c r="D47" s="69" t="s">
        <v>279</v>
      </c>
      <c r="E47" s="69" t="b">
        <v>0</v>
      </c>
      <c r="F47" s="69" t="b">
        <v>0</v>
      </c>
      <c r="G47" s="69" t="b">
        <v>0</v>
      </c>
    </row>
    <row r="48" spans="1:7" ht="15">
      <c r="A48" s="69" t="s">
        <v>1026</v>
      </c>
      <c r="B48" s="69">
        <v>6</v>
      </c>
      <c r="C48" s="93">
        <v>0.00598523086123751</v>
      </c>
      <c r="D48" s="69" t="s">
        <v>279</v>
      </c>
      <c r="E48" s="69" t="b">
        <v>0</v>
      </c>
      <c r="F48" s="69" t="b">
        <v>0</v>
      </c>
      <c r="G48" s="69" t="b">
        <v>0</v>
      </c>
    </row>
    <row r="49" spans="1:7" ht="15">
      <c r="A49" s="69" t="s">
        <v>1027</v>
      </c>
      <c r="B49" s="69">
        <v>6</v>
      </c>
      <c r="C49" s="93">
        <v>0.00598523086123751</v>
      </c>
      <c r="D49" s="69" t="s">
        <v>279</v>
      </c>
      <c r="E49" s="69" t="b">
        <v>0</v>
      </c>
      <c r="F49" s="69" t="b">
        <v>0</v>
      </c>
      <c r="G49" s="69" t="b">
        <v>0</v>
      </c>
    </row>
    <row r="50" spans="1:7" ht="15">
      <c r="A50" s="69" t="s">
        <v>1028</v>
      </c>
      <c r="B50" s="69">
        <v>6</v>
      </c>
      <c r="C50" s="93">
        <v>0.00598523086123751</v>
      </c>
      <c r="D50" s="69" t="s">
        <v>279</v>
      </c>
      <c r="E50" s="69" t="b">
        <v>0</v>
      </c>
      <c r="F50" s="69" t="b">
        <v>0</v>
      </c>
      <c r="G50" s="69" t="b">
        <v>0</v>
      </c>
    </row>
    <row r="51" spans="1:7" ht="15">
      <c r="A51" s="69" t="s">
        <v>1029</v>
      </c>
      <c r="B51" s="69">
        <v>6</v>
      </c>
      <c r="C51" s="93">
        <v>0.00598523086123751</v>
      </c>
      <c r="D51" s="69" t="s">
        <v>279</v>
      </c>
      <c r="E51" s="69" t="b">
        <v>0</v>
      </c>
      <c r="F51" s="69" t="b">
        <v>0</v>
      </c>
      <c r="G51" s="69" t="b">
        <v>0</v>
      </c>
    </row>
    <row r="52" spans="1:7" ht="15">
      <c r="A52" s="69" t="s">
        <v>1030</v>
      </c>
      <c r="B52" s="69">
        <v>6</v>
      </c>
      <c r="C52" s="93">
        <v>0.00598523086123751</v>
      </c>
      <c r="D52" s="69" t="s">
        <v>279</v>
      </c>
      <c r="E52" s="69" t="b">
        <v>0</v>
      </c>
      <c r="F52" s="69" t="b">
        <v>0</v>
      </c>
      <c r="G52" s="69" t="b">
        <v>0</v>
      </c>
    </row>
    <row r="53" spans="1:7" ht="15">
      <c r="A53" s="69" t="s">
        <v>1031</v>
      </c>
      <c r="B53" s="69">
        <v>6</v>
      </c>
      <c r="C53" s="93">
        <v>0.00598523086123751</v>
      </c>
      <c r="D53" s="69" t="s">
        <v>279</v>
      </c>
      <c r="E53" s="69" t="b">
        <v>0</v>
      </c>
      <c r="F53" s="69" t="b">
        <v>0</v>
      </c>
      <c r="G53" s="69" t="b">
        <v>0</v>
      </c>
    </row>
    <row r="54" spans="1:7" ht="15">
      <c r="A54" s="69" t="s">
        <v>1032</v>
      </c>
      <c r="B54" s="69">
        <v>6</v>
      </c>
      <c r="C54" s="93">
        <v>0.00598523086123751</v>
      </c>
      <c r="D54" s="69" t="s">
        <v>279</v>
      </c>
      <c r="E54" s="69" t="b">
        <v>0</v>
      </c>
      <c r="F54" s="69" t="b">
        <v>0</v>
      </c>
      <c r="G54" s="69" t="b">
        <v>0</v>
      </c>
    </row>
    <row r="55" spans="1:7" ht="15">
      <c r="A55" s="69" t="s">
        <v>1033</v>
      </c>
      <c r="B55" s="69">
        <v>6</v>
      </c>
      <c r="C55" s="93">
        <v>0.00598523086123751</v>
      </c>
      <c r="D55" s="69" t="s">
        <v>279</v>
      </c>
      <c r="E55" s="69" t="b">
        <v>0</v>
      </c>
      <c r="F55" s="69" t="b">
        <v>0</v>
      </c>
      <c r="G55" s="69" t="b">
        <v>0</v>
      </c>
    </row>
    <row r="56" spans="1:7" ht="15">
      <c r="A56" s="69" t="s">
        <v>1034</v>
      </c>
      <c r="B56" s="69">
        <v>6</v>
      </c>
      <c r="C56" s="93">
        <v>0.00598523086123751</v>
      </c>
      <c r="D56" s="69" t="s">
        <v>279</v>
      </c>
      <c r="E56" s="69" t="b">
        <v>0</v>
      </c>
      <c r="F56" s="69" t="b">
        <v>0</v>
      </c>
      <c r="G56" s="69" t="b">
        <v>0</v>
      </c>
    </row>
    <row r="57" spans="1:7" ht="15">
      <c r="A57" s="69" t="s">
        <v>1035</v>
      </c>
      <c r="B57" s="69">
        <v>6</v>
      </c>
      <c r="C57" s="93">
        <v>0.00598523086123751</v>
      </c>
      <c r="D57" s="69" t="s">
        <v>279</v>
      </c>
      <c r="E57" s="69" t="b">
        <v>0</v>
      </c>
      <c r="F57" s="69" t="b">
        <v>0</v>
      </c>
      <c r="G57" s="69" t="b">
        <v>0</v>
      </c>
    </row>
    <row r="58" spans="1:7" ht="15">
      <c r="A58" s="69" t="s">
        <v>1036</v>
      </c>
      <c r="B58" s="69">
        <v>6</v>
      </c>
      <c r="C58" s="93">
        <v>0.00598523086123751</v>
      </c>
      <c r="D58" s="69" t="s">
        <v>279</v>
      </c>
      <c r="E58" s="69" t="b">
        <v>0</v>
      </c>
      <c r="F58" s="69" t="b">
        <v>0</v>
      </c>
      <c r="G58" s="69" t="b">
        <v>0</v>
      </c>
    </row>
    <row r="59" spans="1:7" ht="15">
      <c r="A59" s="69" t="s">
        <v>1037</v>
      </c>
      <c r="B59" s="69">
        <v>6</v>
      </c>
      <c r="C59" s="93">
        <v>0.00598523086123751</v>
      </c>
      <c r="D59" s="69" t="s">
        <v>279</v>
      </c>
      <c r="E59" s="69" t="b">
        <v>0</v>
      </c>
      <c r="F59" s="69" t="b">
        <v>0</v>
      </c>
      <c r="G59" s="69" t="b">
        <v>0</v>
      </c>
    </row>
    <row r="60" spans="1:7" ht="15">
      <c r="A60" s="69" t="s">
        <v>1038</v>
      </c>
      <c r="B60" s="69">
        <v>6</v>
      </c>
      <c r="C60" s="93">
        <v>0.00598523086123751</v>
      </c>
      <c r="D60" s="69" t="s">
        <v>279</v>
      </c>
      <c r="E60" s="69" t="b">
        <v>0</v>
      </c>
      <c r="F60" s="69" t="b">
        <v>0</v>
      </c>
      <c r="G60" s="69" t="b">
        <v>0</v>
      </c>
    </row>
    <row r="61" spans="1:7" ht="15">
      <c r="A61" s="69" t="s">
        <v>1039</v>
      </c>
      <c r="B61" s="69">
        <v>6</v>
      </c>
      <c r="C61" s="93">
        <v>0.00598523086123751</v>
      </c>
      <c r="D61" s="69" t="s">
        <v>279</v>
      </c>
      <c r="E61" s="69" t="b">
        <v>0</v>
      </c>
      <c r="F61" s="69" t="b">
        <v>0</v>
      </c>
      <c r="G61" s="69" t="b">
        <v>0</v>
      </c>
    </row>
    <row r="62" spans="1:7" ht="15">
      <c r="A62" s="69" t="s">
        <v>1040</v>
      </c>
      <c r="B62" s="69">
        <v>6</v>
      </c>
      <c r="C62" s="93">
        <v>0.00598523086123751</v>
      </c>
      <c r="D62" s="69" t="s">
        <v>279</v>
      </c>
      <c r="E62" s="69" t="b">
        <v>0</v>
      </c>
      <c r="F62" s="69" t="b">
        <v>0</v>
      </c>
      <c r="G62" s="69" t="b">
        <v>0</v>
      </c>
    </row>
    <row r="63" spans="1:7" ht="15">
      <c r="A63" s="69" t="s">
        <v>1041</v>
      </c>
      <c r="B63" s="69">
        <v>6</v>
      </c>
      <c r="C63" s="93">
        <v>0.00598523086123751</v>
      </c>
      <c r="D63" s="69" t="s">
        <v>279</v>
      </c>
      <c r="E63" s="69" t="b">
        <v>0</v>
      </c>
      <c r="F63" s="69" t="b">
        <v>0</v>
      </c>
      <c r="G63" s="69" t="b">
        <v>0</v>
      </c>
    </row>
    <row r="64" spans="1:7" ht="15">
      <c r="A64" s="69" t="s">
        <v>448</v>
      </c>
      <c r="B64" s="69">
        <v>6</v>
      </c>
      <c r="C64" s="93">
        <v>0.00598523086123751</v>
      </c>
      <c r="D64" s="69" t="s">
        <v>279</v>
      </c>
      <c r="E64" s="69" t="b">
        <v>0</v>
      </c>
      <c r="F64" s="69" t="b">
        <v>0</v>
      </c>
      <c r="G64" s="69" t="b">
        <v>0</v>
      </c>
    </row>
    <row r="65" spans="1:7" ht="15">
      <c r="A65" s="69" t="s">
        <v>1042</v>
      </c>
      <c r="B65" s="69">
        <v>6</v>
      </c>
      <c r="C65" s="93">
        <v>0.00598523086123751</v>
      </c>
      <c r="D65" s="69" t="s">
        <v>279</v>
      </c>
      <c r="E65" s="69" t="b">
        <v>0</v>
      </c>
      <c r="F65" s="69" t="b">
        <v>0</v>
      </c>
      <c r="G65" s="69" t="b">
        <v>0</v>
      </c>
    </row>
    <row r="66" spans="1:7" ht="15">
      <c r="A66" s="69" t="s">
        <v>898</v>
      </c>
      <c r="B66" s="69">
        <v>5</v>
      </c>
      <c r="C66" s="93">
        <v>0.005487573988200607</v>
      </c>
      <c r="D66" s="69" t="s">
        <v>279</v>
      </c>
      <c r="E66" s="69" t="b">
        <v>0</v>
      </c>
      <c r="F66" s="69" t="b">
        <v>0</v>
      </c>
      <c r="G66" s="69" t="b">
        <v>0</v>
      </c>
    </row>
    <row r="67" spans="1:7" ht="15">
      <c r="A67" s="69" t="s">
        <v>423</v>
      </c>
      <c r="B67" s="69">
        <v>5</v>
      </c>
      <c r="C67" s="93">
        <v>0.005487573988200607</v>
      </c>
      <c r="D67" s="69" t="s">
        <v>279</v>
      </c>
      <c r="E67" s="69" t="b">
        <v>0</v>
      </c>
      <c r="F67" s="69" t="b">
        <v>0</v>
      </c>
      <c r="G67" s="69" t="b">
        <v>0</v>
      </c>
    </row>
    <row r="68" spans="1:7" ht="15">
      <c r="A68" s="69" t="s">
        <v>875</v>
      </c>
      <c r="B68" s="69">
        <v>5</v>
      </c>
      <c r="C68" s="93">
        <v>0.005487573988200607</v>
      </c>
      <c r="D68" s="69" t="s">
        <v>279</v>
      </c>
      <c r="E68" s="69" t="b">
        <v>0</v>
      </c>
      <c r="F68" s="69" t="b">
        <v>0</v>
      </c>
      <c r="G68" s="69" t="b">
        <v>0</v>
      </c>
    </row>
    <row r="69" spans="1:7" ht="15">
      <c r="A69" s="69" t="s">
        <v>431</v>
      </c>
      <c r="B69" s="69">
        <v>5</v>
      </c>
      <c r="C69" s="93">
        <v>0.005487573988200607</v>
      </c>
      <c r="D69" s="69" t="s">
        <v>279</v>
      </c>
      <c r="E69" s="69" t="b">
        <v>0</v>
      </c>
      <c r="F69" s="69" t="b">
        <v>0</v>
      </c>
      <c r="G69" s="69" t="b">
        <v>0</v>
      </c>
    </row>
    <row r="70" spans="1:7" ht="15">
      <c r="A70" s="69" t="s">
        <v>904</v>
      </c>
      <c r="B70" s="69">
        <v>5</v>
      </c>
      <c r="C70" s="93">
        <v>0.005487573988200607</v>
      </c>
      <c r="D70" s="69" t="s">
        <v>279</v>
      </c>
      <c r="E70" s="69" t="b">
        <v>0</v>
      </c>
      <c r="F70" s="69" t="b">
        <v>0</v>
      </c>
      <c r="G70" s="69" t="b">
        <v>0</v>
      </c>
    </row>
    <row r="71" spans="1:7" ht="15">
      <c r="A71" s="69" t="s">
        <v>451</v>
      </c>
      <c r="B71" s="69">
        <v>4</v>
      </c>
      <c r="C71" s="93">
        <v>0.004879503700702185</v>
      </c>
      <c r="D71" s="69" t="s">
        <v>279</v>
      </c>
      <c r="E71" s="69" t="b">
        <v>0</v>
      </c>
      <c r="F71" s="69" t="b">
        <v>0</v>
      </c>
      <c r="G71" s="69" t="b">
        <v>0</v>
      </c>
    </row>
    <row r="72" spans="1:7" ht="15">
      <c r="A72" s="69" t="s">
        <v>1043</v>
      </c>
      <c r="B72" s="69">
        <v>3</v>
      </c>
      <c r="C72" s="93">
        <v>0.004132880565709593</v>
      </c>
      <c r="D72" s="69" t="s">
        <v>279</v>
      </c>
      <c r="E72" s="69" t="b">
        <v>0</v>
      </c>
      <c r="F72" s="69" t="b">
        <v>0</v>
      </c>
      <c r="G72" s="69" t="b">
        <v>0</v>
      </c>
    </row>
    <row r="73" spans="1:7" ht="15">
      <c r="A73" s="69" t="s">
        <v>1044</v>
      </c>
      <c r="B73" s="69">
        <v>3</v>
      </c>
      <c r="C73" s="93">
        <v>0.004132880565709593</v>
      </c>
      <c r="D73" s="69" t="s">
        <v>279</v>
      </c>
      <c r="E73" s="69" t="b">
        <v>0</v>
      </c>
      <c r="F73" s="69" t="b">
        <v>0</v>
      </c>
      <c r="G73" s="69" t="b">
        <v>0</v>
      </c>
    </row>
    <row r="74" spans="1:7" ht="15">
      <c r="A74" s="69" t="s">
        <v>1045</v>
      </c>
      <c r="B74" s="69">
        <v>3</v>
      </c>
      <c r="C74" s="93">
        <v>0.004132880565709593</v>
      </c>
      <c r="D74" s="69" t="s">
        <v>279</v>
      </c>
      <c r="E74" s="69" t="b">
        <v>0</v>
      </c>
      <c r="F74" s="69" t="b">
        <v>0</v>
      </c>
      <c r="G74" s="69" t="b">
        <v>0</v>
      </c>
    </row>
    <row r="75" spans="1:7" ht="15">
      <c r="A75" s="69" t="s">
        <v>1046</v>
      </c>
      <c r="B75" s="69">
        <v>3</v>
      </c>
      <c r="C75" s="93">
        <v>0.004132880565709593</v>
      </c>
      <c r="D75" s="69" t="s">
        <v>279</v>
      </c>
      <c r="E75" s="69" t="b">
        <v>0</v>
      </c>
      <c r="F75" s="69" t="b">
        <v>0</v>
      </c>
      <c r="G75" s="69" t="b">
        <v>0</v>
      </c>
    </row>
    <row r="76" spans="1:7" ht="15">
      <c r="A76" s="69" t="s">
        <v>1047</v>
      </c>
      <c r="B76" s="69">
        <v>3</v>
      </c>
      <c r="C76" s="93">
        <v>0.004132880565709593</v>
      </c>
      <c r="D76" s="69" t="s">
        <v>279</v>
      </c>
      <c r="E76" s="69" t="b">
        <v>0</v>
      </c>
      <c r="F76" s="69" t="b">
        <v>0</v>
      </c>
      <c r="G76" s="69" t="b">
        <v>0</v>
      </c>
    </row>
    <row r="77" spans="1:7" ht="15">
      <c r="A77" s="69" t="s">
        <v>1048</v>
      </c>
      <c r="B77" s="69">
        <v>3</v>
      </c>
      <c r="C77" s="93">
        <v>0.004132880565709593</v>
      </c>
      <c r="D77" s="69" t="s">
        <v>279</v>
      </c>
      <c r="E77" s="69" t="b">
        <v>0</v>
      </c>
      <c r="F77" s="69" t="b">
        <v>0</v>
      </c>
      <c r="G77" s="69" t="b">
        <v>0</v>
      </c>
    </row>
    <row r="78" spans="1:7" ht="15">
      <c r="A78" s="69" t="s">
        <v>1049</v>
      </c>
      <c r="B78" s="69">
        <v>3</v>
      </c>
      <c r="C78" s="93">
        <v>0.004132880565709593</v>
      </c>
      <c r="D78" s="69" t="s">
        <v>279</v>
      </c>
      <c r="E78" s="69" t="b">
        <v>0</v>
      </c>
      <c r="F78" s="69" t="b">
        <v>0</v>
      </c>
      <c r="G78" s="69" t="b">
        <v>0</v>
      </c>
    </row>
    <row r="79" spans="1:7" ht="15">
      <c r="A79" s="69" t="s">
        <v>1050</v>
      </c>
      <c r="B79" s="69">
        <v>3</v>
      </c>
      <c r="C79" s="93">
        <v>0.004132880565709593</v>
      </c>
      <c r="D79" s="69" t="s">
        <v>279</v>
      </c>
      <c r="E79" s="69" t="b">
        <v>0</v>
      </c>
      <c r="F79" s="69" t="b">
        <v>0</v>
      </c>
      <c r="G79" s="69" t="b">
        <v>0</v>
      </c>
    </row>
    <row r="80" spans="1:7" ht="15">
      <c r="A80" s="69" t="s">
        <v>445</v>
      </c>
      <c r="B80" s="69">
        <v>3</v>
      </c>
      <c r="C80" s="93">
        <v>0.004132880565709593</v>
      </c>
      <c r="D80" s="69" t="s">
        <v>279</v>
      </c>
      <c r="E80" s="69" t="b">
        <v>0</v>
      </c>
      <c r="F80" s="69" t="b">
        <v>0</v>
      </c>
      <c r="G80" s="69" t="b">
        <v>0</v>
      </c>
    </row>
    <row r="81" spans="1:7" ht="15">
      <c r="A81" s="69" t="s">
        <v>1051</v>
      </c>
      <c r="B81" s="69">
        <v>3</v>
      </c>
      <c r="C81" s="93">
        <v>0.004132880565709593</v>
      </c>
      <c r="D81" s="69" t="s">
        <v>279</v>
      </c>
      <c r="E81" s="69" t="b">
        <v>0</v>
      </c>
      <c r="F81" s="69" t="b">
        <v>0</v>
      </c>
      <c r="G81" s="69" t="b">
        <v>0</v>
      </c>
    </row>
    <row r="82" spans="1:7" ht="15">
      <c r="A82" s="69" t="s">
        <v>426</v>
      </c>
      <c r="B82" s="69">
        <v>3</v>
      </c>
      <c r="C82" s="93">
        <v>0.004132880565709593</v>
      </c>
      <c r="D82" s="69" t="s">
        <v>279</v>
      </c>
      <c r="E82" s="69" t="b">
        <v>0</v>
      </c>
      <c r="F82" s="69" t="b">
        <v>0</v>
      </c>
      <c r="G82" s="69" t="b">
        <v>0</v>
      </c>
    </row>
    <row r="83" spans="1:7" ht="15">
      <c r="A83" s="69" t="s">
        <v>434</v>
      </c>
      <c r="B83" s="69">
        <v>3</v>
      </c>
      <c r="C83" s="93">
        <v>0.004132880565709593</v>
      </c>
      <c r="D83" s="69" t="s">
        <v>279</v>
      </c>
      <c r="E83" s="69" t="b">
        <v>0</v>
      </c>
      <c r="F83" s="69" t="b">
        <v>0</v>
      </c>
      <c r="G83" s="69" t="b">
        <v>0</v>
      </c>
    </row>
    <row r="84" spans="1:7" ht="15">
      <c r="A84" s="69" t="s">
        <v>464</v>
      </c>
      <c r="B84" s="69">
        <v>3</v>
      </c>
      <c r="C84" s="93">
        <v>0.004132880565709593</v>
      </c>
      <c r="D84" s="69" t="s">
        <v>279</v>
      </c>
      <c r="E84" s="69" t="b">
        <v>0</v>
      </c>
      <c r="F84" s="69" t="b">
        <v>0</v>
      </c>
      <c r="G84" s="69" t="b">
        <v>0</v>
      </c>
    </row>
    <row r="85" spans="1:7" ht="15">
      <c r="A85" s="69" t="s">
        <v>894</v>
      </c>
      <c r="B85" s="69">
        <v>3</v>
      </c>
      <c r="C85" s="93">
        <v>0.004132880565709593</v>
      </c>
      <c r="D85" s="69" t="s">
        <v>279</v>
      </c>
      <c r="E85" s="69" t="b">
        <v>0</v>
      </c>
      <c r="F85" s="69" t="b">
        <v>0</v>
      </c>
      <c r="G85" s="69" t="b">
        <v>0</v>
      </c>
    </row>
    <row r="86" spans="1:7" ht="15">
      <c r="A86" s="69" t="s">
        <v>476</v>
      </c>
      <c r="B86" s="69">
        <v>3</v>
      </c>
      <c r="C86" s="93">
        <v>0.004132880565709593</v>
      </c>
      <c r="D86" s="69" t="s">
        <v>279</v>
      </c>
      <c r="E86" s="69" t="b">
        <v>0</v>
      </c>
      <c r="F86" s="69" t="b">
        <v>0</v>
      </c>
      <c r="G86" s="69" t="b">
        <v>0</v>
      </c>
    </row>
    <row r="87" spans="1:7" ht="15">
      <c r="A87" s="69" t="s">
        <v>443</v>
      </c>
      <c r="B87" s="69">
        <v>2</v>
      </c>
      <c r="C87" s="93">
        <v>0.0031999286070783176</v>
      </c>
      <c r="D87" s="69" t="s">
        <v>279</v>
      </c>
      <c r="E87" s="69" t="b">
        <v>0</v>
      </c>
      <c r="F87" s="69" t="b">
        <v>0</v>
      </c>
      <c r="G87" s="69" t="b">
        <v>0</v>
      </c>
    </row>
    <row r="88" spans="1:7" ht="15">
      <c r="A88" s="69" t="s">
        <v>449</v>
      </c>
      <c r="B88" s="69">
        <v>2</v>
      </c>
      <c r="C88" s="93">
        <v>0.0031999286070783176</v>
      </c>
      <c r="D88" s="69" t="s">
        <v>279</v>
      </c>
      <c r="E88" s="69" t="b">
        <v>0</v>
      </c>
      <c r="F88" s="69" t="b">
        <v>0</v>
      </c>
      <c r="G88" s="69" t="b">
        <v>0</v>
      </c>
    </row>
    <row r="89" spans="1:7" ht="15">
      <c r="A89" s="69" t="s">
        <v>899</v>
      </c>
      <c r="B89" s="69">
        <v>2</v>
      </c>
      <c r="C89" s="93">
        <v>0.0031999286070783176</v>
      </c>
      <c r="D89" s="69" t="s">
        <v>279</v>
      </c>
      <c r="E89" s="69" t="b">
        <v>0</v>
      </c>
      <c r="F89" s="69" t="b">
        <v>0</v>
      </c>
      <c r="G89" s="69" t="b">
        <v>0</v>
      </c>
    </row>
    <row r="90" spans="1:7" ht="15">
      <c r="A90" s="69" t="s">
        <v>900</v>
      </c>
      <c r="B90" s="69">
        <v>2</v>
      </c>
      <c r="C90" s="93">
        <v>0.0031999286070783176</v>
      </c>
      <c r="D90" s="69" t="s">
        <v>279</v>
      </c>
      <c r="E90" s="69" t="b">
        <v>0</v>
      </c>
      <c r="F90" s="69" t="b">
        <v>0</v>
      </c>
      <c r="G90" s="69" t="b">
        <v>0</v>
      </c>
    </row>
    <row r="91" spans="1:7" ht="15">
      <c r="A91" s="69" t="s">
        <v>483</v>
      </c>
      <c r="B91" s="69">
        <v>2</v>
      </c>
      <c r="C91" s="93">
        <v>0.0031999286070783176</v>
      </c>
      <c r="D91" s="69" t="s">
        <v>279</v>
      </c>
      <c r="E91" s="69" t="b">
        <v>0</v>
      </c>
      <c r="F91" s="69" t="b">
        <v>0</v>
      </c>
      <c r="G91" s="69" t="b">
        <v>0</v>
      </c>
    </row>
    <row r="92" spans="1:7" ht="15">
      <c r="A92" s="69" t="s">
        <v>901</v>
      </c>
      <c r="B92" s="69">
        <v>2</v>
      </c>
      <c r="C92" s="93">
        <v>0.0031999286070783176</v>
      </c>
      <c r="D92" s="69" t="s">
        <v>279</v>
      </c>
      <c r="E92" s="69" t="b">
        <v>0</v>
      </c>
      <c r="F92" s="69" t="b">
        <v>0</v>
      </c>
      <c r="G92" s="69" t="b">
        <v>0</v>
      </c>
    </row>
    <row r="93" spans="1:7" ht="15">
      <c r="A93" s="69" t="s">
        <v>482</v>
      </c>
      <c r="B93" s="69">
        <v>2</v>
      </c>
      <c r="C93" s="93">
        <v>0.0031999286070783176</v>
      </c>
      <c r="D93" s="69" t="s">
        <v>279</v>
      </c>
      <c r="E93" s="69" t="b">
        <v>0</v>
      </c>
      <c r="F93" s="69" t="b">
        <v>0</v>
      </c>
      <c r="G93" s="69" t="b">
        <v>0</v>
      </c>
    </row>
    <row r="94" spans="1:7" ht="15">
      <c r="A94" s="69" t="s">
        <v>1052</v>
      </c>
      <c r="B94" s="69">
        <v>2</v>
      </c>
      <c r="C94" s="93">
        <v>0.0031999286070783176</v>
      </c>
      <c r="D94" s="69" t="s">
        <v>279</v>
      </c>
      <c r="E94" s="69" t="b">
        <v>0</v>
      </c>
      <c r="F94" s="69" t="b">
        <v>0</v>
      </c>
      <c r="G94" s="69" t="b">
        <v>0</v>
      </c>
    </row>
    <row r="95" spans="1:7" ht="15">
      <c r="A95" s="69" t="s">
        <v>452</v>
      </c>
      <c r="B95" s="69">
        <v>2</v>
      </c>
      <c r="C95" s="93">
        <v>0.0031999286070783176</v>
      </c>
      <c r="D95" s="69" t="s">
        <v>279</v>
      </c>
      <c r="E95" s="69" t="b">
        <v>0</v>
      </c>
      <c r="F95" s="69" t="b">
        <v>0</v>
      </c>
      <c r="G95" s="69" t="b">
        <v>0</v>
      </c>
    </row>
    <row r="96" spans="1:7" ht="15">
      <c r="A96" s="69" t="s">
        <v>1053</v>
      </c>
      <c r="B96" s="69">
        <v>2</v>
      </c>
      <c r="C96" s="93">
        <v>0.0031999286070783176</v>
      </c>
      <c r="D96" s="69" t="s">
        <v>279</v>
      </c>
      <c r="E96" s="69" t="b">
        <v>0</v>
      </c>
      <c r="F96" s="69" t="b">
        <v>0</v>
      </c>
      <c r="G96" s="69" t="b">
        <v>0</v>
      </c>
    </row>
    <row r="97" spans="1:7" ht="15">
      <c r="A97" s="69" t="s">
        <v>1054</v>
      </c>
      <c r="B97" s="69">
        <v>2</v>
      </c>
      <c r="C97" s="93">
        <v>0.0031999286070783176</v>
      </c>
      <c r="D97" s="69" t="s">
        <v>279</v>
      </c>
      <c r="E97" s="69" t="b">
        <v>0</v>
      </c>
      <c r="F97" s="69" t="b">
        <v>0</v>
      </c>
      <c r="G97" s="69" t="b">
        <v>0</v>
      </c>
    </row>
    <row r="98" spans="1:7" ht="15">
      <c r="A98" s="69" t="s">
        <v>1055</v>
      </c>
      <c r="B98" s="69">
        <v>2</v>
      </c>
      <c r="C98" s="93">
        <v>0.0031999286070783176</v>
      </c>
      <c r="D98" s="69" t="s">
        <v>279</v>
      </c>
      <c r="E98" s="69" t="b">
        <v>0</v>
      </c>
      <c r="F98" s="69" t="b">
        <v>0</v>
      </c>
      <c r="G98" s="69" t="b">
        <v>0</v>
      </c>
    </row>
    <row r="99" spans="1:7" ht="15">
      <c r="A99" s="69" t="s">
        <v>1056</v>
      </c>
      <c r="B99" s="69">
        <v>2</v>
      </c>
      <c r="C99" s="93">
        <v>0.0031999286070783176</v>
      </c>
      <c r="D99" s="69" t="s">
        <v>279</v>
      </c>
      <c r="E99" s="69" t="b">
        <v>0</v>
      </c>
      <c r="F99" s="69" t="b">
        <v>0</v>
      </c>
      <c r="G99" s="69" t="b">
        <v>0</v>
      </c>
    </row>
    <row r="100" spans="1:7" ht="15">
      <c r="A100" s="69" t="s">
        <v>1057</v>
      </c>
      <c r="B100" s="69">
        <v>2</v>
      </c>
      <c r="C100" s="93">
        <v>0.0031999286070783176</v>
      </c>
      <c r="D100" s="69" t="s">
        <v>279</v>
      </c>
      <c r="E100" s="69" t="b">
        <v>0</v>
      </c>
      <c r="F100" s="69" t="b">
        <v>0</v>
      </c>
      <c r="G100" s="69" t="b">
        <v>0</v>
      </c>
    </row>
    <row r="101" spans="1:7" ht="15">
      <c r="A101" s="69" t="s">
        <v>1058</v>
      </c>
      <c r="B101" s="69">
        <v>2</v>
      </c>
      <c r="C101" s="93">
        <v>0.0031999286070783176</v>
      </c>
      <c r="D101" s="69" t="s">
        <v>279</v>
      </c>
      <c r="E101" s="69" t="b">
        <v>0</v>
      </c>
      <c r="F101" s="69" t="b">
        <v>0</v>
      </c>
      <c r="G101" s="69" t="b">
        <v>0</v>
      </c>
    </row>
    <row r="102" spans="1:7" ht="15">
      <c r="A102" s="69" t="s">
        <v>1059</v>
      </c>
      <c r="B102" s="69">
        <v>2</v>
      </c>
      <c r="C102" s="93">
        <v>0.0031999286070783176</v>
      </c>
      <c r="D102" s="69" t="s">
        <v>279</v>
      </c>
      <c r="E102" s="69" t="b">
        <v>0</v>
      </c>
      <c r="F102" s="69" t="b">
        <v>0</v>
      </c>
      <c r="G102" s="69" t="b">
        <v>0</v>
      </c>
    </row>
    <row r="103" spans="1:7" ht="15">
      <c r="A103" s="69" t="s">
        <v>1060</v>
      </c>
      <c r="B103" s="69">
        <v>2</v>
      </c>
      <c r="C103" s="93">
        <v>0.0031999286070783176</v>
      </c>
      <c r="D103" s="69" t="s">
        <v>279</v>
      </c>
      <c r="E103" s="69" t="b">
        <v>0</v>
      </c>
      <c r="F103" s="69" t="b">
        <v>0</v>
      </c>
      <c r="G103" s="69" t="b">
        <v>0</v>
      </c>
    </row>
    <row r="104" spans="1:7" ht="15">
      <c r="A104" s="69" t="s">
        <v>409</v>
      </c>
      <c r="B104" s="69">
        <v>2</v>
      </c>
      <c r="C104" s="93">
        <v>0.0031999286070783176</v>
      </c>
      <c r="D104" s="69" t="s">
        <v>279</v>
      </c>
      <c r="E104" s="69" t="b">
        <v>0</v>
      </c>
      <c r="F104" s="69" t="b">
        <v>0</v>
      </c>
      <c r="G104" s="69" t="b">
        <v>0</v>
      </c>
    </row>
    <row r="105" spans="1:7" ht="15">
      <c r="A105" s="69" t="s">
        <v>436</v>
      </c>
      <c r="B105" s="69">
        <v>2</v>
      </c>
      <c r="C105" s="93">
        <v>0.0031999286070783176</v>
      </c>
      <c r="D105" s="69" t="s">
        <v>279</v>
      </c>
      <c r="E105" s="69" t="b">
        <v>0</v>
      </c>
      <c r="F105" s="69" t="b">
        <v>0</v>
      </c>
      <c r="G105" s="69" t="b">
        <v>0</v>
      </c>
    </row>
    <row r="106" spans="1:7" ht="15">
      <c r="A106" s="69" t="s">
        <v>1061</v>
      </c>
      <c r="B106" s="69">
        <v>2</v>
      </c>
      <c r="C106" s="93">
        <v>0.0031999286070783176</v>
      </c>
      <c r="D106" s="69" t="s">
        <v>279</v>
      </c>
      <c r="E106" s="69" t="b">
        <v>0</v>
      </c>
      <c r="F106" s="69" t="b">
        <v>0</v>
      </c>
      <c r="G106" s="69" t="b">
        <v>0</v>
      </c>
    </row>
    <row r="107" spans="1:7" ht="15">
      <c r="A107" s="69" t="s">
        <v>1062</v>
      </c>
      <c r="B107" s="69">
        <v>2</v>
      </c>
      <c r="C107" s="93">
        <v>0.0031999286070783176</v>
      </c>
      <c r="D107" s="69" t="s">
        <v>279</v>
      </c>
      <c r="E107" s="69" t="b">
        <v>0</v>
      </c>
      <c r="F107" s="69" t="b">
        <v>0</v>
      </c>
      <c r="G107" s="69" t="b">
        <v>0</v>
      </c>
    </row>
    <row r="108" spans="1:7" ht="15">
      <c r="A108" s="69" t="s">
        <v>1063</v>
      </c>
      <c r="B108" s="69">
        <v>2</v>
      </c>
      <c r="C108" s="93">
        <v>0.0031999286070783176</v>
      </c>
      <c r="D108" s="69" t="s">
        <v>279</v>
      </c>
      <c r="E108" s="69" t="b">
        <v>0</v>
      </c>
      <c r="F108" s="69" t="b">
        <v>0</v>
      </c>
      <c r="G108" s="69" t="b">
        <v>0</v>
      </c>
    </row>
    <row r="109" spans="1:7" ht="15">
      <c r="A109" s="69" t="s">
        <v>435</v>
      </c>
      <c r="B109" s="69">
        <v>2</v>
      </c>
      <c r="C109" s="93">
        <v>0.0031999286070783176</v>
      </c>
      <c r="D109" s="69" t="s">
        <v>279</v>
      </c>
      <c r="E109" s="69" t="b">
        <v>0</v>
      </c>
      <c r="F109" s="69" t="b">
        <v>0</v>
      </c>
      <c r="G109" s="69" t="b">
        <v>0</v>
      </c>
    </row>
    <row r="110" spans="1:7" ht="15">
      <c r="A110" s="69" t="s">
        <v>477</v>
      </c>
      <c r="B110" s="69">
        <v>2</v>
      </c>
      <c r="C110" s="93">
        <v>0.0031999286070783176</v>
      </c>
      <c r="D110" s="69" t="s">
        <v>279</v>
      </c>
      <c r="E110" s="69" t="b">
        <v>0</v>
      </c>
      <c r="F110" s="69" t="b">
        <v>0</v>
      </c>
      <c r="G110" s="69" t="b">
        <v>0</v>
      </c>
    </row>
    <row r="111" spans="1:7" ht="15">
      <c r="A111" s="69" t="s">
        <v>479</v>
      </c>
      <c r="B111" s="69">
        <v>2</v>
      </c>
      <c r="C111" s="93">
        <v>0.0031999286070783176</v>
      </c>
      <c r="D111" s="69" t="s">
        <v>279</v>
      </c>
      <c r="E111" s="69" t="b">
        <v>0</v>
      </c>
      <c r="F111" s="69" t="b">
        <v>0</v>
      </c>
      <c r="G111" s="69" t="b">
        <v>0</v>
      </c>
    </row>
    <row r="112" spans="1:7" ht="15">
      <c r="A112" s="69" t="s">
        <v>478</v>
      </c>
      <c r="B112" s="69">
        <v>2</v>
      </c>
      <c r="C112" s="93">
        <v>0.0031999286070783176</v>
      </c>
      <c r="D112" s="69" t="s">
        <v>279</v>
      </c>
      <c r="E112" s="69" t="b">
        <v>0</v>
      </c>
      <c r="F112" s="69" t="b">
        <v>0</v>
      </c>
      <c r="G112" s="69" t="b">
        <v>0</v>
      </c>
    </row>
    <row r="113" spans="1:7" ht="15">
      <c r="A113" s="69" t="s">
        <v>1064</v>
      </c>
      <c r="B113" s="69">
        <v>2</v>
      </c>
      <c r="C113" s="93">
        <v>0.0031999286070783176</v>
      </c>
      <c r="D113" s="69" t="s">
        <v>279</v>
      </c>
      <c r="E113" s="69" t="b">
        <v>0</v>
      </c>
      <c r="F113" s="69" t="b">
        <v>0</v>
      </c>
      <c r="G113" s="69" t="b">
        <v>0</v>
      </c>
    </row>
    <row r="114" spans="1:7" ht="15">
      <c r="A114" s="69" t="s">
        <v>377</v>
      </c>
      <c r="B114" s="69">
        <v>2</v>
      </c>
      <c r="C114" s="93">
        <v>0.0031999286070783176</v>
      </c>
      <c r="D114" s="69" t="s">
        <v>279</v>
      </c>
      <c r="E114" s="69" t="b">
        <v>0</v>
      </c>
      <c r="F114" s="69" t="b">
        <v>0</v>
      </c>
      <c r="G114" s="69" t="b">
        <v>0</v>
      </c>
    </row>
    <row r="115" spans="1:7" ht="15">
      <c r="A115" s="69" t="s">
        <v>1065</v>
      </c>
      <c r="B115" s="69">
        <v>2</v>
      </c>
      <c r="C115" s="93">
        <v>0.0031999286070783176</v>
      </c>
      <c r="D115" s="69" t="s">
        <v>279</v>
      </c>
      <c r="E115" s="69" t="b">
        <v>0</v>
      </c>
      <c r="F115" s="69" t="b">
        <v>0</v>
      </c>
      <c r="G115" s="69" t="b">
        <v>0</v>
      </c>
    </row>
    <row r="116" spans="1:7" ht="15">
      <c r="A116" s="69" t="s">
        <v>439</v>
      </c>
      <c r="B116" s="69">
        <v>2</v>
      </c>
      <c r="C116" s="93">
        <v>0.0031999286070783176</v>
      </c>
      <c r="D116" s="69" t="s">
        <v>279</v>
      </c>
      <c r="E116" s="69" t="b">
        <v>0</v>
      </c>
      <c r="F116" s="69" t="b">
        <v>0</v>
      </c>
      <c r="G116" s="69" t="b">
        <v>0</v>
      </c>
    </row>
    <row r="117" spans="1:7" ht="15">
      <c r="A117" s="69" t="s">
        <v>1066</v>
      </c>
      <c r="B117" s="69">
        <v>2</v>
      </c>
      <c r="C117" s="93">
        <v>0.0031999286070783176</v>
      </c>
      <c r="D117" s="69" t="s">
        <v>279</v>
      </c>
      <c r="E117" s="69" t="b">
        <v>0</v>
      </c>
      <c r="F117" s="69" t="b">
        <v>0</v>
      </c>
      <c r="G117" s="69" t="b">
        <v>0</v>
      </c>
    </row>
    <row r="118" spans="1:7" ht="15">
      <c r="A118" s="69" t="s">
        <v>1067</v>
      </c>
      <c r="B118" s="69">
        <v>2</v>
      </c>
      <c r="C118" s="93">
        <v>0.003960105363805543</v>
      </c>
      <c r="D118" s="69" t="s">
        <v>279</v>
      </c>
      <c r="E118" s="69" t="b">
        <v>0</v>
      </c>
      <c r="F118" s="69" t="b">
        <v>0</v>
      </c>
      <c r="G118" s="69" t="b">
        <v>0</v>
      </c>
    </row>
    <row r="119" spans="1:7" ht="15">
      <c r="A119" s="69" t="s">
        <v>1068</v>
      </c>
      <c r="B119" s="69">
        <v>2</v>
      </c>
      <c r="C119" s="93">
        <v>0.0031999286070783176</v>
      </c>
      <c r="D119" s="69" t="s">
        <v>279</v>
      </c>
      <c r="E119" s="69" t="b">
        <v>0</v>
      </c>
      <c r="F119" s="69" t="b">
        <v>0</v>
      </c>
      <c r="G119" s="69" t="b">
        <v>0</v>
      </c>
    </row>
    <row r="120" spans="1:7" ht="15">
      <c r="A120" s="69" t="s">
        <v>446</v>
      </c>
      <c r="B120" s="69">
        <v>2</v>
      </c>
      <c r="C120" s="93">
        <v>0.0031999286070783176</v>
      </c>
      <c r="D120" s="69" t="s">
        <v>279</v>
      </c>
      <c r="E120" s="69" t="b">
        <v>0</v>
      </c>
      <c r="F120" s="69" t="b">
        <v>0</v>
      </c>
      <c r="G120" s="69" t="b">
        <v>0</v>
      </c>
    </row>
    <row r="121" spans="1:7" ht="15">
      <c r="A121" s="69" t="s">
        <v>1069</v>
      </c>
      <c r="B121" s="69">
        <v>2</v>
      </c>
      <c r="C121" s="93">
        <v>0.0031999286070783176</v>
      </c>
      <c r="D121" s="69" t="s">
        <v>279</v>
      </c>
      <c r="E121" s="69" t="b">
        <v>0</v>
      </c>
      <c r="F121" s="69" t="b">
        <v>0</v>
      </c>
      <c r="G121" s="69" t="b">
        <v>0</v>
      </c>
    </row>
    <row r="122" spans="1:7" ht="15">
      <c r="A122" s="69" t="s">
        <v>450</v>
      </c>
      <c r="B122" s="69">
        <v>2</v>
      </c>
      <c r="C122" s="93">
        <v>0.0031999286070783176</v>
      </c>
      <c r="D122" s="69" t="s">
        <v>279</v>
      </c>
      <c r="E122" s="69" t="b">
        <v>0</v>
      </c>
      <c r="F122" s="69" t="b">
        <v>0</v>
      </c>
      <c r="G122" s="69" t="b">
        <v>0</v>
      </c>
    </row>
    <row r="123" spans="1:7" ht="15">
      <c r="A123" s="69" t="s">
        <v>1070</v>
      </c>
      <c r="B123" s="69">
        <v>2</v>
      </c>
      <c r="C123" s="93">
        <v>0.0031999286070783176</v>
      </c>
      <c r="D123" s="69" t="s">
        <v>279</v>
      </c>
      <c r="E123" s="69" t="b">
        <v>0</v>
      </c>
      <c r="F123" s="69" t="b">
        <v>0</v>
      </c>
      <c r="G123" s="69" t="b">
        <v>0</v>
      </c>
    </row>
    <row r="124" spans="1:7" ht="15">
      <c r="A124" s="69" t="s">
        <v>1071</v>
      </c>
      <c r="B124" s="69">
        <v>2</v>
      </c>
      <c r="C124" s="93">
        <v>0.0031999286070783176</v>
      </c>
      <c r="D124" s="69" t="s">
        <v>279</v>
      </c>
      <c r="E124" s="69" t="b">
        <v>0</v>
      </c>
      <c r="F124" s="69" t="b">
        <v>0</v>
      </c>
      <c r="G124" s="69" t="b">
        <v>0</v>
      </c>
    </row>
    <row r="125" spans="1:7" ht="15">
      <c r="A125" s="69" t="s">
        <v>1072</v>
      </c>
      <c r="B125" s="69">
        <v>2</v>
      </c>
      <c r="C125" s="93">
        <v>0.0031999286070783176</v>
      </c>
      <c r="D125" s="69" t="s">
        <v>279</v>
      </c>
      <c r="E125" s="69" t="b">
        <v>0</v>
      </c>
      <c r="F125" s="69" t="b">
        <v>0</v>
      </c>
      <c r="G125" s="69" t="b">
        <v>0</v>
      </c>
    </row>
    <row r="126" spans="1:7" ht="15">
      <c r="A126" s="69" t="s">
        <v>1073</v>
      </c>
      <c r="B126" s="69">
        <v>2</v>
      </c>
      <c r="C126" s="93">
        <v>0.0031999286070783176</v>
      </c>
      <c r="D126" s="69" t="s">
        <v>279</v>
      </c>
      <c r="E126" s="69" t="b">
        <v>0</v>
      </c>
      <c r="F126" s="69" t="b">
        <v>0</v>
      </c>
      <c r="G126" s="69" t="b">
        <v>0</v>
      </c>
    </row>
    <row r="127" spans="1:7" ht="15">
      <c r="A127" s="69" t="s">
        <v>1074</v>
      </c>
      <c r="B127" s="69">
        <v>2</v>
      </c>
      <c r="C127" s="93">
        <v>0.0031999286070783176</v>
      </c>
      <c r="D127" s="69" t="s">
        <v>279</v>
      </c>
      <c r="E127" s="69" t="b">
        <v>0</v>
      </c>
      <c r="F127" s="69" t="b">
        <v>0</v>
      </c>
      <c r="G127" s="69" t="b">
        <v>0</v>
      </c>
    </row>
    <row r="128" spans="1:7" ht="15">
      <c r="A128" s="69" t="s">
        <v>1075</v>
      </c>
      <c r="B128" s="69">
        <v>2</v>
      </c>
      <c r="C128" s="93">
        <v>0.0031999286070783176</v>
      </c>
      <c r="D128" s="69" t="s">
        <v>279</v>
      </c>
      <c r="E128" s="69" t="b">
        <v>0</v>
      </c>
      <c r="F128" s="69" t="b">
        <v>0</v>
      </c>
      <c r="G128" s="69" t="b">
        <v>0</v>
      </c>
    </row>
    <row r="129" spans="1:7" ht="15">
      <c r="A129" s="69" t="s">
        <v>1076</v>
      </c>
      <c r="B129" s="69">
        <v>2</v>
      </c>
      <c r="C129" s="93">
        <v>0.0031999286070783176</v>
      </c>
      <c r="D129" s="69" t="s">
        <v>279</v>
      </c>
      <c r="E129" s="69" t="b">
        <v>0</v>
      </c>
      <c r="F129" s="69" t="b">
        <v>0</v>
      </c>
      <c r="G129" s="69" t="b">
        <v>0</v>
      </c>
    </row>
    <row r="130" spans="1:7" ht="15">
      <c r="A130" s="69" t="s">
        <v>1077</v>
      </c>
      <c r="B130" s="69">
        <v>2</v>
      </c>
      <c r="C130" s="93">
        <v>0.0031999286070783176</v>
      </c>
      <c r="D130" s="69" t="s">
        <v>279</v>
      </c>
      <c r="E130" s="69" t="b">
        <v>0</v>
      </c>
      <c r="F130" s="69" t="b">
        <v>0</v>
      </c>
      <c r="G130" s="69" t="b">
        <v>0</v>
      </c>
    </row>
    <row r="131" spans="1:7" ht="15">
      <c r="A131" s="69" t="s">
        <v>1078</v>
      </c>
      <c r="B131" s="69">
        <v>2</v>
      </c>
      <c r="C131" s="93">
        <v>0.0031999286070783176</v>
      </c>
      <c r="D131" s="69" t="s">
        <v>279</v>
      </c>
      <c r="E131" s="69" t="b">
        <v>0</v>
      </c>
      <c r="F131" s="69" t="b">
        <v>0</v>
      </c>
      <c r="G131" s="69" t="b">
        <v>0</v>
      </c>
    </row>
    <row r="132" spans="1:7" ht="15">
      <c r="A132" s="69" t="s">
        <v>1079</v>
      </c>
      <c r="B132" s="69">
        <v>2</v>
      </c>
      <c r="C132" s="93">
        <v>0.0031999286070783176</v>
      </c>
      <c r="D132" s="69" t="s">
        <v>279</v>
      </c>
      <c r="E132" s="69" t="b">
        <v>0</v>
      </c>
      <c r="F132" s="69" t="b">
        <v>0</v>
      </c>
      <c r="G132" s="69" t="b">
        <v>0</v>
      </c>
    </row>
    <row r="133" spans="1:7" ht="15">
      <c r="A133" s="69" t="s">
        <v>1080</v>
      </c>
      <c r="B133" s="69">
        <v>2</v>
      </c>
      <c r="C133" s="93">
        <v>0.0031999286070783176</v>
      </c>
      <c r="D133" s="69" t="s">
        <v>279</v>
      </c>
      <c r="E133" s="69" t="b">
        <v>0</v>
      </c>
      <c r="F133" s="69" t="b">
        <v>0</v>
      </c>
      <c r="G133" s="69" t="b">
        <v>0</v>
      </c>
    </row>
    <row r="134" spans="1:7" ht="15">
      <c r="A134" s="69" t="s">
        <v>1081</v>
      </c>
      <c r="B134" s="69">
        <v>2</v>
      </c>
      <c r="C134" s="93">
        <v>0.0031999286070783176</v>
      </c>
      <c r="D134" s="69" t="s">
        <v>279</v>
      </c>
      <c r="E134" s="69" t="b">
        <v>0</v>
      </c>
      <c r="F134" s="69" t="b">
        <v>0</v>
      </c>
      <c r="G134" s="69" t="b">
        <v>0</v>
      </c>
    </row>
    <row r="135" spans="1:7" ht="15">
      <c r="A135" s="69" t="s">
        <v>1082</v>
      </c>
      <c r="B135" s="69">
        <v>2</v>
      </c>
      <c r="C135" s="93">
        <v>0.0031999286070783176</v>
      </c>
      <c r="D135" s="69" t="s">
        <v>279</v>
      </c>
      <c r="E135" s="69" t="b">
        <v>0</v>
      </c>
      <c r="F135" s="69" t="b">
        <v>0</v>
      </c>
      <c r="G135" s="69" t="b">
        <v>0</v>
      </c>
    </row>
    <row r="136" spans="1:7" ht="15">
      <c r="A136" s="69" t="s">
        <v>444</v>
      </c>
      <c r="B136" s="69">
        <v>2</v>
      </c>
      <c r="C136" s="93">
        <v>0.0031999286070783176</v>
      </c>
      <c r="D136" s="69" t="s">
        <v>279</v>
      </c>
      <c r="E136" s="69" t="b">
        <v>0</v>
      </c>
      <c r="F136" s="69" t="b">
        <v>0</v>
      </c>
      <c r="G136" s="69" t="b">
        <v>0</v>
      </c>
    </row>
    <row r="137" spans="1:7" ht="15">
      <c r="A137" s="69" t="s">
        <v>1083</v>
      </c>
      <c r="B137" s="69">
        <v>2</v>
      </c>
      <c r="C137" s="93">
        <v>0.0031999286070783176</v>
      </c>
      <c r="D137" s="69" t="s">
        <v>279</v>
      </c>
      <c r="E137" s="69" t="b">
        <v>0</v>
      </c>
      <c r="F137" s="69" t="b">
        <v>0</v>
      </c>
      <c r="G137" s="69" t="b">
        <v>0</v>
      </c>
    </row>
    <row r="138" spans="1:7" ht="15">
      <c r="A138" s="69" t="s">
        <v>1084</v>
      </c>
      <c r="B138" s="69">
        <v>2</v>
      </c>
      <c r="C138" s="93">
        <v>0.0031999286070783176</v>
      </c>
      <c r="D138" s="69" t="s">
        <v>279</v>
      </c>
      <c r="E138" s="69" t="b">
        <v>0</v>
      </c>
      <c r="F138" s="69" t="b">
        <v>0</v>
      </c>
      <c r="G138" s="69" t="b">
        <v>0</v>
      </c>
    </row>
    <row r="139" spans="1:7" ht="15">
      <c r="A139" s="69" t="s">
        <v>891</v>
      </c>
      <c r="B139" s="69">
        <v>4</v>
      </c>
      <c r="C139" s="93">
        <v>0</v>
      </c>
      <c r="D139" s="69" t="s">
        <v>221</v>
      </c>
      <c r="E139" s="69" t="b">
        <v>0</v>
      </c>
      <c r="F139" s="69" t="b">
        <v>0</v>
      </c>
      <c r="G139" s="69" t="b">
        <v>0</v>
      </c>
    </row>
    <row r="140" spans="1:7" ht="15">
      <c r="A140" s="69" t="s">
        <v>889</v>
      </c>
      <c r="B140" s="69">
        <v>4</v>
      </c>
      <c r="C140" s="93">
        <v>0</v>
      </c>
      <c r="D140" s="69" t="s">
        <v>221</v>
      </c>
      <c r="E140" s="69" t="b">
        <v>0</v>
      </c>
      <c r="F140" s="69" t="b">
        <v>0</v>
      </c>
      <c r="G140" s="69" t="b">
        <v>0</v>
      </c>
    </row>
    <row r="141" spans="1:7" ht="15">
      <c r="A141" s="69" t="s">
        <v>890</v>
      </c>
      <c r="B141" s="69">
        <v>4</v>
      </c>
      <c r="C141" s="93">
        <v>0</v>
      </c>
      <c r="D141" s="69" t="s">
        <v>221</v>
      </c>
      <c r="E141" s="69" t="b">
        <v>0</v>
      </c>
      <c r="F141" s="69" t="b">
        <v>0</v>
      </c>
      <c r="G141" s="69" t="b">
        <v>0</v>
      </c>
    </row>
    <row r="142" spans="1:7" ht="15">
      <c r="A142" s="69" t="s">
        <v>426</v>
      </c>
      <c r="B142" s="69">
        <v>3</v>
      </c>
      <c r="C142" s="93">
        <v>0.006045422739111287</v>
      </c>
      <c r="D142" s="69" t="s">
        <v>221</v>
      </c>
      <c r="E142" s="69" t="b">
        <v>0</v>
      </c>
      <c r="F142" s="69" t="b">
        <v>0</v>
      </c>
      <c r="G142" s="69" t="b">
        <v>0</v>
      </c>
    </row>
    <row r="143" spans="1:7" ht="15">
      <c r="A143" s="69" t="s">
        <v>434</v>
      </c>
      <c r="B143" s="69">
        <v>3</v>
      </c>
      <c r="C143" s="93">
        <v>0.006045422739111287</v>
      </c>
      <c r="D143" s="69" t="s">
        <v>221</v>
      </c>
      <c r="E143" s="69" t="b">
        <v>0</v>
      </c>
      <c r="F143" s="69" t="b">
        <v>0</v>
      </c>
      <c r="G143" s="69" t="b">
        <v>0</v>
      </c>
    </row>
    <row r="144" spans="1:7" ht="15">
      <c r="A144" s="69" t="s">
        <v>464</v>
      </c>
      <c r="B144" s="69">
        <v>3</v>
      </c>
      <c r="C144" s="93">
        <v>0.006045422739111287</v>
      </c>
      <c r="D144" s="69" t="s">
        <v>221</v>
      </c>
      <c r="E144" s="69" t="b">
        <v>0</v>
      </c>
      <c r="F144" s="69" t="b">
        <v>0</v>
      </c>
      <c r="G144" s="69" t="b">
        <v>0</v>
      </c>
    </row>
    <row r="145" spans="1:7" ht="15">
      <c r="A145" s="69" t="s">
        <v>894</v>
      </c>
      <c r="B145" s="69">
        <v>3</v>
      </c>
      <c r="C145" s="93">
        <v>0.006045422739111287</v>
      </c>
      <c r="D145" s="69" t="s">
        <v>221</v>
      </c>
      <c r="E145" s="69" t="b">
        <v>0</v>
      </c>
      <c r="F145" s="69" t="b">
        <v>0</v>
      </c>
      <c r="G145" s="69" t="b">
        <v>0</v>
      </c>
    </row>
    <row r="146" spans="1:7" ht="15">
      <c r="A146" s="69" t="s">
        <v>476</v>
      </c>
      <c r="B146" s="69">
        <v>3</v>
      </c>
      <c r="C146" s="93">
        <v>0.006045422739111287</v>
      </c>
      <c r="D146" s="69" t="s">
        <v>221</v>
      </c>
      <c r="E146" s="69" t="b">
        <v>0</v>
      </c>
      <c r="F146" s="69" t="b">
        <v>0</v>
      </c>
      <c r="G146" s="69" t="b">
        <v>0</v>
      </c>
    </row>
    <row r="147" spans="1:7" ht="15">
      <c r="A147" s="69" t="s">
        <v>892</v>
      </c>
      <c r="B147" s="69">
        <v>3</v>
      </c>
      <c r="C147" s="93">
        <v>0.006045422739111287</v>
      </c>
      <c r="D147" s="69" t="s">
        <v>221</v>
      </c>
      <c r="E147" s="69" t="b">
        <v>0</v>
      </c>
      <c r="F147" s="69" t="b">
        <v>0</v>
      </c>
      <c r="G147" s="69" t="b">
        <v>0</v>
      </c>
    </row>
    <row r="148" spans="1:7" ht="15">
      <c r="A148" s="69" t="s">
        <v>893</v>
      </c>
      <c r="B148" s="69">
        <v>3</v>
      </c>
      <c r="C148" s="93">
        <v>0.006045422739111287</v>
      </c>
      <c r="D148" s="69" t="s">
        <v>221</v>
      </c>
      <c r="E148" s="69" t="b">
        <v>0</v>
      </c>
      <c r="F148" s="69" t="b">
        <v>0</v>
      </c>
      <c r="G148" s="69" t="b">
        <v>0</v>
      </c>
    </row>
    <row r="149" spans="1:7" ht="15">
      <c r="A149" s="69" t="s">
        <v>479</v>
      </c>
      <c r="B149" s="69">
        <v>2</v>
      </c>
      <c r="C149" s="93">
        <v>0.009710645021418747</v>
      </c>
      <c r="D149" s="69" t="s">
        <v>221</v>
      </c>
      <c r="E149" s="69" t="b">
        <v>0</v>
      </c>
      <c r="F149" s="69" t="b">
        <v>0</v>
      </c>
      <c r="G149" s="69" t="b">
        <v>0</v>
      </c>
    </row>
    <row r="150" spans="1:7" ht="15">
      <c r="A150" s="69" t="s">
        <v>478</v>
      </c>
      <c r="B150" s="69">
        <v>2</v>
      </c>
      <c r="C150" s="93">
        <v>0.009710645021418747</v>
      </c>
      <c r="D150" s="69" t="s">
        <v>221</v>
      </c>
      <c r="E150" s="69" t="b">
        <v>0</v>
      </c>
      <c r="F150" s="69" t="b">
        <v>0</v>
      </c>
      <c r="G150" s="69" t="b">
        <v>0</v>
      </c>
    </row>
    <row r="151" spans="1:7" ht="15">
      <c r="A151" s="69" t="s">
        <v>1064</v>
      </c>
      <c r="B151" s="69">
        <v>2</v>
      </c>
      <c r="C151" s="93">
        <v>0.009710645021418747</v>
      </c>
      <c r="D151" s="69" t="s">
        <v>221</v>
      </c>
      <c r="E151" s="69" t="b">
        <v>0</v>
      </c>
      <c r="F151" s="69" t="b">
        <v>0</v>
      </c>
      <c r="G151" s="69" t="b">
        <v>0</v>
      </c>
    </row>
    <row r="152" spans="1:7" ht="15">
      <c r="A152" s="69" t="s">
        <v>377</v>
      </c>
      <c r="B152" s="69">
        <v>2</v>
      </c>
      <c r="C152" s="93">
        <v>0.009710645021418747</v>
      </c>
      <c r="D152" s="69" t="s">
        <v>221</v>
      </c>
      <c r="E152" s="69" t="b">
        <v>0</v>
      </c>
      <c r="F152" s="69" t="b">
        <v>0</v>
      </c>
      <c r="G152" s="69" t="b">
        <v>0</v>
      </c>
    </row>
    <row r="153" spans="1:7" ht="15">
      <c r="A153" s="69" t="s">
        <v>423</v>
      </c>
      <c r="B153" s="69">
        <v>2</v>
      </c>
      <c r="C153" s="93">
        <v>0.009710645021418747</v>
      </c>
      <c r="D153" s="69" t="s">
        <v>221</v>
      </c>
      <c r="E153" s="69" t="b">
        <v>0</v>
      </c>
      <c r="F153" s="69" t="b">
        <v>0</v>
      </c>
      <c r="G153" s="69" t="b">
        <v>0</v>
      </c>
    </row>
    <row r="154" spans="1:7" ht="15">
      <c r="A154" s="69" t="s">
        <v>1065</v>
      </c>
      <c r="B154" s="69">
        <v>2</v>
      </c>
      <c r="C154" s="93">
        <v>0.009710645021418747</v>
      </c>
      <c r="D154" s="69" t="s">
        <v>221</v>
      </c>
      <c r="E154" s="69" t="b">
        <v>0</v>
      </c>
      <c r="F154" s="69" t="b">
        <v>0</v>
      </c>
      <c r="G154" s="69" t="b">
        <v>0</v>
      </c>
    </row>
    <row r="155" spans="1:7" ht="15">
      <c r="A155" s="69" t="s">
        <v>439</v>
      </c>
      <c r="B155" s="69">
        <v>2</v>
      </c>
      <c r="C155" s="93">
        <v>0.009710645021418747</v>
      </c>
      <c r="D155" s="69" t="s">
        <v>221</v>
      </c>
      <c r="E155" s="69" t="b">
        <v>0</v>
      </c>
      <c r="F155" s="69" t="b">
        <v>0</v>
      </c>
      <c r="G155" s="69" t="b">
        <v>0</v>
      </c>
    </row>
    <row r="156" spans="1:7" ht="15">
      <c r="A156" s="69" t="s">
        <v>1066</v>
      </c>
      <c r="B156" s="69">
        <v>2</v>
      </c>
      <c r="C156" s="93">
        <v>0.009710645021418747</v>
      </c>
      <c r="D156" s="69" t="s">
        <v>221</v>
      </c>
      <c r="E156" s="69" t="b">
        <v>0</v>
      </c>
      <c r="F156" s="69" t="b">
        <v>0</v>
      </c>
      <c r="G156" s="69" t="b">
        <v>0</v>
      </c>
    </row>
    <row r="157" spans="1:7" ht="15">
      <c r="A157" s="69" t="s">
        <v>895</v>
      </c>
      <c r="B157" s="69">
        <v>16</v>
      </c>
      <c r="C157" s="93">
        <v>0</v>
      </c>
      <c r="D157" s="69" t="s">
        <v>222</v>
      </c>
      <c r="E157" s="69" t="b">
        <v>0</v>
      </c>
      <c r="F157" s="69" t="b">
        <v>0</v>
      </c>
      <c r="G157" s="69" t="b">
        <v>0</v>
      </c>
    </row>
    <row r="158" spans="1:7" ht="15">
      <c r="A158" s="69" t="s">
        <v>433</v>
      </c>
      <c r="B158" s="69">
        <v>14</v>
      </c>
      <c r="C158" s="93">
        <v>0.0227806483205175</v>
      </c>
      <c r="D158" s="69" t="s">
        <v>222</v>
      </c>
      <c r="E158" s="69" t="b">
        <v>0</v>
      </c>
      <c r="F158" s="69" t="b">
        <v>0</v>
      </c>
      <c r="G158" s="69" t="b">
        <v>0</v>
      </c>
    </row>
    <row r="159" spans="1:7" ht="15">
      <c r="A159" s="69" t="s">
        <v>896</v>
      </c>
      <c r="B159" s="69">
        <v>8</v>
      </c>
      <c r="C159" s="93">
        <v>0</v>
      </c>
      <c r="D159" s="69" t="s">
        <v>222</v>
      </c>
      <c r="E159" s="69" t="b">
        <v>0</v>
      </c>
      <c r="F159" s="69" t="b">
        <v>0</v>
      </c>
      <c r="G159" s="69" t="b">
        <v>0</v>
      </c>
    </row>
    <row r="160" spans="1:7" ht="15">
      <c r="A160" s="69" t="s">
        <v>438</v>
      </c>
      <c r="B160" s="69">
        <v>8</v>
      </c>
      <c r="C160" s="93">
        <v>0</v>
      </c>
      <c r="D160" s="69" t="s">
        <v>222</v>
      </c>
      <c r="E160" s="69" t="b">
        <v>0</v>
      </c>
      <c r="F160" s="69" t="b">
        <v>0</v>
      </c>
      <c r="G160" s="69" t="b">
        <v>0</v>
      </c>
    </row>
    <row r="161" spans="1:7" ht="15">
      <c r="A161" s="69" t="s">
        <v>889</v>
      </c>
      <c r="B161" s="69">
        <v>8</v>
      </c>
      <c r="C161" s="93">
        <v>0</v>
      </c>
      <c r="D161" s="69" t="s">
        <v>222</v>
      </c>
      <c r="E161" s="69" t="b">
        <v>0</v>
      </c>
      <c r="F161" s="69" t="b">
        <v>0</v>
      </c>
      <c r="G161" s="69" t="b">
        <v>0</v>
      </c>
    </row>
    <row r="162" spans="1:7" ht="15">
      <c r="A162" s="69" t="s">
        <v>890</v>
      </c>
      <c r="B162" s="69">
        <v>8</v>
      </c>
      <c r="C162" s="93">
        <v>0</v>
      </c>
      <c r="D162" s="69" t="s">
        <v>222</v>
      </c>
      <c r="E162" s="69" t="b">
        <v>0</v>
      </c>
      <c r="F162" s="69" t="b">
        <v>0</v>
      </c>
      <c r="G162" s="69" t="b">
        <v>0</v>
      </c>
    </row>
    <row r="163" spans="1:7" ht="15">
      <c r="A163" s="69" t="s">
        <v>891</v>
      </c>
      <c r="B163" s="69">
        <v>8</v>
      </c>
      <c r="C163" s="93">
        <v>0</v>
      </c>
      <c r="D163" s="69" t="s">
        <v>222</v>
      </c>
      <c r="E163" s="69" t="b">
        <v>0</v>
      </c>
      <c r="F163" s="69" t="b">
        <v>0</v>
      </c>
      <c r="G163" s="69" t="b">
        <v>0</v>
      </c>
    </row>
    <row r="164" spans="1:7" ht="15">
      <c r="A164" s="69" t="s">
        <v>893</v>
      </c>
      <c r="B164" s="69">
        <v>8</v>
      </c>
      <c r="C164" s="93">
        <v>0</v>
      </c>
      <c r="D164" s="69" t="s">
        <v>222</v>
      </c>
      <c r="E164" s="69" t="b">
        <v>0</v>
      </c>
      <c r="F164" s="69" t="b">
        <v>0</v>
      </c>
      <c r="G164" s="69" t="b">
        <v>0</v>
      </c>
    </row>
    <row r="165" spans="1:7" ht="15">
      <c r="A165" s="69" t="s">
        <v>872</v>
      </c>
      <c r="B165" s="69">
        <v>6</v>
      </c>
      <c r="C165" s="93">
        <v>0.00202603356662108</v>
      </c>
      <c r="D165" s="69" t="s">
        <v>222</v>
      </c>
      <c r="E165" s="69" t="b">
        <v>0</v>
      </c>
      <c r="F165" s="69" t="b">
        <v>0</v>
      </c>
      <c r="G165" s="69" t="b">
        <v>0</v>
      </c>
    </row>
    <row r="166" spans="1:7" ht="15">
      <c r="A166" s="69" t="s">
        <v>897</v>
      </c>
      <c r="B166" s="69">
        <v>6</v>
      </c>
      <c r="C166" s="93">
        <v>0.00202603356662108</v>
      </c>
      <c r="D166" s="69" t="s">
        <v>222</v>
      </c>
      <c r="E166" s="69" t="b">
        <v>0</v>
      </c>
      <c r="F166" s="69" t="b">
        <v>0</v>
      </c>
      <c r="G166" s="69" t="b">
        <v>0</v>
      </c>
    </row>
    <row r="167" spans="1:7" ht="15">
      <c r="A167" s="69" t="s">
        <v>1013</v>
      </c>
      <c r="B167" s="69">
        <v>6</v>
      </c>
      <c r="C167" s="93">
        <v>0.00202603356662108</v>
      </c>
      <c r="D167" s="69" t="s">
        <v>222</v>
      </c>
      <c r="E167" s="69" t="b">
        <v>0</v>
      </c>
      <c r="F167" s="69" t="b">
        <v>0</v>
      </c>
      <c r="G167" s="69" t="b">
        <v>0</v>
      </c>
    </row>
    <row r="168" spans="1:7" ht="15">
      <c r="A168" s="69" t="s">
        <v>1014</v>
      </c>
      <c r="B168" s="69">
        <v>6</v>
      </c>
      <c r="C168" s="93">
        <v>0.00202603356662108</v>
      </c>
      <c r="D168" s="69" t="s">
        <v>222</v>
      </c>
      <c r="E168" s="69" t="b">
        <v>0</v>
      </c>
      <c r="F168" s="69" t="b">
        <v>0</v>
      </c>
      <c r="G168" s="69" t="b">
        <v>0</v>
      </c>
    </row>
    <row r="169" spans="1:7" ht="15">
      <c r="A169" s="69" t="s">
        <v>1015</v>
      </c>
      <c r="B169" s="69">
        <v>6</v>
      </c>
      <c r="C169" s="93">
        <v>0.00202603356662108</v>
      </c>
      <c r="D169" s="69" t="s">
        <v>222</v>
      </c>
      <c r="E169" s="69" t="b">
        <v>0</v>
      </c>
      <c r="F169" s="69" t="b">
        <v>0</v>
      </c>
      <c r="G169" s="69" t="b">
        <v>0</v>
      </c>
    </row>
    <row r="170" spans="1:7" ht="15">
      <c r="A170" s="69" t="s">
        <v>437</v>
      </c>
      <c r="B170" s="69">
        <v>6</v>
      </c>
      <c r="C170" s="93">
        <v>0.00202603356662108</v>
      </c>
      <c r="D170" s="69" t="s">
        <v>222</v>
      </c>
      <c r="E170" s="69" t="b">
        <v>0</v>
      </c>
      <c r="F170" s="69" t="b">
        <v>0</v>
      </c>
      <c r="G170" s="69" t="b">
        <v>0</v>
      </c>
    </row>
    <row r="171" spans="1:7" ht="15">
      <c r="A171" s="69" t="s">
        <v>1016</v>
      </c>
      <c r="B171" s="69">
        <v>6</v>
      </c>
      <c r="C171" s="93">
        <v>0.00202603356662108</v>
      </c>
      <c r="D171" s="69" t="s">
        <v>222</v>
      </c>
      <c r="E171" s="69" t="b">
        <v>0</v>
      </c>
      <c r="F171" s="69" t="b">
        <v>0</v>
      </c>
      <c r="G171" s="69" t="b">
        <v>0</v>
      </c>
    </row>
    <row r="172" spans="1:7" ht="15">
      <c r="A172" s="69" t="s">
        <v>453</v>
      </c>
      <c r="B172" s="69">
        <v>6</v>
      </c>
      <c r="C172" s="93">
        <v>0.00202603356662108</v>
      </c>
      <c r="D172" s="69" t="s">
        <v>222</v>
      </c>
      <c r="E172" s="69" t="b">
        <v>0</v>
      </c>
      <c r="F172" s="69" t="b">
        <v>0</v>
      </c>
      <c r="G172" s="69" t="b">
        <v>0</v>
      </c>
    </row>
    <row r="173" spans="1:7" ht="15">
      <c r="A173" s="69" t="s">
        <v>1017</v>
      </c>
      <c r="B173" s="69">
        <v>6</v>
      </c>
      <c r="C173" s="93">
        <v>0.00202603356662108</v>
      </c>
      <c r="D173" s="69" t="s">
        <v>222</v>
      </c>
      <c r="E173" s="69" t="b">
        <v>0</v>
      </c>
      <c r="F173" s="69" t="b">
        <v>0</v>
      </c>
      <c r="G173" s="69" t="b">
        <v>0</v>
      </c>
    </row>
    <row r="174" spans="1:7" ht="15">
      <c r="A174" s="69" t="s">
        <v>1018</v>
      </c>
      <c r="B174" s="69">
        <v>6</v>
      </c>
      <c r="C174" s="93">
        <v>0.00202603356662108</v>
      </c>
      <c r="D174" s="69" t="s">
        <v>222</v>
      </c>
      <c r="E174" s="69" t="b">
        <v>0</v>
      </c>
      <c r="F174" s="69" t="b">
        <v>0</v>
      </c>
      <c r="G174" s="69" t="b">
        <v>0</v>
      </c>
    </row>
    <row r="175" spans="1:7" ht="15">
      <c r="A175" s="69" t="s">
        <v>1019</v>
      </c>
      <c r="B175" s="69">
        <v>6</v>
      </c>
      <c r="C175" s="93">
        <v>0.00202603356662108</v>
      </c>
      <c r="D175" s="69" t="s">
        <v>222</v>
      </c>
      <c r="E175" s="69" t="b">
        <v>0</v>
      </c>
      <c r="F175" s="69" t="b">
        <v>0</v>
      </c>
      <c r="G175" s="69" t="b">
        <v>0</v>
      </c>
    </row>
    <row r="176" spans="1:7" ht="15">
      <c r="A176" s="69" t="s">
        <v>1020</v>
      </c>
      <c r="B176" s="69">
        <v>6</v>
      </c>
      <c r="C176" s="93">
        <v>0.00202603356662108</v>
      </c>
      <c r="D176" s="69" t="s">
        <v>222</v>
      </c>
      <c r="E176" s="69" t="b">
        <v>0</v>
      </c>
      <c r="F176" s="69" t="b">
        <v>0</v>
      </c>
      <c r="G176" s="69" t="b">
        <v>0</v>
      </c>
    </row>
    <row r="177" spans="1:7" ht="15">
      <c r="A177" s="69" t="s">
        <v>427</v>
      </c>
      <c r="B177" s="69">
        <v>6</v>
      </c>
      <c r="C177" s="93">
        <v>0.00202603356662108</v>
      </c>
      <c r="D177" s="69" t="s">
        <v>222</v>
      </c>
      <c r="E177" s="69" t="b">
        <v>0</v>
      </c>
      <c r="F177" s="69" t="b">
        <v>0</v>
      </c>
      <c r="G177" s="69" t="b">
        <v>0</v>
      </c>
    </row>
    <row r="178" spans="1:7" ht="15">
      <c r="A178" s="69" t="s">
        <v>1021</v>
      </c>
      <c r="B178" s="69">
        <v>6</v>
      </c>
      <c r="C178" s="93">
        <v>0.00202603356662108</v>
      </c>
      <c r="D178" s="69" t="s">
        <v>222</v>
      </c>
      <c r="E178" s="69" t="b">
        <v>0</v>
      </c>
      <c r="F178" s="69" t="b">
        <v>0</v>
      </c>
      <c r="G178" s="69" t="b">
        <v>0</v>
      </c>
    </row>
    <row r="179" spans="1:7" ht="15">
      <c r="A179" s="69" t="s">
        <v>430</v>
      </c>
      <c r="B179" s="69">
        <v>6</v>
      </c>
      <c r="C179" s="93">
        <v>0.00202603356662108</v>
      </c>
      <c r="D179" s="69" t="s">
        <v>222</v>
      </c>
      <c r="E179" s="69" t="b">
        <v>0</v>
      </c>
      <c r="F179" s="69" t="b">
        <v>0</v>
      </c>
      <c r="G179" s="69" t="b">
        <v>0</v>
      </c>
    </row>
    <row r="180" spans="1:7" ht="15">
      <c r="A180" s="69" t="s">
        <v>1022</v>
      </c>
      <c r="B180" s="69">
        <v>6</v>
      </c>
      <c r="C180" s="93">
        <v>0.00202603356662108</v>
      </c>
      <c r="D180" s="69" t="s">
        <v>222</v>
      </c>
      <c r="E180" s="69" t="b">
        <v>0</v>
      </c>
      <c r="F180" s="69" t="b">
        <v>0</v>
      </c>
      <c r="G180" s="69" t="b">
        <v>0</v>
      </c>
    </row>
    <row r="181" spans="1:7" ht="15">
      <c r="A181" s="69" t="s">
        <v>428</v>
      </c>
      <c r="B181" s="69">
        <v>6</v>
      </c>
      <c r="C181" s="93">
        <v>0.00202603356662108</v>
      </c>
      <c r="D181" s="69" t="s">
        <v>222</v>
      </c>
      <c r="E181" s="69" t="b">
        <v>0</v>
      </c>
      <c r="F181" s="69" t="b">
        <v>0</v>
      </c>
      <c r="G181" s="69" t="b">
        <v>0</v>
      </c>
    </row>
    <row r="182" spans="1:7" ht="15">
      <c r="A182" s="69" t="s">
        <v>1023</v>
      </c>
      <c r="B182" s="69">
        <v>6</v>
      </c>
      <c r="C182" s="93">
        <v>0.00202603356662108</v>
      </c>
      <c r="D182" s="69" t="s">
        <v>222</v>
      </c>
      <c r="E182" s="69" t="b">
        <v>0</v>
      </c>
      <c r="F182" s="69" t="b">
        <v>0</v>
      </c>
      <c r="G182" s="69" t="b">
        <v>0</v>
      </c>
    </row>
    <row r="183" spans="1:7" ht="15">
      <c r="A183" s="69" t="s">
        <v>410</v>
      </c>
      <c r="B183" s="69">
        <v>6</v>
      </c>
      <c r="C183" s="93">
        <v>0.00202603356662108</v>
      </c>
      <c r="D183" s="69" t="s">
        <v>222</v>
      </c>
      <c r="E183" s="69" t="b">
        <v>0</v>
      </c>
      <c r="F183" s="69" t="b">
        <v>0</v>
      </c>
      <c r="G183" s="69" t="b">
        <v>0</v>
      </c>
    </row>
    <row r="184" spans="1:7" ht="15">
      <c r="A184" s="69" t="s">
        <v>1024</v>
      </c>
      <c r="B184" s="69">
        <v>6</v>
      </c>
      <c r="C184" s="93">
        <v>0.00202603356662108</v>
      </c>
      <c r="D184" s="69" t="s">
        <v>222</v>
      </c>
      <c r="E184" s="69" t="b">
        <v>0</v>
      </c>
      <c r="F184" s="69" t="b">
        <v>0</v>
      </c>
      <c r="G184" s="69" t="b">
        <v>0</v>
      </c>
    </row>
    <row r="185" spans="1:7" ht="15">
      <c r="A185" s="69" t="s">
        <v>1025</v>
      </c>
      <c r="B185" s="69">
        <v>6</v>
      </c>
      <c r="C185" s="93">
        <v>0.00202603356662108</v>
      </c>
      <c r="D185" s="69" t="s">
        <v>222</v>
      </c>
      <c r="E185" s="69" t="b">
        <v>0</v>
      </c>
      <c r="F185" s="69" t="b">
        <v>0</v>
      </c>
      <c r="G185" s="69" t="b">
        <v>0</v>
      </c>
    </row>
    <row r="186" spans="1:7" ht="15">
      <c r="A186" s="69" t="s">
        <v>1026</v>
      </c>
      <c r="B186" s="69">
        <v>6</v>
      </c>
      <c r="C186" s="93">
        <v>0.00202603356662108</v>
      </c>
      <c r="D186" s="69" t="s">
        <v>222</v>
      </c>
      <c r="E186" s="69" t="b">
        <v>0</v>
      </c>
      <c r="F186" s="69" t="b">
        <v>0</v>
      </c>
      <c r="G186" s="69" t="b">
        <v>0</v>
      </c>
    </row>
    <row r="187" spans="1:7" ht="15">
      <c r="A187" s="69" t="s">
        <v>1027</v>
      </c>
      <c r="B187" s="69">
        <v>6</v>
      </c>
      <c r="C187" s="93">
        <v>0.00202603356662108</v>
      </c>
      <c r="D187" s="69" t="s">
        <v>222</v>
      </c>
      <c r="E187" s="69" t="b">
        <v>0</v>
      </c>
      <c r="F187" s="69" t="b">
        <v>0</v>
      </c>
      <c r="G187" s="69" t="b">
        <v>0</v>
      </c>
    </row>
    <row r="188" spans="1:7" ht="15">
      <c r="A188" s="69" t="s">
        <v>1028</v>
      </c>
      <c r="B188" s="69">
        <v>6</v>
      </c>
      <c r="C188" s="93">
        <v>0.00202603356662108</v>
      </c>
      <c r="D188" s="69" t="s">
        <v>222</v>
      </c>
      <c r="E188" s="69" t="b">
        <v>0</v>
      </c>
      <c r="F188" s="69" t="b">
        <v>0</v>
      </c>
      <c r="G188" s="69" t="b">
        <v>0</v>
      </c>
    </row>
    <row r="189" spans="1:7" ht="15">
      <c r="A189" s="69" t="s">
        <v>1029</v>
      </c>
      <c r="B189" s="69">
        <v>6</v>
      </c>
      <c r="C189" s="93">
        <v>0.00202603356662108</v>
      </c>
      <c r="D189" s="69" t="s">
        <v>222</v>
      </c>
      <c r="E189" s="69" t="b">
        <v>0</v>
      </c>
      <c r="F189" s="69" t="b">
        <v>0</v>
      </c>
      <c r="G189" s="69" t="b">
        <v>0</v>
      </c>
    </row>
    <row r="190" spans="1:7" ht="15">
      <c r="A190" s="69" t="s">
        <v>1030</v>
      </c>
      <c r="B190" s="69">
        <v>6</v>
      </c>
      <c r="C190" s="93">
        <v>0.00202603356662108</v>
      </c>
      <c r="D190" s="69" t="s">
        <v>222</v>
      </c>
      <c r="E190" s="69" t="b">
        <v>0</v>
      </c>
      <c r="F190" s="69" t="b">
        <v>0</v>
      </c>
      <c r="G190" s="69" t="b">
        <v>0</v>
      </c>
    </row>
    <row r="191" spans="1:7" ht="15">
      <c r="A191" s="69" t="s">
        <v>1031</v>
      </c>
      <c r="B191" s="69">
        <v>6</v>
      </c>
      <c r="C191" s="93">
        <v>0.00202603356662108</v>
      </c>
      <c r="D191" s="69" t="s">
        <v>222</v>
      </c>
      <c r="E191" s="69" t="b">
        <v>0</v>
      </c>
      <c r="F191" s="69" t="b">
        <v>0</v>
      </c>
      <c r="G191" s="69" t="b">
        <v>0</v>
      </c>
    </row>
    <row r="192" spans="1:7" ht="15">
      <c r="A192" s="69" t="s">
        <v>424</v>
      </c>
      <c r="B192" s="69">
        <v>6</v>
      </c>
      <c r="C192" s="93">
        <v>0.00202603356662108</v>
      </c>
      <c r="D192" s="69" t="s">
        <v>222</v>
      </c>
      <c r="E192" s="69" t="b">
        <v>0</v>
      </c>
      <c r="F192" s="69" t="b">
        <v>0</v>
      </c>
      <c r="G192" s="69" t="b">
        <v>0</v>
      </c>
    </row>
    <row r="193" spans="1:7" ht="15">
      <c r="A193" s="69" t="s">
        <v>1032</v>
      </c>
      <c r="B193" s="69">
        <v>6</v>
      </c>
      <c r="C193" s="93">
        <v>0.00202603356662108</v>
      </c>
      <c r="D193" s="69" t="s">
        <v>222</v>
      </c>
      <c r="E193" s="69" t="b">
        <v>0</v>
      </c>
      <c r="F193" s="69" t="b">
        <v>0</v>
      </c>
      <c r="G193" s="69" t="b">
        <v>0</v>
      </c>
    </row>
    <row r="194" spans="1:7" ht="15">
      <c r="A194" s="69" t="s">
        <v>1033</v>
      </c>
      <c r="B194" s="69">
        <v>6</v>
      </c>
      <c r="C194" s="93">
        <v>0.00202603356662108</v>
      </c>
      <c r="D194" s="69" t="s">
        <v>222</v>
      </c>
      <c r="E194" s="69" t="b">
        <v>0</v>
      </c>
      <c r="F194" s="69" t="b">
        <v>0</v>
      </c>
      <c r="G194" s="69" t="b">
        <v>0</v>
      </c>
    </row>
    <row r="195" spans="1:7" ht="15">
      <c r="A195" s="69" t="s">
        <v>1034</v>
      </c>
      <c r="B195" s="69">
        <v>6</v>
      </c>
      <c r="C195" s="93">
        <v>0.00202603356662108</v>
      </c>
      <c r="D195" s="69" t="s">
        <v>222</v>
      </c>
      <c r="E195" s="69" t="b">
        <v>0</v>
      </c>
      <c r="F195" s="69" t="b">
        <v>0</v>
      </c>
      <c r="G195" s="69" t="b">
        <v>0</v>
      </c>
    </row>
    <row r="196" spans="1:7" ht="15">
      <c r="A196" s="69" t="s">
        <v>1035</v>
      </c>
      <c r="B196" s="69">
        <v>6</v>
      </c>
      <c r="C196" s="93">
        <v>0.00202603356662108</v>
      </c>
      <c r="D196" s="69" t="s">
        <v>222</v>
      </c>
      <c r="E196" s="69" t="b">
        <v>0</v>
      </c>
      <c r="F196" s="69" t="b">
        <v>0</v>
      </c>
      <c r="G196" s="69" t="b">
        <v>0</v>
      </c>
    </row>
    <row r="197" spans="1:7" ht="15">
      <c r="A197" s="69" t="s">
        <v>1036</v>
      </c>
      <c r="B197" s="69">
        <v>6</v>
      </c>
      <c r="C197" s="93">
        <v>0.00202603356662108</v>
      </c>
      <c r="D197" s="69" t="s">
        <v>222</v>
      </c>
      <c r="E197" s="69" t="b">
        <v>0</v>
      </c>
      <c r="F197" s="69" t="b">
        <v>0</v>
      </c>
      <c r="G197" s="69" t="b">
        <v>0</v>
      </c>
    </row>
    <row r="198" spans="1:7" ht="15">
      <c r="A198" s="69" t="s">
        <v>1037</v>
      </c>
      <c r="B198" s="69">
        <v>6</v>
      </c>
      <c r="C198" s="93">
        <v>0.00202603356662108</v>
      </c>
      <c r="D198" s="69" t="s">
        <v>222</v>
      </c>
      <c r="E198" s="69" t="b">
        <v>0</v>
      </c>
      <c r="F198" s="69" t="b">
        <v>0</v>
      </c>
      <c r="G198" s="69" t="b">
        <v>0</v>
      </c>
    </row>
    <row r="199" spans="1:7" ht="15">
      <c r="A199" s="69" t="s">
        <v>1038</v>
      </c>
      <c r="B199" s="69">
        <v>6</v>
      </c>
      <c r="C199" s="93">
        <v>0.00202603356662108</v>
      </c>
      <c r="D199" s="69" t="s">
        <v>222</v>
      </c>
      <c r="E199" s="69" t="b">
        <v>0</v>
      </c>
      <c r="F199" s="69" t="b">
        <v>0</v>
      </c>
      <c r="G199" s="69" t="b">
        <v>0</v>
      </c>
    </row>
    <row r="200" spans="1:7" ht="15">
      <c r="A200" s="69" t="s">
        <v>1039</v>
      </c>
      <c r="B200" s="69">
        <v>6</v>
      </c>
      <c r="C200" s="93">
        <v>0.00202603356662108</v>
      </c>
      <c r="D200" s="69" t="s">
        <v>222</v>
      </c>
      <c r="E200" s="69" t="b">
        <v>0</v>
      </c>
      <c r="F200" s="69" t="b">
        <v>0</v>
      </c>
      <c r="G200" s="69" t="b">
        <v>0</v>
      </c>
    </row>
    <row r="201" spans="1:7" ht="15">
      <c r="A201" s="69" t="s">
        <v>429</v>
      </c>
      <c r="B201" s="69">
        <v>6</v>
      </c>
      <c r="C201" s="93">
        <v>0.00202603356662108</v>
      </c>
      <c r="D201" s="69" t="s">
        <v>222</v>
      </c>
      <c r="E201" s="69" t="b">
        <v>0</v>
      </c>
      <c r="F201" s="69" t="b">
        <v>0</v>
      </c>
      <c r="G201" s="69" t="b">
        <v>0</v>
      </c>
    </row>
    <row r="202" spans="1:7" ht="15">
      <c r="A202" s="69" t="s">
        <v>1040</v>
      </c>
      <c r="B202" s="69">
        <v>6</v>
      </c>
      <c r="C202" s="93">
        <v>0.00202603356662108</v>
      </c>
      <c r="D202" s="69" t="s">
        <v>222</v>
      </c>
      <c r="E202" s="69" t="b">
        <v>0</v>
      </c>
      <c r="F202" s="69" t="b">
        <v>0</v>
      </c>
      <c r="G202" s="69" t="b">
        <v>0</v>
      </c>
    </row>
    <row r="203" spans="1:7" ht="15">
      <c r="A203" s="69" t="s">
        <v>1041</v>
      </c>
      <c r="B203" s="69">
        <v>6</v>
      </c>
      <c r="C203" s="93">
        <v>0.00202603356662108</v>
      </c>
      <c r="D203" s="69" t="s">
        <v>222</v>
      </c>
      <c r="E203" s="69" t="b">
        <v>0</v>
      </c>
      <c r="F203" s="69" t="b">
        <v>0</v>
      </c>
      <c r="G203" s="69" t="b">
        <v>0</v>
      </c>
    </row>
    <row r="204" spans="1:7" ht="15">
      <c r="A204" s="69" t="s">
        <v>448</v>
      </c>
      <c r="B204" s="69">
        <v>6</v>
      </c>
      <c r="C204" s="93">
        <v>0.00202603356662108</v>
      </c>
      <c r="D204" s="69" t="s">
        <v>222</v>
      </c>
      <c r="E204" s="69" t="b">
        <v>0</v>
      </c>
      <c r="F204" s="69" t="b">
        <v>0</v>
      </c>
      <c r="G204" s="69" t="b">
        <v>0</v>
      </c>
    </row>
    <row r="205" spans="1:7" ht="15">
      <c r="A205" s="69" t="s">
        <v>1042</v>
      </c>
      <c r="B205" s="69">
        <v>6</v>
      </c>
      <c r="C205" s="93">
        <v>0.00202603356662108</v>
      </c>
      <c r="D205" s="69" t="s">
        <v>222</v>
      </c>
      <c r="E205" s="69" t="b">
        <v>0</v>
      </c>
      <c r="F205" s="69" t="b">
        <v>0</v>
      </c>
      <c r="G205" s="69" t="b">
        <v>0</v>
      </c>
    </row>
    <row r="206" spans="1:7" ht="15">
      <c r="A206" s="69" t="s">
        <v>441</v>
      </c>
      <c r="B206" s="69">
        <v>2</v>
      </c>
      <c r="C206" s="93">
        <v>0.0032543783315024995</v>
      </c>
      <c r="D206" s="69" t="s">
        <v>222</v>
      </c>
      <c r="E206" s="69" t="b">
        <v>0</v>
      </c>
      <c r="F206" s="69" t="b">
        <v>0</v>
      </c>
      <c r="G206" s="69" t="b">
        <v>0</v>
      </c>
    </row>
    <row r="207" spans="1:7" ht="15">
      <c r="A207" s="69" t="s">
        <v>432</v>
      </c>
      <c r="B207" s="69">
        <v>2</v>
      </c>
      <c r="C207" s="93">
        <v>0.0032543783315024995</v>
      </c>
      <c r="D207" s="69" t="s">
        <v>222</v>
      </c>
      <c r="E207" s="69" t="b">
        <v>0</v>
      </c>
      <c r="F207" s="69" t="b">
        <v>0</v>
      </c>
      <c r="G207" s="69" t="b">
        <v>0</v>
      </c>
    </row>
    <row r="208" spans="1:7" ht="15">
      <c r="A208" s="69" t="s">
        <v>440</v>
      </c>
      <c r="B208" s="69">
        <v>2</v>
      </c>
      <c r="C208" s="93">
        <v>0.0032543783315024995</v>
      </c>
      <c r="D208" s="69" t="s">
        <v>222</v>
      </c>
      <c r="E208" s="69" t="b">
        <v>0</v>
      </c>
      <c r="F208" s="69" t="b">
        <v>0</v>
      </c>
      <c r="G208" s="69" t="b">
        <v>0</v>
      </c>
    </row>
    <row r="209" spans="1:7" ht="15">
      <c r="A209" s="69" t="s">
        <v>1068</v>
      </c>
      <c r="B209" s="69">
        <v>2</v>
      </c>
      <c r="C209" s="93">
        <v>0.0032543783315024995</v>
      </c>
      <c r="D209" s="69" t="s">
        <v>222</v>
      </c>
      <c r="E209" s="69" t="b">
        <v>0</v>
      </c>
      <c r="F209" s="69" t="b">
        <v>0</v>
      </c>
      <c r="G209" s="69" t="b">
        <v>0</v>
      </c>
    </row>
    <row r="210" spans="1:7" ht="15">
      <c r="A210" s="69" t="s">
        <v>446</v>
      </c>
      <c r="B210" s="69">
        <v>2</v>
      </c>
      <c r="C210" s="93">
        <v>0.0032543783315024995</v>
      </c>
      <c r="D210" s="69" t="s">
        <v>222</v>
      </c>
      <c r="E210" s="69" t="b">
        <v>0</v>
      </c>
      <c r="F210" s="69" t="b">
        <v>0</v>
      </c>
      <c r="G210" s="69" t="b">
        <v>0</v>
      </c>
    </row>
    <row r="211" spans="1:7" ht="15">
      <c r="A211" s="69" t="s">
        <v>1069</v>
      </c>
      <c r="B211" s="69">
        <v>2</v>
      </c>
      <c r="C211" s="93">
        <v>0.0032543783315024995</v>
      </c>
      <c r="D211" s="69" t="s">
        <v>222</v>
      </c>
      <c r="E211" s="69" t="b">
        <v>0</v>
      </c>
      <c r="F211" s="69" t="b">
        <v>0</v>
      </c>
      <c r="G211" s="69" t="b">
        <v>0</v>
      </c>
    </row>
    <row r="212" spans="1:7" ht="15">
      <c r="A212" s="69" t="s">
        <v>450</v>
      </c>
      <c r="B212" s="69">
        <v>2</v>
      </c>
      <c r="C212" s="93">
        <v>0.0032543783315024995</v>
      </c>
      <c r="D212" s="69" t="s">
        <v>222</v>
      </c>
      <c r="E212" s="69" t="b">
        <v>0</v>
      </c>
      <c r="F212" s="69" t="b">
        <v>0</v>
      </c>
      <c r="G212" s="69" t="b">
        <v>0</v>
      </c>
    </row>
    <row r="213" spans="1:7" ht="15">
      <c r="A213" s="69" t="s">
        <v>1070</v>
      </c>
      <c r="B213" s="69">
        <v>2</v>
      </c>
      <c r="C213" s="93">
        <v>0.0032543783315024995</v>
      </c>
      <c r="D213" s="69" t="s">
        <v>222</v>
      </c>
      <c r="E213" s="69" t="b">
        <v>0</v>
      </c>
      <c r="F213" s="69" t="b">
        <v>0</v>
      </c>
      <c r="G213" s="69" t="b">
        <v>0</v>
      </c>
    </row>
    <row r="214" spans="1:7" ht="15">
      <c r="A214" s="69" t="s">
        <v>1071</v>
      </c>
      <c r="B214" s="69">
        <v>2</v>
      </c>
      <c r="C214" s="93">
        <v>0.0032543783315024995</v>
      </c>
      <c r="D214" s="69" t="s">
        <v>222</v>
      </c>
      <c r="E214" s="69" t="b">
        <v>0</v>
      </c>
      <c r="F214" s="69" t="b">
        <v>0</v>
      </c>
      <c r="G214" s="69" t="b">
        <v>0</v>
      </c>
    </row>
    <row r="215" spans="1:7" ht="15">
      <c r="A215" s="69" t="s">
        <v>1072</v>
      </c>
      <c r="B215" s="69">
        <v>2</v>
      </c>
      <c r="C215" s="93">
        <v>0.0032543783315024995</v>
      </c>
      <c r="D215" s="69" t="s">
        <v>222</v>
      </c>
      <c r="E215" s="69" t="b">
        <v>0</v>
      </c>
      <c r="F215" s="69" t="b">
        <v>0</v>
      </c>
      <c r="G215" s="69" t="b">
        <v>0</v>
      </c>
    </row>
    <row r="216" spans="1:7" ht="15">
      <c r="A216" s="69" t="s">
        <v>1073</v>
      </c>
      <c r="B216" s="69">
        <v>2</v>
      </c>
      <c r="C216" s="93">
        <v>0.0032543783315024995</v>
      </c>
      <c r="D216" s="69" t="s">
        <v>222</v>
      </c>
      <c r="E216" s="69" t="b">
        <v>0</v>
      </c>
      <c r="F216" s="69" t="b">
        <v>0</v>
      </c>
      <c r="G216" s="69" t="b">
        <v>0</v>
      </c>
    </row>
    <row r="217" spans="1:7" ht="15">
      <c r="A217" s="69" t="s">
        <v>1074</v>
      </c>
      <c r="B217" s="69">
        <v>2</v>
      </c>
      <c r="C217" s="93">
        <v>0.0032543783315024995</v>
      </c>
      <c r="D217" s="69" t="s">
        <v>222</v>
      </c>
      <c r="E217" s="69" t="b">
        <v>0</v>
      </c>
      <c r="F217" s="69" t="b">
        <v>0</v>
      </c>
      <c r="G217" s="69" t="b">
        <v>0</v>
      </c>
    </row>
    <row r="218" spans="1:7" ht="15">
      <c r="A218" s="69" t="s">
        <v>1075</v>
      </c>
      <c r="B218" s="69">
        <v>2</v>
      </c>
      <c r="C218" s="93">
        <v>0.0032543783315024995</v>
      </c>
      <c r="D218" s="69" t="s">
        <v>222</v>
      </c>
      <c r="E218" s="69" t="b">
        <v>0</v>
      </c>
      <c r="F218" s="69" t="b">
        <v>0</v>
      </c>
      <c r="G218" s="69" t="b">
        <v>0</v>
      </c>
    </row>
    <row r="219" spans="1:7" ht="15">
      <c r="A219" s="69" t="s">
        <v>1076</v>
      </c>
      <c r="B219" s="69">
        <v>2</v>
      </c>
      <c r="C219" s="93">
        <v>0.0032543783315024995</v>
      </c>
      <c r="D219" s="69" t="s">
        <v>222</v>
      </c>
      <c r="E219" s="69" t="b">
        <v>0</v>
      </c>
      <c r="F219" s="69" t="b">
        <v>0</v>
      </c>
      <c r="G219" s="69" t="b">
        <v>0</v>
      </c>
    </row>
    <row r="220" spans="1:7" ht="15">
      <c r="A220" s="69" t="s">
        <v>1077</v>
      </c>
      <c r="B220" s="69">
        <v>2</v>
      </c>
      <c r="C220" s="93">
        <v>0.0032543783315024995</v>
      </c>
      <c r="D220" s="69" t="s">
        <v>222</v>
      </c>
      <c r="E220" s="69" t="b">
        <v>0</v>
      </c>
      <c r="F220" s="69" t="b">
        <v>0</v>
      </c>
      <c r="G220" s="69" t="b">
        <v>0</v>
      </c>
    </row>
    <row r="221" spans="1:7" ht="15">
      <c r="A221" s="69" t="s">
        <v>1078</v>
      </c>
      <c r="B221" s="69">
        <v>2</v>
      </c>
      <c r="C221" s="93">
        <v>0.0032543783315024995</v>
      </c>
      <c r="D221" s="69" t="s">
        <v>222</v>
      </c>
      <c r="E221" s="69" t="b">
        <v>0</v>
      </c>
      <c r="F221" s="69" t="b">
        <v>0</v>
      </c>
      <c r="G221" s="69" t="b">
        <v>0</v>
      </c>
    </row>
    <row r="222" spans="1:7" ht="15">
      <c r="A222" s="69" t="s">
        <v>1079</v>
      </c>
      <c r="B222" s="69">
        <v>2</v>
      </c>
      <c r="C222" s="93">
        <v>0.0032543783315024995</v>
      </c>
      <c r="D222" s="69" t="s">
        <v>222</v>
      </c>
      <c r="E222" s="69" t="b">
        <v>0</v>
      </c>
      <c r="F222" s="69" t="b">
        <v>0</v>
      </c>
      <c r="G222" s="69" t="b">
        <v>0</v>
      </c>
    </row>
    <row r="223" spans="1:7" ht="15">
      <c r="A223" s="69" t="s">
        <v>1080</v>
      </c>
      <c r="B223" s="69">
        <v>2</v>
      </c>
      <c r="C223" s="93">
        <v>0.0032543783315024995</v>
      </c>
      <c r="D223" s="69" t="s">
        <v>222</v>
      </c>
      <c r="E223" s="69" t="b">
        <v>0</v>
      </c>
      <c r="F223" s="69" t="b">
        <v>0</v>
      </c>
      <c r="G223" s="69" t="b">
        <v>0</v>
      </c>
    </row>
    <row r="224" spans="1:7" ht="15">
      <c r="A224" s="69" t="s">
        <v>1081</v>
      </c>
      <c r="B224" s="69">
        <v>2</v>
      </c>
      <c r="C224" s="93">
        <v>0.0032543783315024995</v>
      </c>
      <c r="D224" s="69" t="s">
        <v>222</v>
      </c>
      <c r="E224" s="69" t="b">
        <v>0</v>
      </c>
      <c r="F224" s="69" t="b">
        <v>0</v>
      </c>
      <c r="G224" s="69" t="b">
        <v>0</v>
      </c>
    </row>
    <row r="225" spans="1:7" ht="15">
      <c r="A225" s="69" t="s">
        <v>1082</v>
      </c>
      <c r="B225" s="69">
        <v>2</v>
      </c>
      <c r="C225" s="93">
        <v>0.0032543783315024995</v>
      </c>
      <c r="D225" s="69" t="s">
        <v>222</v>
      </c>
      <c r="E225" s="69" t="b">
        <v>0</v>
      </c>
      <c r="F225" s="69" t="b">
        <v>0</v>
      </c>
      <c r="G225" s="69" t="b">
        <v>0</v>
      </c>
    </row>
    <row r="226" spans="1:7" ht="15">
      <c r="A226" s="69" t="s">
        <v>444</v>
      </c>
      <c r="B226" s="69">
        <v>2</v>
      </c>
      <c r="C226" s="93">
        <v>0.0032543783315024995</v>
      </c>
      <c r="D226" s="69" t="s">
        <v>222</v>
      </c>
      <c r="E226" s="69" t="b">
        <v>0</v>
      </c>
      <c r="F226" s="69" t="b">
        <v>0</v>
      </c>
      <c r="G226" s="69" t="b">
        <v>0</v>
      </c>
    </row>
    <row r="227" spans="1:7" ht="15">
      <c r="A227" s="69" t="s">
        <v>1083</v>
      </c>
      <c r="B227" s="69">
        <v>2</v>
      </c>
      <c r="C227" s="93">
        <v>0.0032543783315024995</v>
      </c>
      <c r="D227" s="69" t="s">
        <v>222</v>
      </c>
      <c r="E227" s="69" t="b">
        <v>0</v>
      </c>
      <c r="F227" s="69" t="b">
        <v>0</v>
      </c>
      <c r="G227" s="69" t="b">
        <v>0</v>
      </c>
    </row>
    <row r="228" spans="1:7" ht="15">
      <c r="A228" s="69" t="s">
        <v>1084</v>
      </c>
      <c r="B228" s="69">
        <v>2</v>
      </c>
      <c r="C228" s="93">
        <v>0.0032543783315024995</v>
      </c>
      <c r="D228" s="69" t="s">
        <v>222</v>
      </c>
      <c r="E228" s="69" t="b">
        <v>0</v>
      </c>
      <c r="F228" s="69" t="b">
        <v>0</v>
      </c>
      <c r="G228" s="69" t="b">
        <v>0</v>
      </c>
    </row>
    <row r="229" spans="1:7" ht="15">
      <c r="A229" s="69" t="s">
        <v>376</v>
      </c>
      <c r="B229" s="69">
        <v>4</v>
      </c>
      <c r="C229" s="93">
        <v>0</v>
      </c>
      <c r="D229" s="69" t="s">
        <v>357</v>
      </c>
      <c r="E229" s="69" t="b">
        <v>0</v>
      </c>
      <c r="F229" s="69" t="b">
        <v>0</v>
      </c>
      <c r="G229" s="69" t="b">
        <v>0</v>
      </c>
    </row>
    <row r="230" spans="1:7" ht="15">
      <c r="A230" s="69" t="s">
        <v>443</v>
      </c>
      <c r="B230" s="69">
        <v>2</v>
      </c>
      <c r="C230" s="93">
        <v>0</v>
      </c>
      <c r="D230" s="69" t="s">
        <v>357</v>
      </c>
      <c r="E230" s="69" t="b">
        <v>0</v>
      </c>
      <c r="F230" s="69" t="b">
        <v>0</v>
      </c>
      <c r="G230" s="69" t="b">
        <v>0</v>
      </c>
    </row>
    <row r="231" spans="1:7" ht="15">
      <c r="A231" s="69" t="s">
        <v>449</v>
      </c>
      <c r="B231" s="69">
        <v>2</v>
      </c>
      <c r="C231" s="93">
        <v>0</v>
      </c>
      <c r="D231" s="69" t="s">
        <v>357</v>
      </c>
      <c r="E231" s="69" t="b">
        <v>0</v>
      </c>
      <c r="F231" s="69" t="b">
        <v>0</v>
      </c>
      <c r="G231" s="69" t="b">
        <v>0</v>
      </c>
    </row>
    <row r="232" spans="1:7" ht="15">
      <c r="A232" s="69" t="s">
        <v>889</v>
      </c>
      <c r="B232" s="69">
        <v>2</v>
      </c>
      <c r="C232" s="93">
        <v>0</v>
      </c>
      <c r="D232" s="69" t="s">
        <v>357</v>
      </c>
      <c r="E232" s="69" t="b">
        <v>0</v>
      </c>
      <c r="F232" s="69" t="b">
        <v>0</v>
      </c>
      <c r="G232" s="69" t="b">
        <v>0</v>
      </c>
    </row>
    <row r="233" spans="1:7" ht="15">
      <c r="A233" s="69" t="s">
        <v>898</v>
      </c>
      <c r="B233" s="69">
        <v>2</v>
      </c>
      <c r="C233" s="93">
        <v>0</v>
      </c>
      <c r="D233" s="69" t="s">
        <v>357</v>
      </c>
      <c r="E233" s="69" t="b">
        <v>0</v>
      </c>
      <c r="F233" s="69" t="b">
        <v>0</v>
      </c>
      <c r="G233" s="69" t="b">
        <v>0</v>
      </c>
    </row>
    <row r="234" spans="1:7" ht="15">
      <c r="A234" s="69" t="s">
        <v>899</v>
      </c>
      <c r="B234" s="69">
        <v>2</v>
      </c>
      <c r="C234" s="93">
        <v>0</v>
      </c>
      <c r="D234" s="69" t="s">
        <v>357</v>
      </c>
      <c r="E234" s="69" t="b">
        <v>0</v>
      </c>
      <c r="F234" s="69" t="b">
        <v>0</v>
      </c>
      <c r="G234" s="69" t="b">
        <v>0</v>
      </c>
    </row>
    <row r="235" spans="1:7" ht="15">
      <c r="A235" s="69" t="s">
        <v>900</v>
      </c>
      <c r="B235" s="69">
        <v>2</v>
      </c>
      <c r="C235" s="93">
        <v>0</v>
      </c>
      <c r="D235" s="69" t="s">
        <v>357</v>
      </c>
      <c r="E235" s="69" t="b">
        <v>0</v>
      </c>
      <c r="F235" s="69" t="b">
        <v>0</v>
      </c>
      <c r="G235" s="69" t="b">
        <v>0</v>
      </c>
    </row>
    <row r="236" spans="1:7" ht="15">
      <c r="A236" s="69" t="s">
        <v>483</v>
      </c>
      <c r="B236" s="69">
        <v>2</v>
      </c>
      <c r="C236" s="93">
        <v>0</v>
      </c>
      <c r="D236" s="69" t="s">
        <v>357</v>
      </c>
      <c r="E236" s="69" t="b">
        <v>0</v>
      </c>
      <c r="F236" s="69" t="b">
        <v>0</v>
      </c>
      <c r="G236" s="69" t="b">
        <v>0</v>
      </c>
    </row>
    <row r="237" spans="1:7" ht="15">
      <c r="A237" s="69" t="s">
        <v>901</v>
      </c>
      <c r="B237" s="69">
        <v>2</v>
      </c>
      <c r="C237" s="93">
        <v>0</v>
      </c>
      <c r="D237" s="69" t="s">
        <v>357</v>
      </c>
      <c r="E237" s="69" t="b">
        <v>0</v>
      </c>
      <c r="F237" s="69" t="b">
        <v>0</v>
      </c>
      <c r="G237" s="69" t="b">
        <v>0</v>
      </c>
    </row>
    <row r="238" spans="1:7" ht="15">
      <c r="A238" s="69" t="s">
        <v>482</v>
      </c>
      <c r="B238" s="69">
        <v>2</v>
      </c>
      <c r="C238" s="93">
        <v>0</v>
      </c>
      <c r="D238" s="69" t="s">
        <v>357</v>
      </c>
      <c r="E238" s="69" t="b">
        <v>0</v>
      </c>
      <c r="F238" s="69" t="b">
        <v>0</v>
      </c>
      <c r="G238" s="69" t="b">
        <v>0</v>
      </c>
    </row>
    <row r="239" spans="1:7" ht="15">
      <c r="A239" s="69" t="s">
        <v>890</v>
      </c>
      <c r="B239" s="69">
        <v>2</v>
      </c>
      <c r="C239" s="93">
        <v>0</v>
      </c>
      <c r="D239" s="69" t="s">
        <v>357</v>
      </c>
      <c r="E239" s="69" t="b">
        <v>0</v>
      </c>
      <c r="F239" s="69" t="b">
        <v>0</v>
      </c>
      <c r="G239" s="69" t="b">
        <v>0</v>
      </c>
    </row>
    <row r="240" spans="1:7" ht="15">
      <c r="A240" s="69" t="s">
        <v>891</v>
      </c>
      <c r="B240" s="69">
        <v>2</v>
      </c>
      <c r="C240" s="93">
        <v>0</v>
      </c>
      <c r="D240" s="69" t="s">
        <v>357</v>
      </c>
      <c r="E240" s="69" t="b">
        <v>0</v>
      </c>
      <c r="F240" s="69" t="b">
        <v>0</v>
      </c>
      <c r="G240" s="69" t="b">
        <v>0</v>
      </c>
    </row>
    <row r="241" spans="1:7" ht="15">
      <c r="A241" s="69" t="s">
        <v>1052</v>
      </c>
      <c r="B241" s="69">
        <v>2</v>
      </c>
      <c r="C241" s="93">
        <v>0</v>
      </c>
      <c r="D241" s="69" t="s">
        <v>357</v>
      </c>
      <c r="E241" s="69" t="b">
        <v>0</v>
      </c>
      <c r="F241" s="69" t="b">
        <v>0</v>
      </c>
      <c r="G241" s="69" t="b">
        <v>0</v>
      </c>
    </row>
    <row r="242" spans="1:7" ht="15">
      <c r="A242" s="69" t="s">
        <v>452</v>
      </c>
      <c r="B242" s="69">
        <v>2</v>
      </c>
      <c r="C242" s="93">
        <v>0</v>
      </c>
      <c r="D242" s="69" t="s">
        <v>357</v>
      </c>
      <c r="E242" s="69" t="b">
        <v>0</v>
      </c>
      <c r="F242" s="69" t="b">
        <v>0</v>
      </c>
      <c r="G242" s="69" t="b">
        <v>0</v>
      </c>
    </row>
    <row r="243" spans="1:7" ht="15">
      <c r="A243" s="69" t="s">
        <v>1053</v>
      </c>
      <c r="B243" s="69">
        <v>2</v>
      </c>
      <c r="C243" s="93">
        <v>0</v>
      </c>
      <c r="D243" s="69" t="s">
        <v>357</v>
      </c>
      <c r="E243" s="69" t="b">
        <v>0</v>
      </c>
      <c r="F243" s="69" t="b">
        <v>0</v>
      </c>
      <c r="G243" s="69" t="b">
        <v>0</v>
      </c>
    </row>
    <row r="244" spans="1:7" ht="15">
      <c r="A244" s="69" t="s">
        <v>889</v>
      </c>
      <c r="B244" s="69">
        <v>16</v>
      </c>
      <c r="C244" s="93">
        <v>0</v>
      </c>
      <c r="D244" s="69" t="s">
        <v>386</v>
      </c>
      <c r="E244" s="69" t="b">
        <v>0</v>
      </c>
      <c r="F244" s="69" t="b">
        <v>0</v>
      </c>
      <c r="G244" s="69" t="b">
        <v>0</v>
      </c>
    </row>
    <row r="245" spans="1:7" ht="15">
      <c r="A245" s="69" t="s">
        <v>891</v>
      </c>
      <c r="B245" s="69">
        <v>16</v>
      </c>
      <c r="C245" s="93">
        <v>0</v>
      </c>
      <c r="D245" s="69" t="s">
        <v>386</v>
      </c>
      <c r="E245" s="69" t="b">
        <v>0</v>
      </c>
      <c r="F245" s="69" t="b">
        <v>0</v>
      </c>
      <c r="G245" s="69" t="b">
        <v>0</v>
      </c>
    </row>
    <row r="246" spans="1:7" ht="15">
      <c r="A246" s="69" t="s">
        <v>890</v>
      </c>
      <c r="B246" s="69">
        <v>16</v>
      </c>
      <c r="C246" s="93">
        <v>0</v>
      </c>
      <c r="D246" s="69" t="s">
        <v>386</v>
      </c>
      <c r="E246" s="69" t="b">
        <v>0</v>
      </c>
      <c r="F246" s="69" t="b">
        <v>0</v>
      </c>
      <c r="G246" s="69" t="b">
        <v>0</v>
      </c>
    </row>
    <row r="247" spans="1:7" ht="15">
      <c r="A247" s="69" t="s">
        <v>892</v>
      </c>
      <c r="B247" s="69">
        <v>10</v>
      </c>
      <c r="C247" s="93">
        <v>0.007942411776495129</v>
      </c>
      <c r="D247" s="69" t="s">
        <v>386</v>
      </c>
      <c r="E247" s="69" t="b">
        <v>0</v>
      </c>
      <c r="F247" s="69" t="b">
        <v>0</v>
      </c>
      <c r="G247" s="69" t="b">
        <v>0</v>
      </c>
    </row>
    <row r="248" spans="1:7" ht="15">
      <c r="A248" s="69" t="s">
        <v>407</v>
      </c>
      <c r="B248" s="69">
        <v>8</v>
      </c>
      <c r="C248" s="93">
        <v>0.0093705835226142</v>
      </c>
      <c r="D248" s="69" t="s">
        <v>386</v>
      </c>
      <c r="E248" s="69" t="b">
        <v>0</v>
      </c>
      <c r="F248" s="69" t="b">
        <v>0</v>
      </c>
      <c r="G248" s="69" t="b">
        <v>0</v>
      </c>
    </row>
    <row r="249" spans="1:7" ht="15">
      <c r="A249" s="69" t="s">
        <v>902</v>
      </c>
      <c r="B249" s="69">
        <v>7</v>
      </c>
      <c r="C249" s="93">
        <v>0.0097788077762322</v>
      </c>
      <c r="D249" s="69" t="s">
        <v>386</v>
      </c>
      <c r="E249" s="69" t="b">
        <v>0</v>
      </c>
      <c r="F249" s="69" t="b">
        <v>0</v>
      </c>
      <c r="G249" s="69" t="b">
        <v>0</v>
      </c>
    </row>
    <row r="250" spans="1:7" ht="15">
      <c r="A250" s="69" t="s">
        <v>447</v>
      </c>
      <c r="B250" s="69">
        <v>6</v>
      </c>
      <c r="C250" s="93">
        <v>0.016972732947928303</v>
      </c>
      <c r="D250" s="69" t="s">
        <v>386</v>
      </c>
      <c r="E250" s="69" t="b">
        <v>0</v>
      </c>
      <c r="F250" s="69" t="b">
        <v>0</v>
      </c>
      <c r="G250" s="69" t="b">
        <v>0</v>
      </c>
    </row>
    <row r="251" spans="1:7" ht="15">
      <c r="A251" s="69" t="s">
        <v>893</v>
      </c>
      <c r="B251" s="69">
        <v>5</v>
      </c>
      <c r="C251" s="93">
        <v>0.009827820589881442</v>
      </c>
      <c r="D251" s="69" t="s">
        <v>386</v>
      </c>
      <c r="E251" s="69" t="b">
        <v>0</v>
      </c>
      <c r="F251" s="69" t="b">
        <v>0</v>
      </c>
      <c r="G251" s="69" t="b">
        <v>0</v>
      </c>
    </row>
    <row r="252" spans="1:7" ht="15">
      <c r="A252" s="69" t="s">
        <v>441</v>
      </c>
      <c r="B252" s="69">
        <v>5</v>
      </c>
      <c r="C252" s="93">
        <v>0.009827820589881442</v>
      </c>
      <c r="D252" s="69" t="s">
        <v>386</v>
      </c>
      <c r="E252" s="69" t="b">
        <v>0</v>
      </c>
      <c r="F252" s="69" t="b">
        <v>0</v>
      </c>
      <c r="G252" s="69" t="b">
        <v>0</v>
      </c>
    </row>
    <row r="253" spans="1:7" ht="15">
      <c r="A253" s="69" t="s">
        <v>432</v>
      </c>
      <c r="B253" s="69">
        <v>5</v>
      </c>
      <c r="C253" s="93">
        <v>0.009827820589881442</v>
      </c>
      <c r="D253" s="69" t="s">
        <v>386</v>
      </c>
      <c r="E253" s="69" t="b">
        <v>0</v>
      </c>
      <c r="F253" s="69" t="b">
        <v>0</v>
      </c>
      <c r="G253" s="69" t="b">
        <v>0</v>
      </c>
    </row>
    <row r="254" spans="1:7" ht="15">
      <c r="A254" s="69" t="s">
        <v>440</v>
      </c>
      <c r="B254" s="69">
        <v>5</v>
      </c>
      <c r="C254" s="93">
        <v>0.009827820589881442</v>
      </c>
      <c r="D254" s="69" t="s">
        <v>386</v>
      </c>
      <c r="E254" s="69" t="b">
        <v>0</v>
      </c>
      <c r="F254" s="69" t="b">
        <v>0</v>
      </c>
      <c r="G254" s="69" t="b">
        <v>0</v>
      </c>
    </row>
    <row r="255" spans="1:7" ht="15">
      <c r="A255" s="69" t="s">
        <v>903</v>
      </c>
      <c r="B255" s="69">
        <v>4</v>
      </c>
      <c r="C255" s="93">
        <v>0.0093705835226142</v>
      </c>
      <c r="D255" s="69" t="s">
        <v>386</v>
      </c>
      <c r="E255" s="69" t="b">
        <v>0</v>
      </c>
      <c r="F255" s="69" t="b">
        <v>0</v>
      </c>
      <c r="G255" s="69" t="b">
        <v>0</v>
      </c>
    </row>
    <row r="256" spans="1:7" ht="15">
      <c r="A256" s="69" t="s">
        <v>425</v>
      </c>
      <c r="B256" s="69">
        <v>4</v>
      </c>
      <c r="C256" s="93">
        <v>0.0093705835226142</v>
      </c>
      <c r="D256" s="69" t="s">
        <v>386</v>
      </c>
      <c r="E256" s="69" t="b">
        <v>0</v>
      </c>
      <c r="F256" s="69" t="b">
        <v>0</v>
      </c>
      <c r="G256" s="69" t="b">
        <v>0</v>
      </c>
    </row>
    <row r="257" spans="1:7" ht="15">
      <c r="A257" s="69" t="s">
        <v>875</v>
      </c>
      <c r="B257" s="69">
        <v>4</v>
      </c>
      <c r="C257" s="93">
        <v>0.0093705835226142</v>
      </c>
      <c r="D257" s="69" t="s">
        <v>386</v>
      </c>
      <c r="E257" s="69" t="b">
        <v>0</v>
      </c>
      <c r="F257" s="69" t="b">
        <v>0</v>
      </c>
      <c r="G257" s="69" t="b">
        <v>0</v>
      </c>
    </row>
    <row r="258" spans="1:7" ht="15">
      <c r="A258" s="69" t="s">
        <v>451</v>
      </c>
      <c r="B258" s="69">
        <v>4</v>
      </c>
      <c r="C258" s="93">
        <v>0.0093705835226142</v>
      </c>
      <c r="D258" s="69" t="s">
        <v>386</v>
      </c>
      <c r="E258" s="69" t="b">
        <v>0</v>
      </c>
      <c r="F258" s="69" t="b">
        <v>0</v>
      </c>
      <c r="G258" s="69" t="b">
        <v>0</v>
      </c>
    </row>
    <row r="259" spans="1:7" ht="15">
      <c r="A259" s="69" t="s">
        <v>424</v>
      </c>
      <c r="B259" s="69">
        <v>4</v>
      </c>
      <c r="C259" s="93">
        <v>0.0093705835226142</v>
      </c>
      <c r="D259" s="69" t="s">
        <v>386</v>
      </c>
      <c r="E259" s="69" t="b">
        <v>0</v>
      </c>
      <c r="F259" s="69" t="b">
        <v>0</v>
      </c>
      <c r="G259" s="69" t="b">
        <v>0</v>
      </c>
    </row>
    <row r="260" spans="1:7" ht="15">
      <c r="A260" s="69" t="s">
        <v>423</v>
      </c>
      <c r="B260" s="69">
        <v>3</v>
      </c>
      <c r="C260" s="93">
        <v>0.008486366473964151</v>
      </c>
      <c r="D260" s="69" t="s">
        <v>386</v>
      </c>
      <c r="E260" s="69" t="b">
        <v>0</v>
      </c>
      <c r="F260" s="69" t="b">
        <v>0</v>
      </c>
      <c r="G260" s="69" t="b">
        <v>0</v>
      </c>
    </row>
    <row r="261" spans="1:7" ht="15">
      <c r="A261" s="69" t="s">
        <v>1043</v>
      </c>
      <c r="B261" s="69">
        <v>3</v>
      </c>
      <c r="C261" s="93">
        <v>0.008486366473964151</v>
      </c>
      <c r="D261" s="69" t="s">
        <v>386</v>
      </c>
      <c r="E261" s="69" t="b">
        <v>0</v>
      </c>
      <c r="F261" s="69" t="b">
        <v>0</v>
      </c>
      <c r="G261" s="69" t="b">
        <v>0</v>
      </c>
    </row>
    <row r="262" spans="1:7" ht="15">
      <c r="A262" s="69" t="s">
        <v>1044</v>
      </c>
      <c r="B262" s="69">
        <v>3</v>
      </c>
      <c r="C262" s="93">
        <v>0.008486366473964151</v>
      </c>
      <c r="D262" s="69" t="s">
        <v>386</v>
      </c>
      <c r="E262" s="69" t="b">
        <v>0</v>
      </c>
      <c r="F262" s="69" t="b">
        <v>0</v>
      </c>
      <c r="G262" s="69" t="b">
        <v>0</v>
      </c>
    </row>
    <row r="263" spans="1:7" ht="15">
      <c r="A263" s="69" t="s">
        <v>1045</v>
      </c>
      <c r="B263" s="69">
        <v>3</v>
      </c>
      <c r="C263" s="93">
        <v>0.008486366473964151</v>
      </c>
      <c r="D263" s="69" t="s">
        <v>386</v>
      </c>
      <c r="E263" s="69" t="b">
        <v>0</v>
      </c>
      <c r="F263" s="69" t="b">
        <v>0</v>
      </c>
      <c r="G263" s="69" t="b">
        <v>0</v>
      </c>
    </row>
    <row r="264" spans="1:7" ht="15">
      <c r="A264" s="69" t="s">
        <v>1067</v>
      </c>
      <c r="B264" s="69">
        <v>2</v>
      </c>
      <c r="C264" s="93">
        <v>0.0093705835226142</v>
      </c>
      <c r="D264" s="69" t="s">
        <v>386</v>
      </c>
      <c r="E264" s="69" t="b">
        <v>0</v>
      </c>
      <c r="F264" s="69" t="b">
        <v>0</v>
      </c>
      <c r="G264" s="69" t="b">
        <v>0</v>
      </c>
    </row>
    <row r="265" spans="1:7" ht="15">
      <c r="A265" s="69" t="s">
        <v>1060</v>
      </c>
      <c r="B265" s="69">
        <v>2</v>
      </c>
      <c r="C265" s="93">
        <v>0.00702793764196065</v>
      </c>
      <c r="D265" s="69" t="s">
        <v>386</v>
      </c>
      <c r="E265" s="69" t="b">
        <v>0</v>
      </c>
      <c r="F265" s="69" t="b">
        <v>0</v>
      </c>
      <c r="G265" s="69" t="b">
        <v>0</v>
      </c>
    </row>
    <row r="266" spans="1:7" ht="15">
      <c r="A266" s="69" t="s">
        <v>898</v>
      </c>
      <c r="B266" s="69">
        <v>2</v>
      </c>
      <c r="C266" s="93">
        <v>0.00702793764196065</v>
      </c>
      <c r="D266" s="69" t="s">
        <v>386</v>
      </c>
      <c r="E266" s="69" t="b">
        <v>0</v>
      </c>
      <c r="F266" s="69" t="b">
        <v>0</v>
      </c>
      <c r="G266" s="69" t="b">
        <v>0</v>
      </c>
    </row>
    <row r="267" spans="1:7" ht="15">
      <c r="A267" s="69" t="s">
        <v>1048</v>
      </c>
      <c r="B267" s="69">
        <v>2</v>
      </c>
      <c r="C267" s="93">
        <v>0.00702793764196065</v>
      </c>
      <c r="D267" s="69" t="s">
        <v>386</v>
      </c>
      <c r="E267" s="69" t="b">
        <v>0</v>
      </c>
      <c r="F267" s="69" t="b">
        <v>0</v>
      </c>
      <c r="G267" s="69" t="b">
        <v>0</v>
      </c>
    </row>
    <row r="268" spans="1:7" ht="15">
      <c r="A268" s="69" t="s">
        <v>1049</v>
      </c>
      <c r="B268" s="69">
        <v>2</v>
      </c>
      <c r="C268" s="93">
        <v>0.00702793764196065</v>
      </c>
      <c r="D268" s="69" t="s">
        <v>386</v>
      </c>
      <c r="E268" s="69" t="b">
        <v>0</v>
      </c>
      <c r="F268" s="69" t="b">
        <v>0</v>
      </c>
      <c r="G268" s="69" t="b">
        <v>0</v>
      </c>
    </row>
    <row r="269" spans="1:7" ht="15">
      <c r="A269" s="69" t="s">
        <v>1050</v>
      </c>
      <c r="B269" s="69">
        <v>2</v>
      </c>
      <c r="C269" s="93">
        <v>0.00702793764196065</v>
      </c>
      <c r="D269" s="69" t="s">
        <v>386</v>
      </c>
      <c r="E269" s="69" t="b">
        <v>0</v>
      </c>
      <c r="F269" s="69" t="b">
        <v>0</v>
      </c>
      <c r="G269" s="69" t="b">
        <v>0</v>
      </c>
    </row>
    <row r="270" spans="1:7" ht="15">
      <c r="A270" s="69" t="s">
        <v>431</v>
      </c>
      <c r="B270" s="69">
        <v>2</v>
      </c>
      <c r="C270" s="93">
        <v>0.00702793764196065</v>
      </c>
      <c r="D270" s="69" t="s">
        <v>386</v>
      </c>
      <c r="E270" s="69" t="b">
        <v>0</v>
      </c>
      <c r="F270" s="69" t="b">
        <v>0</v>
      </c>
      <c r="G270" s="69" t="b">
        <v>0</v>
      </c>
    </row>
    <row r="271" spans="1:7" ht="15">
      <c r="A271" s="69" t="s">
        <v>904</v>
      </c>
      <c r="B271" s="69">
        <v>2</v>
      </c>
      <c r="C271" s="93">
        <v>0.00702793764196065</v>
      </c>
      <c r="D271" s="69" t="s">
        <v>386</v>
      </c>
      <c r="E271" s="69" t="b">
        <v>0</v>
      </c>
      <c r="F271" s="69" t="b">
        <v>0</v>
      </c>
      <c r="G271" s="69" t="b">
        <v>0</v>
      </c>
    </row>
    <row r="272" spans="1:7" ht="15">
      <c r="A272" s="69" t="s">
        <v>445</v>
      </c>
      <c r="B272" s="69">
        <v>2</v>
      </c>
      <c r="C272" s="93">
        <v>0.00702793764196065</v>
      </c>
      <c r="D272" s="69" t="s">
        <v>386</v>
      </c>
      <c r="E272" s="69" t="b">
        <v>0</v>
      </c>
      <c r="F272" s="69" t="b">
        <v>0</v>
      </c>
      <c r="G272" s="69" t="b">
        <v>0</v>
      </c>
    </row>
    <row r="273" spans="1:7" ht="15">
      <c r="A273" s="69" t="s">
        <v>1051</v>
      </c>
      <c r="B273" s="69">
        <v>2</v>
      </c>
      <c r="C273" s="93">
        <v>0.00702793764196065</v>
      </c>
      <c r="D273" s="69" t="s">
        <v>386</v>
      </c>
      <c r="E273" s="69" t="b">
        <v>0</v>
      </c>
      <c r="F273" s="69" t="b">
        <v>0</v>
      </c>
      <c r="G273" s="69" t="b">
        <v>0</v>
      </c>
    </row>
    <row r="274" spans="1:7" ht="15">
      <c r="A274" s="69" t="s">
        <v>1047</v>
      </c>
      <c r="B274" s="69">
        <v>2</v>
      </c>
      <c r="C274" s="93">
        <v>0.00702793764196065</v>
      </c>
      <c r="D274" s="69" t="s">
        <v>386</v>
      </c>
      <c r="E274" s="69" t="b">
        <v>0</v>
      </c>
      <c r="F274" s="69" t="b">
        <v>0</v>
      </c>
      <c r="G274" s="69" t="b">
        <v>0</v>
      </c>
    </row>
    <row r="275" spans="1:7" ht="15">
      <c r="A275" s="69" t="s">
        <v>1059</v>
      </c>
      <c r="B275" s="69">
        <v>2</v>
      </c>
      <c r="C275" s="93">
        <v>0.00702793764196065</v>
      </c>
      <c r="D275" s="69" t="s">
        <v>386</v>
      </c>
      <c r="E275" s="69" t="b">
        <v>0</v>
      </c>
      <c r="F275" s="69" t="b">
        <v>0</v>
      </c>
      <c r="G275" s="69" t="b">
        <v>0</v>
      </c>
    </row>
    <row r="276" spans="1:7" ht="15">
      <c r="A276" s="69" t="s">
        <v>410</v>
      </c>
      <c r="B276" s="69">
        <v>2</v>
      </c>
      <c r="C276" s="93">
        <v>0.00702793764196065</v>
      </c>
      <c r="D276" s="69" t="s">
        <v>386</v>
      </c>
      <c r="E276" s="69" t="b">
        <v>0</v>
      </c>
      <c r="F276" s="69" t="b">
        <v>0</v>
      </c>
      <c r="G276" s="69" t="b">
        <v>0</v>
      </c>
    </row>
    <row r="277" spans="1:7" ht="15">
      <c r="A277" s="69" t="s">
        <v>1054</v>
      </c>
      <c r="B277" s="69">
        <v>2</v>
      </c>
      <c r="C277" s="93">
        <v>0.00702793764196065</v>
      </c>
      <c r="D277" s="69" t="s">
        <v>386</v>
      </c>
      <c r="E277" s="69" t="b">
        <v>0</v>
      </c>
      <c r="F277" s="69" t="b">
        <v>0</v>
      </c>
      <c r="G277" s="69" t="b">
        <v>0</v>
      </c>
    </row>
    <row r="278" spans="1:7" ht="15">
      <c r="A278" s="69" t="s">
        <v>1055</v>
      </c>
      <c r="B278" s="69">
        <v>2</v>
      </c>
      <c r="C278" s="93">
        <v>0.00702793764196065</v>
      </c>
      <c r="D278" s="69" t="s">
        <v>386</v>
      </c>
      <c r="E278" s="69" t="b">
        <v>0</v>
      </c>
      <c r="F278" s="69" t="b">
        <v>0</v>
      </c>
      <c r="G278" s="69" t="b">
        <v>0</v>
      </c>
    </row>
    <row r="279" spans="1:7" ht="15">
      <c r="A279" s="69" t="s">
        <v>1056</v>
      </c>
      <c r="B279" s="69">
        <v>2</v>
      </c>
      <c r="C279" s="93">
        <v>0.00702793764196065</v>
      </c>
      <c r="D279" s="69" t="s">
        <v>386</v>
      </c>
      <c r="E279" s="69" t="b">
        <v>0</v>
      </c>
      <c r="F279" s="69" t="b">
        <v>0</v>
      </c>
      <c r="G279" s="69" t="b">
        <v>0</v>
      </c>
    </row>
    <row r="280" spans="1:7" ht="15">
      <c r="A280" s="69" t="s">
        <v>1046</v>
      </c>
      <c r="B280" s="69">
        <v>2</v>
      </c>
      <c r="C280" s="93">
        <v>0.00702793764196065</v>
      </c>
      <c r="D280" s="69" t="s">
        <v>386</v>
      </c>
      <c r="E280" s="69" t="b">
        <v>0</v>
      </c>
      <c r="F280" s="69" t="b">
        <v>0</v>
      </c>
      <c r="G280" s="69" t="b">
        <v>0</v>
      </c>
    </row>
    <row r="281" spans="1:7" ht="15">
      <c r="A281" s="69" t="s">
        <v>1061</v>
      </c>
      <c r="B281" s="69">
        <v>2</v>
      </c>
      <c r="C281" s="93">
        <v>0.00702793764196065</v>
      </c>
      <c r="D281" s="69" t="s">
        <v>386</v>
      </c>
      <c r="E281" s="69" t="b">
        <v>0</v>
      </c>
      <c r="F281" s="69" t="b">
        <v>0</v>
      </c>
      <c r="G281" s="69" t="b">
        <v>0</v>
      </c>
    </row>
    <row r="282" spans="1:7" ht="15">
      <c r="A282" s="69" t="s">
        <v>1062</v>
      </c>
      <c r="B282" s="69">
        <v>2</v>
      </c>
      <c r="C282" s="93">
        <v>0.00702793764196065</v>
      </c>
      <c r="D282" s="69" t="s">
        <v>386</v>
      </c>
      <c r="E282" s="69" t="b">
        <v>0</v>
      </c>
      <c r="F282" s="69" t="b">
        <v>0</v>
      </c>
      <c r="G282" s="69" t="b">
        <v>0</v>
      </c>
    </row>
    <row r="283" spans="1:7" ht="15">
      <c r="A283" s="69" t="s">
        <v>409</v>
      </c>
      <c r="B283" s="69">
        <v>2</v>
      </c>
      <c r="C283" s="93">
        <v>0.00702793764196065</v>
      </c>
      <c r="D283" s="69" t="s">
        <v>386</v>
      </c>
      <c r="E283" s="69" t="b">
        <v>0</v>
      </c>
      <c r="F283" s="69" t="b">
        <v>0</v>
      </c>
      <c r="G283" s="69" t="b">
        <v>0</v>
      </c>
    </row>
    <row r="284" spans="1:7" ht="15">
      <c r="A284" s="69" t="s">
        <v>429</v>
      </c>
      <c r="B284" s="69">
        <v>2</v>
      </c>
      <c r="C284" s="93">
        <v>0.00702793764196065</v>
      </c>
      <c r="D284" s="69" t="s">
        <v>386</v>
      </c>
      <c r="E284" s="69" t="b">
        <v>0</v>
      </c>
      <c r="F284" s="69" t="b">
        <v>0</v>
      </c>
      <c r="G284" s="69" t="b">
        <v>0</v>
      </c>
    </row>
    <row r="285" spans="1:7" ht="15">
      <c r="A285" s="69" t="s">
        <v>1058</v>
      </c>
      <c r="B285" s="69">
        <v>2</v>
      </c>
      <c r="C285" s="93">
        <v>0.00702793764196065</v>
      </c>
      <c r="D285" s="69" t="s">
        <v>386</v>
      </c>
      <c r="E285" s="69" t="b">
        <v>0</v>
      </c>
      <c r="F285" s="69" t="b">
        <v>0</v>
      </c>
      <c r="G285" s="69" t="b">
        <v>0</v>
      </c>
    </row>
    <row r="286" spans="1:7" ht="15">
      <c r="A286" s="69" t="s">
        <v>891</v>
      </c>
      <c r="B286" s="69">
        <v>6</v>
      </c>
      <c r="C286" s="93">
        <v>0</v>
      </c>
      <c r="D286" s="69" t="s">
        <v>387</v>
      </c>
      <c r="E286" s="69" t="b">
        <v>0</v>
      </c>
      <c r="F286" s="69" t="b">
        <v>0</v>
      </c>
      <c r="G286" s="69" t="b">
        <v>0</v>
      </c>
    </row>
    <row r="287" spans="1:7" ht="15">
      <c r="A287" s="69" t="s">
        <v>892</v>
      </c>
      <c r="B287" s="69">
        <v>6</v>
      </c>
      <c r="C287" s="93">
        <v>0</v>
      </c>
      <c r="D287" s="69" t="s">
        <v>387</v>
      </c>
      <c r="E287" s="69" t="b">
        <v>0</v>
      </c>
      <c r="F287" s="69" t="b">
        <v>0</v>
      </c>
      <c r="G287" s="69" t="b">
        <v>0</v>
      </c>
    </row>
    <row r="288" spans="1:7" ht="15">
      <c r="A288" s="69" t="s">
        <v>889</v>
      </c>
      <c r="B288" s="69">
        <v>6</v>
      </c>
      <c r="C288" s="93">
        <v>0</v>
      </c>
      <c r="D288" s="69" t="s">
        <v>387</v>
      </c>
      <c r="E288" s="69" t="b">
        <v>0</v>
      </c>
      <c r="F288" s="69" t="b">
        <v>0</v>
      </c>
      <c r="G288" s="69" t="b">
        <v>0</v>
      </c>
    </row>
    <row r="289" spans="1:7" ht="15">
      <c r="A289" s="69" t="s">
        <v>890</v>
      </c>
      <c r="B289" s="69">
        <v>6</v>
      </c>
      <c r="C289" s="93">
        <v>0</v>
      </c>
      <c r="D289" s="69" t="s">
        <v>387</v>
      </c>
      <c r="E289" s="69" t="b">
        <v>0</v>
      </c>
      <c r="F289" s="69" t="b">
        <v>0</v>
      </c>
      <c r="G289" s="69" t="b">
        <v>0</v>
      </c>
    </row>
    <row r="290" spans="1:7" ht="15">
      <c r="A290" s="69" t="s">
        <v>902</v>
      </c>
      <c r="B290" s="69">
        <v>5</v>
      </c>
      <c r="C290" s="93">
        <v>0.006598437170635401</v>
      </c>
      <c r="D290" s="69" t="s">
        <v>387</v>
      </c>
      <c r="E290" s="69" t="b">
        <v>0</v>
      </c>
      <c r="F290" s="69" t="b">
        <v>0</v>
      </c>
      <c r="G290" s="69" t="b">
        <v>0</v>
      </c>
    </row>
    <row r="291" spans="1:7" ht="15">
      <c r="A291" s="69" t="s">
        <v>407</v>
      </c>
      <c r="B291" s="69">
        <v>5</v>
      </c>
      <c r="C291" s="93">
        <v>0.006598437170635401</v>
      </c>
      <c r="D291" s="69" t="s">
        <v>387</v>
      </c>
      <c r="E291" s="69" t="b">
        <v>0</v>
      </c>
      <c r="F291" s="69" t="b">
        <v>0</v>
      </c>
      <c r="G291" s="69" t="b">
        <v>0</v>
      </c>
    </row>
    <row r="292" spans="1:7" ht="15">
      <c r="A292" s="69" t="s">
        <v>903</v>
      </c>
      <c r="B292" s="69">
        <v>4</v>
      </c>
      <c r="C292" s="93">
        <v>0.01173941727037875</v>
      </c>
      <c r="D292" s="69" t="s">
        <v>387</v>
      </c>
      <c r="E292" s="69" t="b">
        <v>0</v>
      </c>
      <c r="F292" s="69" t="b">
        <v>0</v>
      </c>
      <c r="G292" s="69" t="b">
        <v>0</v>
      </c>
    </row>
    <row r="293" spans="1:7" ht="15">
      <c r="A293" s="69" t="s">
        <v>425</v>
      </c>
      <c r="B293" s="69">
        <v>4</v>
      </c>
      <c r="C293" s="93">
        <v>0.01173941727037875</v>
      </c>
      <c r="D293" s="69" t="s">
        <v>387</v>
      </c>
      <c r="E293" s="69" t="b">
        <v>0</v>
      </c>
      <c r="F293" s="69" t="b">
        <v>0</v>
      </c>
      <c r="G293" s="69" t="b">
        <v>0</v>
      </c>
    </row>
    <row r="294" spans="1:7" ht="15">
      <c r="A294" s="69" t="s">
        <v>431</v>
      </c>
      <c r="B294" s="69">
        <v>3</v>
      </c>
      <c r="C294" s="93">
        <v>0.01505149978319906</v>
      </c>
      <c r="D294" s="69" t="s">
        <v>387</v>
      </c>
      <c r="E294" s="69" t="b">
        <v>0</v>
      </c>
      <c r="F294" s="69" t="b">
        <v>0</v>
      </c>
      <c r="G294" s="69" t="b">
        <v>0</v>
      </c>
    </row>
    <row r="295" spans="1:7" ht="15">
      <c r="A295" s="69" t="s">
        <v>904</v>
      </c>
      <c r="B295" s="69">
        <v>3</v>
      </c>
      <c r="C295" s="93">
        <v>0.01505149978319906</v>
      </c>
      <c r="D295" s="69" t="s">
        <v>387</v>
      </c>
      <c r="E295" s="69" t="b">
        <v>0</v>
      </c>
      <c r="F295" s="69" t="b">
        <v>0</v>
      </c>
      <c r="G295"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889</v>
      </c>
      <c r="B2" s="69" t="s">
        <v>890</v>
      </c>
      <c r="C2" s="69">
        <v>16</v>
      </c>
      <c r="D2" s="93">
        <v>0.007355186695173136</v>
      </c>
      <c r="E2" s="93">
        <v>1.051467212319162</v>
      </c>
      <c r="F2" s="69" t="s">
        <v>279</v>
      </c>
      <c r="G2" s="69" t="b">
        <v>0</v>
      </c>
      <c r="H2" s="69" t="b">
        <v>0</v>
      </c>
      <c r="I2" s="69" t="b">
        <v>0</v>
      </c>
      <c r="J2" s="69" t="b">
        <v>0</v>
      </c>
      <c r="K2" s="69" t="b">
        <v>0</v>
      </c>
      <c r="L2" s="69" t="b">
        <v>0</v>
      </c>
    </row>
    <row r="3" spans="1:12" ht="15">
      <c r="A3" s="69" t="s">
        <v>890</v>
      </c>
      <c r="B3" s="69" t="s">
        <v>889</v>
      </c>
      <c r="C3" s="69">
        <v>15</v>
      </c>
      <c r="D3" s="93">
        <v>0.007426334564608216</v>
      </c>
      <c r="E3" s="93">
        <v>1.035337712018626</v>
      </c>
      <c r="F3" s="69" t="s">
        <v>279</v>
      </c>
      <c r="G3" s="69" t="b">
        <v>0</v>
      </c>
      <c r="H3" s="69" t="b">
        <v>0</v>
      </c>
      <c r="I3" s="69" t="b">
        <v>0</v>
      </c>
      <c r="J3" s="69" t="b">
        <v>0</v>
      </c>
      <c r="K3" s="69" t="b">
        <v>0</v>
      </c>
      <c r="L3" s="69" t="b">
        <v>0</v>
      </c>
    </row>
    <row r="4" spans="1:12" ht="15">
      <c r="A4" s="69" t="s">
        <v>891</v>
      </c>
      <c r="B4" s="69" t="s">
        <v>890</v>
      </c>
      <c r="C4" s="69">
        <v>13</v>
      </c>
      <c r="D4" s="93">
        <v>0.007456261152628861</v>
      </c>
      <c r="E4" s="93">
        <v>0.855486855802035</v>
      </c>
      <c r="F4" s="69" t="s">
        <v>279</v>
      </c>
      <c r="G4" s="69" t="b">
        <v>0</v>
      </c>
      <c r="H4" s="69" t="b">
        <v>0</v>
      </c>
      <c r="I4" s="69" t="b">
        <v>0</v>
      </c>
      <c r="J4" s="69" t="b">
        <v>0</v>
      </c>
      <c r="K4" s="69" t="b">
        <v>0</v>
      </c>
      <c r="L4" s="69" t="b">
        <v>0</v>
      </c>
    </row>
    <row r="5" spans="1:12" ht="15">
      <c r="A5" s="69" t="s">
        <v>902</v>
      </c>
      <c r="B5" s="69" t="s">
        <v>407</v>
      </c>
      <c r="C5" s="69">
        <v>12</v>
      </c>
      <c r="D5" s="93">
        <v>0.00740940118211167</v>
      </c>
      <c r="E5" s="93">
        <v>1.7640035993223515</v>
      </c>
      <c r="F5" s="69" t="s">
        <v>279</v>
      </c>
      <c r="G5" s="69" t="b">
        <v>0</v>
      </c>
      <c r="H5" s="69" t="b">
        <v>0</v>
      </c>
      <c r="I5" s="69" t="b">
        <v>0</v>
      </c>
      <c r="J5" s="69" t="b">
        <v>0</v>
      </c>
      <c r="K5" s="69" t="b">
        <v>0</v>
      </c>
      <c r="L5" s="69" t="b">
        <v>0</v>
      </c>
    </row>
    <row r="6" spans="1:12" ht="15">
      <c r="A6" s="69" t="s">
        <v>892</v>
      </c>
      <c r="B6" s="69" t="s">
        <v>891</v>
      </c>
      <c r="C6" s="69">
        <v>12</v>
      </c>
      <c r="D6" s="93">
        <v>0.00740940118211167</v>
      </c>
      <c r="E6" s="93">
        <v>1.133653968506512</v>
      </c>
      <c r="F6" s="69" t="s">
        <v>279</v>
      </c>
      <c r="G6" s="69" t="b">
        <v>0</v>
      </c>
      <c r="H6" s="69" t="b">
        <v>0</v>
      </c>
      <c r="I6" s="69" t="b">
        <v>0</v>
      </c>
      <c r="J6" s="69" t="b">
        <v>0</v>
      </c>
      <c r="K6" s="69" t="b">
        <v>0</v>
      </c>
      <c r="L6" s="69" t="b">
        <v>0</v>
      </c>
    </row>
    <row r="7" spans="1:12" ht="15">
      <c r="A7" s="69" t="s">
        <v>890</v>
      </c>
      <c r="B7" s="69" t="s">
        <v>891</v>
      </c>
      <c r="C7" s="69">
        <v>11</v>
      </c>
      <c r="D7" s="93">
        <v>0.007316792207066249</v>
      </c>
      <c r="E7" s="93">
        <v>0.8887399148214623</v>
      </c>
      <c r="F7" s="69" t="s">
        <v>279</v>
      </c>
      <c r="G7" s="69" t="b">
        <v>0</v>
      </c>
      <c r="H7" s="69" t="b">
        <v>0</v>
      </c>
      <c r="I7" s="69" t="b">
        <v>0</v>
      </c>
      <c r="J7" s="69" t="b">
        <v>0</v>
      </c>
      <c r="K7" s="69" t="b">
        <v>0</v>
      </c>
      <c r="L7" s="69" t="b">
        <v>0</v>
      </c>
    </row>
    <row r="8" spans="1:12" ht="15">
      <c r="A8" s="69" t="s">
        <v>425</v>
      </c>
      <c r="B8" s="69" t="s">
        <v>902</v>
      </c>
      <c r="C8" s="69">
        <v>8</v>
      </c>
      <c r="D8" s="93">
        <v>0.006718300374495469</v>
      </c>
      <c r="E8" s="93">
        <v>1.7476131831341821</v>
      </c>
      <c r="F8" s="69" t="s">
        <v>279</v>
      </c>
      <c r="G8" s="69" t="b">
        <v>0</v>
      </c>
      <c r="H8" s="69" t="b">
        <v>0</v>
      </c>
      <c r="I8" s="69" t="b">
        <v>0</v>
      </c>
      <c r="J8" s="69" t="b">
        <v>0</v>
      </c>
      <c r="K8" s="69" t="b">
        <v>0</v>
      </c>
      <c r="L8" s="69" t="b">
        <v>0</v>
      </c>
    </row>
    <row r="9" spans="1:12" ht="15">
      <c r="A9" s="69" t="s">
        <v>407</v>
      </c>
      <c r="B9" s="69" t="s">
        <v>892</v>
      </c>
      <c r="C9" s="69">
        <v>8</v>
      </c>
      <c r="D9" s="93">
        <v>0.006718300374495469</v>
      </c>
      <c r="E9" s="93">
        <v>1.3883399853614662</v>
      </c>
      <c r="F9" s="69" t="s">
        <v>279</v>
      </c>
      <c r="G9" s="69" t="b">
        <v>0</v>
      </c>
      <c r="H9" s="69" t="b">
        <v>0</v>
      </c>
      <c r="I9" s="69" t="b">
        <v>0</v>
      </c>
      <c r="J9" s="69" t="b">
        <v>0</v>
      </c>
      <c r="K9" s="69" t="b">
        <v>0</v>
      </c>
      <c r="L9" s="69" t="b">
        <v>0</v>
      </c>
    </row>
    <row r="10" spans="1:12" ht="15">
      <c r="A10" s="69" t="s">
        <v>891</v>
      </c>
      <c r="B10" s="69" t="s">
        <v>895</v>
      </c>
      <c r="C10" s="69">
        <v>8</v>
      </c>
      <c r="D10" s="93">
        <v>0.006718300374495469</v>
      </c>
      <c r="E10" s="93">
        <v>1.008715231898212</v>
      </c>
      <c r="F10" s="69" t="s">
        <v>279</v>
      </c>
      <c r="G10" s="69" t="b">
        <v>0</v>
      </c>
      <c r="H10" s="69" t="b">
        <v>0</v>
      </c>
      <c r="I10" s="69" t="b">
        <v>0</v>
      </c>
      <c r="J10" s="69" t="b">
        <v>0</v>
      </c>
      <c r="K10" s="69" t="b">
        <v>0</v>
      </c>
      <c r="L10" s="69" t="b">
        <v>0</v>
      </c>
    </row>
    <row r="11" spans="1:12" ht="15">
      <c r="A11" s="69" t="s">
        <v>895</v>
      </c>
      <c r="B11" s="69" t="s">
        <v>893</v>
      </c>
      <c r="C11" s="69">
        <v>8</v>
      </c>
      <c r="D11" s="93">
        <v>0.006718300374495469</v>
      </c>
      <c r="E11" s="93">
        <v>1.6738269689732634</v>
      </c>
      <c r="F11" s="69" t="s">
        <v>279</v>
      </c>
      <c r="G11" s="69" t="b">
        <v>0</v>
      </c>
      <c r="H11" s="69" t="b">
        <v>0</v>
      </c>
      <c r="I11" s="69" t="b">
        <v>0</v>
      </c>
      <c r="J11" s="69" t="b">
        <v>0</v>
      </c>
      <c r="K11" s="69" t="b">
        <v>0</v>
      </c>
      <c r="L11" s="69" t="b">
        <v>0</v>
      </c>
    </row>
    <row r="12" spans="1:12" ht="15">
      <c r="A12" s="69" t="s">
        <v>893</v>
      </c>
      <c r="B12" s="69" t="s">
        <v>895</v>
      </c>
      <c r="C12" s="69">
        <v>8</v>
      </c>
      <c r="D12" s="93">
        <v>0.006718300374495469</v>
      </c>
      <c r="E12" s="93">
        <v>1.430788920286969</v>
      </c>
      <c r="F12" s="69" t="s">
        <v>279</v>
      </c>
      <c r="G12" s="69" t="b">
        <v>0</v>
      </c>
      <c r="H12" s="69" t="b">
        <v>0</v>
      </c>
      <c r="I12" s="69" t="b">
        <v>0</v>
      </c>
      <c r="J12" s="69" t="b">
        <v>0</v>
      </c>
      <c r="K12" s="69" t="b">
        <v>0</v>
      </c>
      <c r="L12" s="69" t="b">
        <v>0</v>
      </c>
    </row>
    <row r="13" spans="1:12" ht="15">
      <c r="A13" s="69" t="s">
        <v>441</v>
      </c>
      <c r="B13" s="69" t="s">
        <v>432</v>
      </c>
      <c r="C13" s="69">
        <v>7</v>
      </c>
      <c r="D13" s="93">
        <v>0.006391067914607534</v>
      </c>
      <c r="E13" s="93">
        <v>2.0328489116149315</v>
      </c>
      <c r="F13" s="69" t="s">
        <v>279</v>
      </c>
      <c r="G13" s="69" t="b">
        <v>0</v>
      </c>
      <c r="H13" s="69" t="b">
        <v>0</v>
      </c>
      <c r="I13" s="69" t="b">
        <v>0</v>
      </c>
      <c r="J13" s="69" t="b">
        <v>0</v>
      </c>
      <c r="K13" s="69" t="b">
        <v>0</v>
      </c>
      <c r="L13" s="69" t="b">
        <v>0</v>
      </c>
    </row>
    <row r="14" spans="1:12" ht="15">
      <c r="A14" s="69" t="s">
        <v>432</v>
      </c>
      <c r="B14" s="69" t="s">
        <v>440</v>
      </c>
      <c r="C14" s="69">
        <v>7</v>
      </c>
      <c r="D14" s="93">
        <v>0.006391067914607534</v>
      </c>
      <c r="E14" s="93">
        <v>2.0328489116149315</v>
      </c>
      <c r="F14" s="69" t="s">
        <v>279</v>
      </c>
      <c r="G14" s="69" t="b">
        <v>0</v>
      </c>
      <c r="H14" s="69" t="b">
        <v>0</v>
      </c>
      <c r="I14" s="69" t="b">
        <v>0</v>
      </c>
      <c r="J14" s="69" t="b">
        <v>0</v>
      </c>
      <c r="K14" s="69" t="b">
        <v>0</v>
      </c>
      <c r="L14" s="69" t="b">
        <v>0</v>
      </c>
    </row>
    <row r="15" spans="1:12" ht="15">
      <c r="A15" s="69" t="s">
        <v>891</v>
      </c>
      <c r="B15" s="69" t="s">
        <v>889</v>
      </c>
      <c r="C15" s="69">
        <v>7</v>
      </c>
      <c r="D15" s="93">
        <v>0.006391067914607534</v>
      </c>
      <c r="E15" s="93">
        <v>0.5985407668091628</v>
      </c>
      <c r="F15" s="69" t="s">
        <v>279</v>
      </c>
      <c r="G15" s="69" t="b">
        <v>0</v>
      </c>
      <c r="H15" s="69" t="b">
        <v>0</v>
      </c>
      <c r="I15" s="69" t="b">
        <v>0</v>
      </c>
      <c r="J15" s="69" t="b">
        <v>0</v>
      </c>
      <c r="K15" s="69" t="b">
        <v>0</v>
      </c>
      <c r="L15" s="69" t="b">
        <v>0</v>
      </c>
    </row>
    <row r="16" spans="1:12" ht="15">
      <c r="A16" s="69" t="s">
        <v>872</v>
      </c>
      <c r="B16" s="69" t="s">
        <v>896</v>
      </c>
      <c r="C16" s="69">
        <v>6</v>
      </c>
      <c r="D16" s="93">
        <v>0.00598523086123751</v>
      </c>
      <c r="E16" s="93">
        <v>1.9748569646372447</v>
      </c>
      <c r="F16" s="69" t="s">
        <v>279</v>
      </c>
      <c r="G16" s="69" t="b">
        <v>0</v>
      </c>
      <c r="H16" s="69" t="b">
        <v>0</v>
      </c>
      <c r="I16" s="69" t="b">
        <v>0</v>
      </c>
      <c r="J16" s="69" t="b">
        <v>0</v>
      </c>
      <c r="K16" s="69" t="b">
        <v>0</v>
      </c>
      <c r="L16" s="69" t="b">
        <v>0</v>
      </c>
    </row>
    <row r="17" spans="1:12" ht="15">
      <c r="A17" s="69" t="s">
        <v>896</v>
      </c>
      <c r="B17" s="69" t="s">
        <v>897</v>
      </c>
      <c r="C17" s="69">
        <v>6</v>
      </c>
      <c r="D17" s="93">
        <v>0.00598523086123751</v>
      </c>
      <c r="E17" s="93">
        <v>1.9748569646372447</v>
      </c>
      <c r="F17" s="69" t="s">
        <v>279</v>
      </c>
      <c r="G17" s="69" t="b">
        <v>0</v>
      </c>
      <c r="H17" s="69" t="b">
        <v>0</v>
      </c>
      <c r="I17" s="69" t="b">
        <v>0</v>
      </c>
      <c r="J17" s="69" t="b">
        <v>0</v>
      </c>
      <c r="K17" s="69" t="b">
        <v>0</v>
      </c>
      <c r="L17" s="69" t="b">
        <v>0</v>
      </c>
    </row>
    <row r="18" spans="1:12" ht="15">
      <c r="A18" s="69" t="s">
        <v>897</v>
      </c>
      <c r="B18" s="69" t="s">
        <v>1013</v>
      </c>
      <c r="C18" s="69">
        <v>6</v>
      </c>
      <c r="D18" s="93">
        <v>0.00598523086123751</v>
      </c>
      <c r="E18" s="93">
        <v>2.0997957012455446</v>
      </c>
      <c r="F18" s="69" t="s">
        <v>279</v>
      </c>
      <c r="G18" s="69" t="b">
        <v>0</v>
      </c>
      <c r="H18" s="69" t="b">
        <v>0</v>
      </c>
      <c r="I18" s="69" t="b">
        <v>0</v>
      </c>
      <c r="J18" s="69" t="b">
        <v>0</v>
      </c>
      <c r="K18" s="69" t="b">
        <v>0</v>
      </c>
      <c r="L18" s="69" t="b">
        <v>0</v>
      </c>
    </row>
    <row r="19" spans="1:12" ht="15">
      <c r="A19" s="69" t="s">
        <v>1013</v>
      </c>
      <c r="B19" s="69" t="s">
        <v>1014</v>
      </c>
      <c r="C19" s="69">
        <v>6</v>
      </c>
      <c r="D19" s="93">
        <v>0.00598523086123751</v>
      </c>
      <c r="E19" s="93">
        <v>2.0997957012455446</v>
      </c>
      <c r="F19" s="69" t="s">
        <v>279</v>
      </c>
      <c r="G19" s="69" t="b">
        <v>0</v>
      </c>
      <c r="H19" s="69" t="b">
        <v>0</v>
      </c>
      <c r="I19" s="69" t="b">
        <v>0</v>
      </c>
      <c r="J19" s="69" t="b">
        <v>0</v>
      </c>
      <c r="K19" s="69" t="b">
        <v>0</v>
      </c>
      <c r="L19" s="69" t="b">
        <v>0</v>
      </c>
    </row>
    <row r="20" spans="1:12" ht="15">
      <c r="A20" s="69" t="s">
        <v>1014</v>
      </c>
      <c r="B20" s="69" t="s">
        <v>1015</v>
      </c>
      <c r="C20" s="69">
        <v>6</v>
      </c>
      <c r="D20" s="93">
        <v>0.00598523086123751</v>
      </c>
      <c r="E20" s="93">
        <v>2.0997957012455446</v>
      </c>
      <c r="F20" s="69" t="s">
        <v>279</v>
      </c>
      <c r="G20" s="69" t="b">
        <v>0</v>
      </c>
      <c r="H20" s="69" t="b">
        <v>0</v>
      </c>
      <c r="I20" s="69" t="b">
        <v>0</v>
      </c>
      <c r="J20" s="69" t="b">
        <v>0</v>
      </c>
      <c r="K20" s="69" t="b">
        <v>0</v>
      </c>
      <c r="L20" s="69" t="b">
        <v>0</v>
      </c>
    </row>
    <row r="21" spans="1:12" ht="15">
      <c r="A21" s="69" t="s">
        <v>1015</v>
      </c>
      <c r="B21" s="69" t="s">
        <v>437</v>
      </c>
      <c r="C21" s="69">
        <v>6</v>
      </c>
      <c r="D21" s="93">
        <v>0.00598523086123751</v>
      </c>
      <c r="E21" s="93">
        <v>2.0997957012455446</v>
      </c>
      <c r="F21" s="69" t="s">
        <v>279</v>
      </c>
      <c r="G21" s="69" t="b">
        <v>0</v>
      </c>
      <c r="H21" s="69" t="b">
        <v>0</v>
      </c>
      <c r="I21" s="69" t="b">
        <v>0</v>
      </c>
      <c r="J21" s="69" t="b">
        <v>0</v>
      </c>
      <c r="K21" s="69" t="b">
        <v>0</v>
      </c>
      <c r="L21" s="69" t="b">
        <v>0</v>
      </c>
    </row>
    <row r="22" spans="1:12" ht="15">
      <c r="A22" s="69" t="s">
        <v>437</v>
      </c>
      <c r="B22" s="69" t="s">
        <v>1016</v>
      </c>
      <c r="C22" s="69">
        <v>6</v>
      </c>
      <c r="D22" s="93">
        <v>0.00598523086123751</v>
      </c>
      <c r="E22" s="93">
        <v>2.0997957012455446</v>
      </c>
      <c r="F22" s="69" t="s">
        <v>279</v>
      </c>
      <c r="G22" s="69" t="b">
        <v>0</v>
      </c>
      <c r="H22" s="69" t="b">
        <v>0</v>
      </c>
      <c r="I22" s="69" t="b">
        <v>0</v>
      </c>
      <c r="J22" s="69" t="b">
        <v>0</v>
      </c>
      <c r="K22" s="69" t="b">
        <v>0</v>
      </c>
      <c r="L22" s="69" t="b">
        <v>0</v>
      </c>
    </row>
    <row r="23" spans="1:12" ht="15">
      <c r="A23" s="69" t="s">
        <v>1016</v>
      </c>
      <c r="B23" s="69" t="s">
        <v>453</v>
      </c>
      <c r="C23" s="69">
        <v>6</v>
      </c>
      <c r="D23" s="93">
        <v>0.00598523086123751</v>
      </c>
      <c r="E23" s="93">
        <v>2.0997957012455446</v>
      </c>
      <c r="F23" s="69" t="s">
        <v>279</v>
      </c>
      <c r="G23" s="69" t="b">
        <v>0</v>
      </c>
      <c r="H23" s="69" t="b">
        <v>0</v>
      </c>
      <c r="I23" s="69" t="b">
        <v>0</v>
      </c>
      <c r="J23" s="69" t="b">
        <v>0</v>
      </c>
      <c r="K23" s="69" t="b">
        <v>0</v>
      </c>
      <c r="L23" s="69" t="b">
        <v>0</v>
      </c>
    </row>
    <row r="24" spans="1:12" ht="15">
      <c r="A24" s="69" t="s">
        <v>453</v>
      </c>
      <c r="B24" s="69" t="s">
        <v>1017</v>
      </c>
      <c r="C24" s="69">
        <v>6</v>
      </c>
      <c r="D24" s="93">
        <v>0.00598523086123751</v>
      </c>
      <c r="E24" s="93">
        <v>2.0997957012455446</v>
      </c>
      <c r="F24" s="69" t="s">
        <v>279</v>
      </c>
      <c r="G24" s="69" t="b">
        <v>0</v>
      </c>
      <c r="H24" s="69" t="b">
        <v>0</v>
      </c>
      <c r="I24" s="69" t="b">
        <v>0</v>
      </c>
      <c r="J24" s="69" t="b">
        <v>0</v>
      </c>
      <c r="K24" s="69" t="b">
        <v>0</v>
      </c>
      <c r="L24" s="69" t="b">
        <v>0</v>
      </c>
    </row>
    <row r="25" spans="1:12" ht="15">
      <c r="A25" s="69" t="s">
        <v>1017</v>
      </c>
      <c r="B25" s="69" t="s">
        <v>1018</v>
      </c>
      <c r="C25" s="69">
        <v>6</v>
      </c>
      <c r="D25" s="93">
        <v>0.00598523086123751</v>
      </c>
      <c r="E25" s="93">
        <v>2.0997957012455446</v>
      </c>
      <c r="F25" s="69" t="s">
        <v>279</v>
      </c>
      <c r="G25" s="69" t="b">
        <v>0</v>
      </c>
      <c r="H25" s="69" t="b">
        <v>0</v>
      </c>
      <c r="I25" s="69" t="b">
        <v>0</v>
      </c>
      <c r="J25" s="69" t="b">
        <v>0</v>
      </c>
      <c r="K25" s="69" t="b">
        <v>0</v>
      </c>
      <c r="L25" s="69" t="b">
        <v>0</v>
      </c>
    </row>
    <row r="26" spans="1:12" ht="15">
      <c r="A26" s="69" t="s">
        <v>1018</v>
      </c>
      <c r="B26" s="69" t="s">
        <v>438</v>
      </c>
      <c r="C26" s="69">
        <v>6</v>
      </c>
      <c r="D26" s="93">
        <v>0.00598523086123751</v>
      </c>
      <c r="E26" s="93">
        <v>1.9748569646372447</v>
      </c>
      <c r="F26" s="69" t="s">
        <v>279</v>
      </c>
      <c r="G26" s="69" t="b">
        <v>0</v>
      </c>
      <c r="H26" s="69" t="b">
        <v>0</v>
      </c>
      <c r="I26" s="69" t="b">
        <v>0</v>
      </c>
      <c r="J26" s="69" t="b">
        <v>0</v>
      </c>
      <c r="K26" s="69" t="b">
        <v>0</v>
      </c>
      <c r="L26" s="69" t="b">
        <v>0</v>
      </c>
    </row>
    <row r="27" spans="1:12" ht="15">
      <c r="A27" s="69" t="s">
        <v>438</v>
      </c>
      <c r="B27" s="69" t="s">
        <v>1019</v>
      </c>
      <c r="C27" s="69">
        <v>6</v>
      </c>
      <c r="D27" s="93">
        <v>0.00598523086123751</v>
      </c>
      <c r="E27" s="93">
        <v>1.9748569646372447</v>
      </c>
      <c r="F27" s="69" t="s">
        <v>279</v>
      </c>
      <c r="G27" s="69" t="b">
        <v>0</v>
      </c>
      <c r="H27" s="69" t="b">
        <v>0</v>
      </c>
      <c r="I27" s="69" t="b">
        <v>0</v>
      </c>
      <c r="J27" s="69" t="b">
        <v>0</v>
      </c>
      <c r="K27" s="69" t="b">
        <v>0</v>
      </c>
      <c r="L27" s="69" t="b">
        <v>0</v>
      </c>
    </row>
    <row r="28" spans="1:12" ht="15">
      <c r="A28" s="69" t="s">
        <v>1019</v>
      </c>
      <c r="B28" s="69" t="s">
        <v>1020</v>
      </c>
      <c r="C28" s="69">
        <v>6</v>
      </c>
      <c r="D28" s="93">
        <v>0.00598523086123751</v>
      </c>
      <c r="E28" s="93">
        <v>2.0997957012455446</v>
      </c>
      <c r="F28" s="69" t="s">
        <v>279</v>
      </c>
      <c r="G28" s="69" t="b">
        <v>0</v>
      </c>
      <c r="H28" s="69" t="b">
        <v>0</v>
      </c>
      <c r="I28" s="69" t="b">
        <v>0</v>
      </c>
      <c r="J28" s="69" t="b">
        <v>0</v>
      </c>
      <c r="K28" s="69" t="b">
        <v>0</v>
      </c>
      <c r="L28" s="69" t="b">
        <v>0</v>
      </c>
    </row>
    <row r="29" spans="1:12" ht="15">
      <c r="A29" s="69" t="s">
        <v>1020</v>
      </c>
      <c r="B29" s="69" t="s">
        <v>427</v>
      </c>
      <c r="C29" s="69">
        <v>6</v>
      </c>
      <c r="D29" s="93">
        <v>0.00598523086123751</v>
      </c>
      <c r="E29" s="93">
        <v>2.0997957012455446</v>
      </c>
      <c r="F29" s="69" t="s">
        <v>279</v>
      </c>
      <c r="G29" s="69" t="b">
        <v>0</v>
      </c>
      <c r="H29" s="69" t="b">
        <v>0</v>
      </c>
      <c r="I29" s="69" t="b">
        <v>0</v>
      </c>
      <c r="J29" s="69" t="b">
        <v>0</v>
      </c>
      <c r="K29" s="69" t="b">
        <v>0</v>
      </c>
      <c r="L29" s="69" t="b">
        <v>0</v>
      </c>
    </row>
    <row r="30" spans="1:12" ht="15">
      <c r="A30" s="69" t="s">
        <v>427</v>
      </c>
      <c r="B30" s="69" t="s">
        <v>1021</v>
      </c>
      <c r="C30" s="69">
        <v>6</v>
      </c>
      <c r="D30" s="93">
        <v>0.00598523086123751</v>
      </c>
      <c r="E30" s="93">
        <v>2.0997957012455446</v>
      </c>
      <c r="F30" s="69" t="s">
        <v>279</v>
      </c>
      <c r="G30" s="69" t="b">
        <v>0</v>
      </c>
      <c r="H30" s="69" t="b">
        <v>0</v>
      </c>
      <c r="I30" s="69" t="b">
        <v>0</v>
      </c>
      <c r="J30" s="69" t="b">
        <v>0</v>
      </c>
      <c r="K30" s="69" t="b">
        <v>0</v>
      </c>
      <c r="L30" s="69" t="b">
        <v>0</v>
      </c>
    </row>
    <row r="31" spans="1:12" ht="15">
      <c r="A31" s="69" t="s">
        <v>1021</v>
      </c>
      <c r="B31" s="69" t="s">
        <v>430</v>
      </c>
      <c r="C31" s="69">
        <v>6</v>
      </c>
      <c r="D31" s="93">
        <v>0.00598523086123751</v>
      </c>
      <c r="E31" s="93">
        <v>2.0328489116149315</v>
      </c>
      <c r="F31" s="69" t="s">
        <v>279</v>
      </c>
      <c r="G31" s="69" t="b">
        <v>0</v>
      </c>
      <c r="H31" s="69" t="b">
        <v>0</v>
      </c>
      <c r="I31" s="69" t="b">
        <v>0</v>
      </c>
      <c r="J31" s="69" t="b">
        <v>0</v>
      </c>
      <c r="K31" s="69" t="b">
        <v>0</v>
      </c>
      <c r="L31" s="69" t="b">
        <v>0</v>
      </c>
    </row>
    <row r="32" spans="1:12" ht="15">
      <c r="A32" s="69" t="s">
        <v>430</v>
      </c>
      <c r="B32" s="69" t="s">
        <v>1022</v>
      </c>
      <c r="C32" s="69">
        <v>6</v>
      </c>
      <c r="D32" s="93">
        <v>0.00598523086123751</v>
      </c>
      <c r="E32" s="93">
        <v>2.0328489116149315</v>
      </c>
      <c r="F32" s="69" t="s">
        <v>279</v>
      </c>
      <c r="G32" s="69" t="b">
        <v>0</v>
      </c>
      <c r="H32" s="69" t="b">
        <v>0</v>
      </c>
      <c r="I32" s="69" t="b">
        <v>0</v>
      </c>
      <c r="J32" s="69" t="b">
        <v>0</v>
      </c>
      <c r="K32" s="69" t="b">
        <v>0</v>
      </c>
      <c r="L32" s="69" t="b">
        <v>0</v>
      </c>
    </row>
    <row r="33" spans="1:12" ht="15">
      <c r="A33" s="69" t="s">
        <v>1022</v>
      </c>
      <c r="B33" s="69" t="s">
        <v>428</v>
      </c>
      <c r="C33" s="69">
        <v>6</v>
      </c>
      <c r="D33" s="93">
        <v>0.00598523086123751</v>
      </c>
      <c r="E33" s="93">
        <v>2.0997957012455446</v>
      </c>
      <c r="F33" s="69" t="s">
        <v>279</v>
      </c>
      <c r="G33" s="69" t="b">
        <v>0</v>
      </c>
      <c r="H33" s="69" t="b">
        <v>0</v>
      </c>
      <c r="I33" s="69" t="b">
        <v>0</v>
      </c>
      <c r="J33" s="69" t="b">
        <v>0</v>
      </c>
      <c r="K33" s="69" t="b">
        <v>0</v>
      </c>
      <c r="L33" s="69" t="b">
        <v>0</v>
      </c>
    </row>
    <row r="34" spans="1:12" ht="15">
      <c r="A34" s="69" t="s">
        <v>428</v>
      </c>
      <c r="B34" s="69" t="s">
        <v>1023</v>
      </c>
      <c r="C34" s="69">
        <v>6</v>
      </c>
      <c r="D34" s="93">
        <v>0.00598523086123751</v>
      </c>
      <c r="E34" s="93">
        <v>2.0997957012455446</v>
      </c>
      <c r="F34" s="69" t="s">
        <v>279</v>
      </c>
      <c r="G34" s="69" t="b">
        <v>0</v>
      </c>
      <c r="H34" s="69" t="b">
        <v>0</v>
      </c>
      <c r="I34" s="69" t="b">
        <v>0</v>
      </c>
      <c r="J34" s="69" t="b">
        <v>0</v>
      </c>
      <c r="K34" s="69" t="b">
        <v>0</v>
      </c>
      <c r="L34" s="69" t="b">
        <v>0</v>
      </c>
    </row>
    <row r="35" spans="1:12" ht="15">
      <c r="A35" s="69" t="s">
        <v>1023</v>
      </c>
      <c r="B35" s="69" t="s">
        <v>410</v>
      </c>
      <c r="C35" s="69">
        <v>6</v>
      </c>
      <c r="D35" s="93">
        <v>0.00598523086123751</v>
      </c>
      <c r="E35" s="93">
        <v>1.9748569646372447</v>
      </c>
      <c r="F35" s="69" t="s">
        <v>279</v>
      </c>
      <c r="G35" s="69" t="b">
        <v>0</v>
      </c>
      <c r="H35" s="69" t="b">
        <v>0</v>
      </c>
      <c r="I35" s="69" t="b">
        <v>0</v>
      </c>
      <c r="J35" s="69" t="b">
        <v>0</v>
      </c>
      <c r="K35" s="69" t="b">
        <v>0</v>
      </c>
      <c r="L35" s="69" t="b">
        <v>0</v>
      </c>
    </row>
    <row r="36" spans="1:12" ht="15">
      <c r="A36" s="69" t="s">
        <v>410</v>
      </c>
      <c r="B36" s="69" t="s">
        <v>1024</v>
      </c>
      <c r="C36" s="69">
        <v>6</v>
      </c>
      <c r="D36" s="93">
        <v>0.00598523086123751</v>
      </c>
      <c r="E36" s="93">
        <v>1.9748569646372447</v>
      </c>
      <c r="F36" s="69" t="s">
        <v>279</v>
      </c>
      <c r="G36" s="69" t="b">
        <v>0</v>
      </c>
      <c r="H36" s="69" t="b">
        <v>0</v>
      </c>
      <c r="I36" s="69" t="b">
        <v>0</v>
      </c>
      <c r="J36" s="69" t="b">
        <v>0</v>
      </c>
      <c r="K36" s="69" t="b">
        <v>0</v>
      </c>
      <c r="L36" s="69" t="b">
        <v>0</v>
      </c>
    </row>
    <row r="37" spans="1:12" ht="15">
      <c r="A37" s="69" t="s">
        <v>1024</v>
      </c>
      <c r="B37" s="69" t="s">
        <v>1025</v>
      </c>
      <c r="C37" s="69">
        <v>6</v>
      </c>
      <c r="D37" s="93">
        <v>0.00598523086123751</v>
      </c>
      <c r="E37" s="93">
        <v>2.0997957012455446</v>
      </c>
      <c r="F37" s="69" t="s">
        <v>279</v>
      </c>
      <c r="G37" s="69" t="b">
        <v>0</v>
      </c>
      <c r="H37" s="69" t="b">
        <v>0</v>
      </c>
      <c r="I37" s="69" t="b">
        <v>0</v>
      </c>
      <c r="J37" s="69" t="b">
        <v>0</v>
      </c>
      <c r="K37" s="69" t="b">
        <v>0</v>
      </c>
      <c r="L37" s="69" t="b">
        <v>0</v>
      </c>
    </row>
    <row r="38" spans="1:12" ht="15">
      <c r="A38" s="69" t="s">
        <v>1025</v>
      </c>
      <c r="B38" s="69" t="s">
        <v>1026</v>
      </c>
      <c r="C38" s="69">
        <v>6</v>
      </c>
      <c r="D38" s="93">
        <v>0.00598523086123751</v>
      </c>
      <c r="E38" s="93">
        <v>2.0997957012455446</v>
      </c>
      <c r="F38" s="69" t="s">
        <v>279</v>
      </c>
      <c r="G38" s="69" t="b">
        <v>0</v>
      </c>
      <c r="H38" s="69" t="b">
        <v>0</v>
      </c>
      <c r="I38" s="69" t="b">
        <v>0</v>
      </c>
      <c r="J38" s="69" t="b">
        <v>0</v>
      </c>
      <c r="K38" s="69" t="b">
        <v>0</v>
      </c>
      <c r="L38" s="69" t="b">
        <v>0</v>
      </c>
    </row>
    <row r="39" spans="1:12" ht="15">
      <c r="A39" s="69" t="s">
        <v>1026</v>
      </c>
      <c r="B39" s="69" t="s">
        <v>1027</v>
      </c>
      <c r="C39" s="69">
        <v>6</v>
      </c>
      <c r="D39" s="93">
        <v>0.00598523086123751</v>
      </c>
      <c r="E39" s="93">
        <v>2.0997957012455446</v>
      </c>
      <c r="F39" s="69" t="s">
        <v>279</v>
      </c>
      <c r="G39" s="69" t="b">
        <v>0</v>
      </c>
      <c r="H39" s="69" t="b">
        <v>0</v>
      </c>
      <c r="I39" s="69" t="b">
        <v>0</v>
      </c>
      <c r="J39" s="69" t="b">
        <v>0</v>
      </c>
      <c r="K39" s="69" t="b">
        <v>0</v>
      </c>
      <c r="L39" s="69" t="b">
        <v>0</v>
      </c>
    </row>
    <row r="40" spans="1:12" ht="15">
      <c r="A40" s="69" t="s">
        <v>1027</v>
      </c>
      <c r="B40" s="69" t="s">
        <v>1028</v>
      </c>
      <c r="C40" s="69">
        <v>6</v>
      </c>
      <c r="D40" s="93">
        <v>0.00598523086123751</v>
      </c>
      <c r="E40" s="93">
        <v>2.0997957012455446</v>
      </c>
      <c r="F40" s="69" t="s">
        <v>279</v>
      </c>
      <c r="G40" s="69" t="b">
        <v>0</v>
      </c>
      <c r="H40" s="69" t="b">
        <v>0</v>
      </c>
      <c r="I40" s="69" t="b">
        <v>0</v>
      </c>
      <c r="J40" s="69" t="b">
        <v>0</v>
      </c>
      <c r="K40" s="69" t="b">
        <v>0</v>
      </c>
      <c r="L40" s="69" t="b">
        <v>0</v>
      </c>
    </row>
    <row r="41" spans="1:12" ht="15">
      <c r="A41" s="69" t="s">
        <v>1028</v>
      </c>
      <c r="B41" s="69" t="s">
        <v>1029</v>
      </c>
      <c r="C41" s="69">
        <v>6</v>
      </c>
      <c r="D41" s="93">
        <v>0.00598523086123751</v>
      </c>
      <c r="E41" s="93">
        <v>2.0997957012455446</v>
      </c>
      <c r="F41" s="69" t="s">
        <v>279</v>
      </c>
      <c r="G41" s="69" t="b">
        <v>0</v>
      </c>
      <c r="H41" s="69" t="b">
        <v>0</v>
      </c>
      <c r="I41" s="69" t="b">
        <v>0</v>
      </c>
      <c r="J41" s="69" t="b">
        <v>0</v>
      </c>
      <c r="K41" s="69" t="b">
        <v>0</v>
      </c>
      <c r="L41" s="69" t="b">
        <v>0</v>
      </c>
    </row>
    <row r="42" spans="1:12" ht="15">
      <c r="A42" s="69" t="s">
        <v>1029</v>
      </c>
      <c r="B42" s="69" t="s">
        <v>1030</v>
      </c>
      <c r="C42" s="69">
        <v>6</v>
      </c>
      <c r="D42" s="93">
        <v>0.00598523086123751</v>
      </c>
      <c r="E42" s="93">
        <v>2.0997957012455446</v>
      </c>
      <c r="F42" s="69" t="s">
        <v>279</v>
      </c>
      <c r="G42" s="69" t="b">
        <v>0</v>
      </c>
      <c r="H42" s="69" t="b">
        <v>0</v>
      </c>
      <c r="I42" s="69" t="b">
        <v>0</v>
      </c>
      <c r="J42" s="69" t="b">
        <v>0</v>
      </c>
      <c r="K42" s="69" t="b">
        <v>0</v>
      </c>
      <c r="L42" s="69" t="b">
        <v>0</v>
      </c>
    </row>
    <row r="43" spans="1:12" ht="15">
      <c r="A43" s="69" t="s">
        <v>1030</v>
      </c>
      <c r="B43" s="69" t="s">
        <v>1031</v>
      </c>
      <c r="C43" s="69">
        <v>6</v>
      </c>
      <c r="D43" s="93">
        <v>0.00598523086123751</v>
      </c>
      <c r="E43" s="93">
        <v>2.0997957012455446</v>
      </c>
      <c r="F43" s="69" t="s">
        <v>279</v>
      </c>
      <c r="G43" s="69" t="b">
        <v>0</v>
      </c>
      <c r="H43" s="69" t="b">
        <v>0</v>
      </c>
      <c r="I43" s="69" t="b">
        <v>0</v>
      </c>
      <c r="J43" s="69" t="b">
        <v>0</v>
      </c>
      <c r="K43" s="69" t="b">
        <v>0</v>
      </c>
      <c r="L43" s="69" t="b">
        <v>0</v>
      </c>
    </row>
    <row r="44" spans="1:12" ht="15">
      <c r="A44" s="69" t="s">
        <v>1031</v>
      </c>
      <c r="B44" s="69" t="s">
        <v>424</v>
      </c>
      <c r="C44" s="69">
        <v>6</v>
      </c>
      <c r="D44" s="93">
        <v>0.00598523086123751</v>
      </c>
      <c r="E44" s="93">
        <v>1.8779469516291882</v>
      </c>
      <c r="F44" s="69" t="s">
        <v>279</v>
      </c>
      <c r="G44" s="69" t="b">
        <v>0</v>
      </c>
      <c r="H44" s="69" t="b">
        <v>0</v>
      </c>
      <c r="I44" s="69" t="b">
        <v>0</v>
      </c>
      <c r="J44" s="69" t="b">
        <v>0</v>
      </c>
      <c r="K44" s="69" t="b">
        <v>0</v>
      </c>
      <c r="L44" s="69" t="b">
        <v>0</v>
      </c>
    </row>
    <row r="45" spans="1:12" ht="15">
      <c r="A45" s="69" t="s">
        <v>424</v>
      </c>
      <c r="B45" s="69" t="s">
        <v>1032</v>
      </c>
      <c r="C45" s="69">
        <v>6</v>
      </c>
      <c r="D45" s="93">
        <v>0.00598523086123751</v>
      </c>
      <c r="E45" s="93">
        <v>1.8779469516291882</v>
      </c>
      <c r="F45" s="69" t="s">
        <v>279</v>
      </c>
      <c r="G45" s="69" t="b">
        <v>0</v>
      </c>
      <c r="H45" s="69" t="b">
        <v>0</v>
      </c>
      <c r="I45" s="69" t="b">
        <v>0</v>
      </c>
      <c r="J45" s="69" t="b">
        <v>0</v>
      </c>
      <c r="K45" s="69" t="b">
        <v>0</v>
      </c>
      <c r="L45" s="69" t="b">
        <v>0</v>
      </c>
    </row>
    <row r="46" spans="1:12" ht="15">
      <c r="A46" s="69" t="s">
        <v>1032</v>
      </c>
      <c r="B46" s="69" t="s">
        <v>1033</v>
      </c>
      <c r="C46" s="69">
        <v>6</v>
      </c>
      <c r="D46" s="93">
        <v>0.00598523086123751</v>
      </c>
      <c r="E46" s="93">
        <v>2.0997957012455446</v>
      </c>
      <c r="F46" s="69" t="s">
        <v>279</v>
      </c>
      <c r="G46" s="69" t="b">
        <v>0</v>
      </c>
      <c r="H46" s="69" t="b">
        <v>0</v>
      </c>
      <c r="I46" s="69" t="b">
        <v>0</v>
      </c>
      <c r="J46" s="69" t="b">
        <v>0</v>
      </c>
      <c r="K46" s="69" t="b">
        <v>0</v>
      </c>
      <c r="L46" s="69" t="b">
        <v>0</v>
      </c>
    </row>
    <row r="47" spans="1:12" ht="15">
      <c r="A47" s="69" t="s">
        <v>1033</v>
      </c>
      <c r="B47" s="69" t="s">
        <v>1034</v>
      </c>
      <c r="C47" s="69">
        <v>6</v>
      </c>
      <c r="D47" s="93">
        <v>0.00598523086123751</v>
      </c>
      <c r="E47" s="93">
        <v>2.0997957012455446</v>
      </c>
      <c r="F47" s="69" t="s">
        <v>279</v>
      </c>
      <c r="G47" s="69" t="b">
        <v>0</v>
      </c>
      <c r="H47" s="69" t="b">
        <v>0</v>
      </c>
      <c r="I47" s="69" t="b">
        <v>0</v>
      </c>
      <c r="J47" s="69" t="b">
        <v>0</v>
      </c>
      <c r="K47" s="69" t="b">
        <v>0</v>
      </c>
      <c r="L47" s="69" t="b">
        <v>0</v>
      </c>
    </row>
    <row r="48" spans="1:12" ht="15">
      <c r="A48" s="69" t="s">
        <v>1034</v>
      </c>
      <c r="B48" s="69" t="s">
        <v>1035</v>
      </c>
      <c r="C48" s="69">
        <v>6</v>
      </c>
      <c r="D48" s="93">
        <v>0.00598523086123751</v>
      </c>
      <c r="E48" s="93">
        <v>2.0997957012455446</v>
      </c>
      <c r="F48" s="69" t="s">
        <v>279</v>
      </c>
      <c r="G48" s="69" t="b">
        <v>0</v>
      </c>
      <c r="H48" s="69" t="b">
        <v>0</v>
      </c>
      <c r="I48" s="69" t="b">
        <v>0</v>
      </c>
      <c r="J48" s="69" t="b">
        <v>0</v>
      </c>
      <c r="K48" s="69" t="b">
        <v>0</v>
      </c>
      <c r="L48" s="69" t="b">
        <v>0</v>
      </c>
    </row>
    <row r="49" spans="1:12" ht="15">
      <c r="A49" s="69" t="s">
        <v>1035</v>
      </c>
      <c r="B49" s="69" t="s">
        <v>1036</v>
      </c>
      <c r="C49" s="69">
        <v>6</v>
      </c>
      <c r="D49" s="93">
        <v>0.00598523086123751</v>
      </c>
      <c r="E49" s="93">
        <v>2.0997957012455446</v>
      </c>
      <c r="F49" s="69" t="s">
        <v>279</v>
      </c>
      <c r="G49" s="69" t="b">
        <v>0</v>
      </c>
      <c r="H49" s="69" t="b">
        <v>0</v>
      </c>
      <c r="I49" s="69" t="b">
        <v>0</v>
      </c>
      <c r="J49" s="69" t="b">
        <v>0</v>
      </c>
      <c r="K49" s="69" t="b">
        <v>0</v>
      </c>
      <c r="L49" s="69" t="b">
        <v>0</v>
      </c>
    </row>
    <row r="50" spans="1:12" ht="15">
      <c r="A50" s="69" t="s">
        <v>1036</v>
      </c>
      <c r="B50" s="69" t="s">
        <v>1037</v>
      </c>
      <c r="C50" s="69">
        <v>6</v>
      </c>
      <c r="D50" s="93">
        <v>0.00598523086123751</v>
      </c>
      <c r="E50" s="93">
        <v>2.0997957012455446</v>
      </c>
      <c r="F50" s="69" t="s">
        <v>279</v>
      </c>
      <c r="G50" s="69" t="b">
        <v>0</v>
      </c>
      <c r="H50" s="69" t="b">
        <v>0</v>
      </c>
      <c r="I50" s="69" t="b">
        <v>0</v>
      </c>
      <c r="J50" s="69" t="b">
        <v>0</v>
      </c>
      <c r="K50" s="69" t="b">
        <v>0</v>
      </c>
      <c r="L50" s="69" t="b">
        <v>0</v>
      </c>
    </row>
    <row r="51" spans="1:12" ht="15">
      <c r="A51" s="69" t="s">
        <v>1037</v>
      </c>
      <c r="B51" s="69" t="s">
        <v>1038</v>
      </c>
      <c r="C51" s="69">
        <v>6</v>
      </c>
      <c r="D51" s="93">
        <v>0.00598523086123751</v>
      </c>
      <c r="E51" s="93">
        <v>2.0997957012455446</v>
      </c>
      <c r="F51" s="69" t="s">
        <v>279</v>
      </c>
      <c r="G51" s="69" t="b">
        <v>0</v>
      </c>
      <c r="H51" s="69" t="b">
        <v>0</v>
      </c>
      <c r="I51" s="69" t="b">
        <v>0</v>
      </c>
      <c r="J51" s="69" t="b">
        <v>0</v>
      </c>
      <c r="K51" s="69" t="b">
        <v>0</v>
      </c>
      <c r="L51" s="69" t="b">
        <v>0</v>
      </c>
    </row>
    <row r="52" spans="1:12" ht="15">
      <c r="A52" s="69" t="s">
        <v>1038</v>
      </c>
      <c r="B52" s="69" t="s">
        <v>1039</v>
      </c>
      <c r="C52" s="69">
        <v>6</v>
      </c>
      <c r="D52" s="93">
        <v>0.00598523086123751</v>
      </c>
      <c r="E52" s="93">
        <v>2.0997957012455446</v>
      </c>
      <c r="F52" s="69" t="s">
        <v>279</v>
      </c>
      <c r="G52" s="69" t="b">
        <v>0</v>
      </c>
      <c r="H52" s="69" t="b">
        <v>0</v>
      </c>
      <c r="I52" s="69" t="b">
        <v>0</v>
      </c>
      <c r="J52" s="69" t="b">
        <v>0</v>
      </c>
      <c r="K52" s="69" t="b">
        <v>0</v>
      </c>
      <c r="L52" s="69" t="b">
        <v>0</v>
      </c>
    </row>
    <row r="53" spans="1:12" ht="15">
      <c r="A53" s="69" t="s">
        <v>1039</v>
      </c>
      <c r="B53" s="69" t="s">
        <v>429</v>
      </c>
      <c r="C53" s="69">
        <v>6</v>
      </c>
      <c r="D53" s="93">
        <v>0.00598523086123751</v>
      </c>
      <c r="E53" s="93">
        <v>1.9748569646372447</v>
      </c>
      <c r="F53" s="69" t="s">
        <v>279</v>
      </c>
      <c r="G53" s="69" t="b">
        <v>0</v>
      </c>
      <c r="H53" s="69" t="b">
        <v>0</v>
      </c>
      <c r="I53" s="69" t="b">
        <v>0</v>
      </c>
      <c r="J53" s="69" t="b">
        <v>0</v>
      </c>
      <c r="K53" s="69" t="b">
        <v>0</v>
      </c>
      <c r="L53" s="69" t="b">
        <v>0</v>
      </c>
    </row>
    <row r="54" spans="1:12" ht="15">
      <c r="A54" s="69" t="s">
        <v>429</v>
      </c>
      <c r="B54" s="69" t="s">
        <v>1040</v>
      </c>
      <c r="C54" s="69">
        <v>6</v>
      </c>
      <c r="D54" s="93">
        <v>0.00598523086123751</v>
      </c>
      <c r="E54" s="93">
        <v>1.9748569646372447</v>
      </c>
      <c r="F54" s="69" t="s">
        <v>279</v>
      </c>
      <c r="G54" s="69" t="b">
        <v>0</v>
      </c>
      <c r="H54" s="69" t="b">
        <v>0</v>
      </c>
      <c r="I54" s="69" t="b">
        <v>0</v>
      </c>
      <c r="J54" s="69" t="b">
        <v>0</v>
      </c>
      <c r="K54" s="69" t="b">
        <v>0</v>
      </c>
      <c r="L54" s="69" t="b">
        <v>0</v>
      </c>
    </row>
    <row r="55" spans="1:12" ht="15">
      <c r="A55" s="69" t="s">
        <v>1040</v>
      </c>
      <c r="B55" s="69" t="s">
        <v>1041</v>
      </c>
      <c r="C55" s="69">
        <v>6</v>
      </c>
      <c r="D55" s="93">
        <v>0.00598523086123751</v>
      </c>
      <c r="E55" s="93">
        <v>2.0997957012455446</v>
      </c>
      <c r="F55" s="69" t="s">
        <v>279</v>
      </c>
      <c r="G55" s="69" t="b">
        <v>0</v>
      </c>
      <c r="H55" s="69" t="b">
        <v>0</v>
      </c>
      <c r="I55" s="69" t="b">
        <v>0</v>
      </c>
      <c r="J55" s="69" t="b">
        <v>0</v>
      </c>
      <c r="K55" s="69" t="b">
        <v>0</v>
      </c>
      <c r="L55" s="69" t="b">
        <v>0</v>
      </c>
    </row>
    <row r="56" spans="1:12" ht="15">
      <c r="A56" s="69" t="s">
        <v>1041</v>
      </c>
      <c r="B56" s="69" t="s">
        <v>448</v>
      </c>
      <c r="C56" s="69">
        <v>6</v>
      </c>
      <c r="D56" s="93">
        <v>0.00598523086123751</v>
      </c>
      <c r="E56" s="93">
        <v>2.0997957012455446</v>
      </c>
      <c r="F56" s="69" t="s">
        <v>279</v>
      </c>
      <c r="G56" s="69" t="b">
        <v>0</v>
      </c>
      <c r="H56" s="69" t="b">
        <v>0</v>
      </c>
      <c r="I56" s="69" t="b">
        <v>0</v>
      </c>
      <c r="J56" s="69" t="b">
        <v>0</v>
      </c>
      <c r="K56" s="69" t="b">
        <v>0</v>
      </c>
      <c r="L56" s="69" t="b">
        <v>0</v>
      </c>
    </row>
    <row r="57" spans="1:12" ht="15">
      <c r="A57" s="69" t="s">
        <v>448</v>
      </c>
      <c r="B57" s="69" t="s">
        <v>1042</v>
      </c>
      <c r="C57" s="69">
        <v>6</v>
      </c>
      <c r="D57" s="93">
        <v>0.00598523086123751</v>
      </c>
      <c r="E57" s="93">
        <v>2.0997957012455446</v>
      </c>
      <c r="F57" s="69" t="s">
        <v>279</v>
      </c>
      <c r="G57" s="69" t="b">
        <v>0</v>
      </c>
      <c r="H57" s="69" t="b">
        <v>0</v>
      </c>
      <c r="I57" s="69" t="b">
        <v>0</v>
      </c>
      <c r="J57" s="69" t="b">
        <v>0</v>
      </c>
      <c r="K57" s="69" t="b">
        <v>0</v>
      </c>
      <c r="L57" s="69" t="b">
        <v>0</v>
      </c>
    </row>
    <row r="58" spans="1:12" ht="15">
      <c r="A58" s="69" t="s">
        <v>1042</v>
      </c>
      <c r="B58" s="69" t="s">
        <v>889</v>
      </c>
      <c r="C58" s="69">
        <v>6</v>
      </c>
      <c r="D58" s="93">
        <v>0.00598523086123751</v>
      </c>
      <c r="E58" s="93">
        <v>1.321644450861901</v>
      </c>
      <c r="F58" s="69" t="s">
        <v>279</v>
      </c>
      <c r="G58" s="69" t="b">
        <v>0</v>
      </c>
      <c r="H58" s="69" t="b">
        <v>0</v>
      </c>
      <c r="I58" s="69" t="b">
        <v>0</v>
      </c>
      <c r="J58" s="69" t="b">
        <v>0</v>
      </c>
      <c r="K58" s="69" t="b">
        <v>0</v>
      </c>
      <c r="L58" s="69" t="b">
        <v>0</v>
      </c>
    </row>
    <row r="59" spans="1:12" ht="15">
      <c r="A59" s="69" t="s">
        <v>893</v>
      </c>
      <c r="B59" s="69" t="s">
        <v>890</v>
      </c>
      <c r="C59" s="69">
        <v>5</v>
      </c>
      <c r="D59" s="93">
        <v>0.005487573988200607</v>
      </c>
      <c r="E59" s="93">
        <v>0.8625871962199739</v>
      </c>
      <c r="F59" s="69" t="s">
        <v>279</v>
      </c>
      <c r="G59" s="69" t="b">
        <v>0</v>
      </c>
      <c r="H59" s="69" t="b">
        <v>0</v>
      </c>
      <c r="I59" s="69" t="b">
        <v>0</v>
      </c>
      <c r="J59" s="69" t="b">
        <v>0</v>
      </c>
      <c r="K59" s="69" t="b">
        <v>0</v>
      </c>
      <c r="L59" s="69" t="b">
        <v>0</v>
      </c>
    </row>
    <row r="60" spans="1:12" ht="15">
      <c r="A60" s="69" t="s">
        <v>431</v>
      </c>
      <c r="B60" s="69" t="s">
        <v>904</v>
      </c>
      <c r="C60" s="69">
        <v>5</v>
      </c>
      <c r="D60" s="93">
        <v>0.005487573988200607</v>
      </c>
      <c r="E60" s="93">
        <v>2.1789769472931693</v>
      </c>
      <c r="F60" s="69" t="s">
        <v>279</v>
      </c>
      <c r="G60" s="69" t="b">
        <v>0</v>
      </c>
      <c r="H60" s="69" t="b">
        <v>0</v>
      </c>
      <c r="I60" s="69" t="b">
        <v>0</v>
      </c>
      <c r="J60" s="69" t="b">
        <v>0</v>
      </c>
      <c r="K60" s="69" t="b">
        <v>0</v>
      </c>
      <c r="L60" s="69" t="b">
        <v>0</v>
      </c>
    </row>
    <row r="61" spans="1:12" ht="15">
      <c r="A61" s="69" t="s">
        <v>904</v>
      </c>
      <c r="B61" s="69" t="s">
        <v>903</v>
      </c>
      <c r="C61" s="69">
        <v>5</v>
      </c>
      <c r="D61" s="93">
        <v>0.005487573988200607</v>
      </c>
      <c r="E61" s="93">
        <v>2.0997957012455446</v>
      </c>
      <c r="F61" s="69" t="s">
        <v>279</v>
      </c>
      <c r="G61" s="69" t="b">
        <v>0</v>
      </c>
      <c r="H61" s="69" t="b">
        <v>0</v>
      </c>
      <c r="I61" s="69" t="b">
        <v>0</v>
      </c>
      <c r="J61" s="69" t="b">
        <v>0</v>
      </c>
      <c r="K61" s="69" t="b">
        <v>0</v>
      </c>
      <c r="L61" s="69" t="b">
        <v>0</v>
      </c>
    </row>
    <row r="62" spans="1:12" ht="15">
      <c r="A62" s="69" t="s">
        <v>903</v>
      </c>
      <c r="B62" s="69" t="s">
        <v>425</v>
      </c>
      <c r="C62" s="69">
        <v>5</v>
      </c>
      <c r="D62" s="93">
        <v>0.005487573988200607</v>
      </c>
      <c r="E62" s="93">
        <v>1.7195844595339387</v>
      </c>
      <c r="F62" s="69" t="s">
        <v>279</v>
      </c>
      <c r="G62" s="69" t="b">
        <v>0</v>
      </c>
      <c r="H62" s="69" t="b">
        <v>0</v>
      </c>
      <c r="I62" s="69" t="b">
        <v>0</v>
      </c>
      <c r="J62" s="69" t="b">
        <v>0</v>
      </c>
      <c r="K62" s="69" t="b">
        <v>0</v>
      </c>
      <c r="L62" s="69" t="b">
        <v>0</v>
      </c>
    </row>
    <row r="63" spans="1:12" ht="15">
      <c r="A63" s="69" t="s">
        <v>889</v>
      </c>
      <c r="B63" s="69" t="s">
        <v>898</v>
      </c>
      <c r="C63" s="69">
        <v>4</v>
      </c>
      <c r="D63" s="93">
        <v>0.004879503700702185</v>
      </c>
      <c r="E63" s="93">
        <v>1.3186389407221757</v>
      </c>
      <c r="F63" s="69" t="s">
        <v>279</v>
      </c>
      <c r="G63" s="69" t="b">
        <v>0</v>
      </c>
      <c r="H63" s="69" t="b">
        <v>0</v>
      </c>
      <c r="I63" s="69" t="b">
        <v>0</v>
      </c>
      <c r="J63" s="69" t="b">
        <v>0</v>
      </c>
      <c r="K63" s="69" t="b">
        <v>0</v>
      </c>
      <c r="L63" s="69" t="b">
        <v>0</v>
      </c>
    </row>
    <row r="64" spans="1:12" ht="15">
      <c r="A64" s="69" t="s">
        <v>889</v>
      </c>
      <c r="B64" s="69" t="s">
        <v>893</v>
      </c>
      <c r="C64" s="69">
        <v>4</v>
      </c>
      <c r="D64" s="93">
        <v>0.004879503700702185</v>
      </c>
      <c r="E64" s="93">
        <v>0.8134889624022698</v>
      </c>
      <c r="F64" s="69" t="s">
        <v>279</v>
      </c>
      <c r="G64" s="69" t="b">
        <v>0</v>
      </c>
      <c r="H64" s="69" t="b">
        <v>0</v>
      </c>
      <c r="I64" s="69" t="b">
        <v>0</v>
      </c>
      <c r="J64" s="69" t="b">
        <v>0</v>
      </c>
      <c r="K64" s="69" t="b">
        <v>0</v>
      </c>
      <c r="L64" s="69" t="b">
        <v>0</v>
      </c>
    </row>
    <row r="65" spans="1:12" ht="15">
      <c r="A65" s="69" t="s">
        <v>407</v>
      </c>
      <c r="B65" s="69" t="s">
        <v>891</v>
      </c>
      <c r="C65" s="69">
        <v>4</v>
      </c>
      <c r="D65" s="93">
        <v>0.004879503700702185</v>
      </c>
      <c r="E65" s="93">
        <v>0.7978618665833189</v>
      </c>
      <c r="F65" s="69" t="s">
        <v>279</v>
      </c>
      <c r="G65" s="69" t="b">
        <v>0</v>
      </c>
      <c r="H65" s="69" t="b">
        <v>0</v>
      </c>
      <c r="I65" s="69" t="b">
        <v>0</v>
      </c>
      <c r="J65" s="69" t="b">
        <v>0</v>
      </c>
      <c r="K65" s="69" t="b">
        <v>0</v>
      </c>
      <c r="L65" s="69" t="b">
        <v>0</v>
      </c>
    </row>
    <row r="66" spans="1:12" ht="15">
      <c r="A66" s="69" t="s">
        <v>891</v>
      </c>
      <c r="B66" s="69" t="s">
        <v>893</v>
      </c>
      <c r="C66" s="69">
        <v>4</v>
      </c>
      <c r="D66" s="93">
        <v>0.004879503700702185</v>
      </c>
      <c r="E66" s="93">
        <v>0.7076852362342309</v>
      </c>
      <c r="F66" s="69" t="s">
        <v>279</v>
      </c>
      <c r="G66" s="69" t="b">
        <v>0</v>
      </c>
      <c r="H66" s="69" t="b">
        <v>0</v>
      </c>
      <c r="I66" s="69" t="b">
        <v>0</v>
      </c>
      <c r="J66" s="69" t="b">
        <v>0</v>
      </c>
      <c r="K66" s="69" t="b">
        <v>0</v>
      </c>
      <c r="L66" s="69" t="b">
        <v>0</v>
      </c>
    </row>
    <row r="67" spans="1:12" ht="15">
      <c r="A67" s="69" t="s">
        <v>440</v>
      </c>
      <c r="B67" s="69" t="s">
        <v>451</v>
      </c>
      <c r="C67" s="69">
        <v>3</v>
      </c>
      <c r="D67" s="93">
        <v>0.004132880565709593</v>
      </c>
      <c r="E67" s="93">
        <v>1.9079101750066314</v>
      </c>
      <c r="F67" s="69" t="s">
        <v>279</v>
      </c>
      <c r="G67" s="69" t="b">
        <v>0</v>
      </c>
      <c r="H67" s="69" t="b">
        <v>0</v>
      </c>
      <c r="I67" s="69" t="b">
        <v>0</v>
      </c>
      <c r="J67" s="69" t="b">
        <v>0</v>
      </c>
      <c r="K67" s="69" t="b">
        <v>0</v>
      </c>
      <c r="L67" s="69" t="b">
        <v>0</v>
      </c>
    </row>
    <row r="68" spans="1:12" ht="15">
      <c r="A68" s="69" t="s">
        <v>903</v>
      </c>
      <c r="B68" s="69" t="s">
        <v>1048</v>
      </c>
      <c r="C68" s="69">
        <v>3</v>
      </c>
      <c r="D68" s="93">
        <v>0.004132880565709593</v>
      </c>
      <c r="E68" s="93">
        <v>1.9748569646372447</v>
      </c>
      <c r="F68" s="69" t="s">
        <v>279</v>
      </c>
      <c r="G68" s="69" t="b">
        <v>0</v>
      </c>
      <c r="H68" s="69" t="b">
        <v>0</v>
      </c>
      <c r="I68" s="69" t="b">
        <v>0</v>
      </c>
      <c r="J68" s="69" t="b">
        <v>0</v>
      </c>
      <c r="K68" s="69" t="b">
        <v>0</v>
      </c>
      <c r="L68" s="69" t="b">
        <v>0</v>
      </c>
    </row>
    <row r="69" spans="1:12" ht="15">
      <c r="A69" s="69" t="s">
        <v>1048</v>
      </c>
      <c r="B69" s="69" t="s">
        <v>1049</v>
      </c>
      <c r="C69" s="69">
        <v>3</v>
      </c>
      <c r="D69" s="93">
        <v>0.004132880565709593</v>
      </c>
      <c r="E69" s="93">
        <v>2.400825696909526</v>
      </c>
      <c r="F69" s="69" t="s">
        <v>279</v>
      </c>
      <c r="G69" s="69" t="b">
        <v>0</v>
      </c>
      <c r="H69" s="69" t="b">
        <v>0</v>
      </c>
      <c r="I69" s="69" t="b">
        <v>0</v>
      </c>
      <c r="J69" s="69" t="b">
        <v>0</v>
      </c>
      <c r="K69" s="69" t="b">
        <v>0</v>
      </c>
      <c r="L69" s="69" t="b">
        <v>0</v>
      </c>
    </row>
    <row r="70" spans="1:12" ht="15">
      <c r="A70" s="69" t="s">
        <v>1049</v>
      </c>
      <c r="B70" s="69" t="s">
        <v>902</v>
      </c>
      <c r="C70" s="69">
        <v>3</v>
      </c>
      <c r="D70" s="93">
        <v>0.004132880565709593</v>
      </c>
      <c r="E70" s="93">
        <v>1.7987657055815633</v>
      </c>
      <c r="F70" s="69" t="s">
        <v>279</v>
      </c>
      <c r="G70" s="69" t="b">
        <v>0</v>
      </c>
      <c r="H70" s="69" t="b">
        <v>0</v>
      </c>
      <c r="I70" s="69" t="b">
        <v>0</v>
      </c>
      <c r="J70" s="69" t="b">
        <v>0</v>
      </c>
      <c r="K70" s="69" t="b">
        <v>0</v>
      </c>
      <c r="L70" s="69" t="b">
        <v>0</v>
      </c>
    </row>
    <row r="71" spans="1:12" ht="15">
      <c r="A71" s="69" t="s">
        <v>891</v>
      </c>
      <c r="B71" s="69" t="s">
        <v>1050</v>
      </c>
      <c r="C71" s="69">
        <v>3</v>
      </c>
      <c r="D71" s="93">
        <v>0.004132880565709593</v>
      </c>
      <c r="E71" s="93">
        <v>1.3097452275621932</v>
      </c>
      <c r="F71" s="69" t="s">
        <v>279</v>
      </c>
      <c r="G71" s="69" t="b">
        <v>0</v>
      </c>
      <c r="H71" s="69" t="b">
        <v>0</v>
      </c>
      <c r="I71" s="69" t="b">
        <v>0</v>
      </c>
      <c r="J71" s="69" t="b">
        <v>0</v>
      </c>
      <c r="K71" s="69" t="b">
        <v>0</v>
      </c>
      <c r="L71" s="69" t="b">
        <v>0</v>
      </c>
    </row>
    <row r="72" spans="1:12" ht="15">
      <c r="A72" s="69" t="s">
        <v>1050</v>
      </c>
      <c r="B72" s="69" t="s">
        <v>892</v>
      </c>
      <c r="C72" s="69">
        <v>3</v>
      </c>
      <c r="D72" s="93">
        <v>0.004132880565709593</v>
      </c>
      <c r="E72" s="93">
        <v>1.5991933506763594</v>
      </c>
      <c r="F72" s="69" t="s">
        <v>279</v>
      </c>
      <c r="G72" s="69" t="b">
        <v>0</v>
      </c>
      <c r="H72" s="69" t="b">
        <v>0</v>
      </c>
      <c r="I72" s="69" t="b">
        <v>0</v>
      </c>
      <c r="J72" s="69" t="b">
        <v>0</v>
      </c>
      <c r="K72" s="69" t="b">
        <v>0</v>
      </c>
      <c r="L72" s="69" t="b">
        <v>0</v>
      </c>
    </row>
    <row r="73" spans="1:12" ht="15">
      <c r="A73" s="69" t="s">
        <v>892</v>
      </c>
      <c r="B73" s="69" t="s">
        <v>889</v>
      </c>
      <c r="C73" s="69">
        <v>3</v>
      </c>
      <c r="D73" s="93">
        <v>0.004132880565709593</v>
      </c>
      <c r="E73" s="93">
        <v>0.5434932004782572</v>
      </c>
      <c r="F73" s="69" t="s">
        <v>279</v>
      </c>
      <c r="G73" s="69" t="b">
        <v>0</v>
      </c>
      <c r="H73" s="69" t="b">
        <v>0</v>
      </c>
      <c r="I73" s="69" t="b">
        <v>0</v>
      </c>
      <c r="J73" s="69" t="b">
        <v>0</v>
      </c>
      <c r="K73" s="69" t="b">
        <v>0</v>
      </c>
      <c r="L73" s="69" t="b">
        <v>0</v>
      </c>
    </row>
    <row r="74" spans="1:12" ht="15">
      <c r="A74" s="69" t="s">
        <v>445</v>
      </c>
      <c r="B74" s="69" t="s">
        <v>1051</v>
      </c>
      <c r="C74" s="69">
        <v>3</v>
      </c>
      <c r="D74" s="93">
        <v>0.004132880565709593</v>
      </c>
      <c r="E74" s="93">
        <v>2.400825696909526</v>
      </c>
      <c r="F74" s="69" t="s">
        <v>279</v>
      </c>
      <c r="G74" s="69" t="b">
        <v>0</v>
      </c>
      <c r="H74" s="69" t="b">
        <v>0</v>
      </c>
      <c r="I74" s="69" t="b">
        <v>0</v>
      </c>
      <c r="J74" s="69" t="b">
        <v>0</v>
      </c>
      <c r="K74" s="69" t="b">
        <v>0</v>
      </c>
      <c r="L74" s="69" t="b">
        <v>0</v>
      </c>
    </row>
    <row r="75" spans="1:12" ht="15">
      <c r="A75" s="69" t="s">
        <v>1051</v>
      </c>
      <c r="B75" s="69" t="s">
        <v>875</v>
      </c>
      <c r="C75" s="69">
        <v>3</v>
      </c>
      <c r="D75" s="93">
        <v>0.004132880565709593</v>
      </c>
      <c r="E75" s="93">
        <v>2.1789769472931693</v>
      </c>
      <c r="F75" s="69" t="s">
        <v>279</v>
      </c>
      <c r="G75" s="69" t="b">
        <v>0</v>
      </c>
      <c r="H75" s="69" t="b">
        <v>0</v>
      </c>
      <c r="I75" s="69" t="b">
        <v>0</v>
      </c>
      <c r="J75" s="69" t="b">
        <v>0</v>
      </c>
      <c r="K75" s="69" t="b">
        <v>0</v>
      </c>
      <c r="L75" s="69" t="b">
        <v>0</v>
      </c>
    </row>
    <row r="76" spans="1:12" ht="15">
      <c r="A76" s="69" t="s">
        <v>875</v>
      </c>
      <c r="B76" s="69" t="s">
        <v>425</v>
      </c>
      <c r="C76" s="69">
        <v>3</v>
      </c>
      <c r="D76" s="93">
        <v>0.004132880565709593</v>
      </c>
      <c r="E76" s="93">
        <v>1.7018556925735069</v>
      </c>
      <c r="F76" s="69" t="s">
        <v>279</v>
      </c>
      <c r="G76" s="69" t="b">
        <v>0</v>
      </c>
      <c r="H76" s="69" t="b">
        <v>0</v>
      </c>
      <c r="I76" s="69" t="b">
        <v>0</v>
      </c>
      <c r="J76" s="69" t="b">
        <v>0</v>
      </c>
      <c r="K76" s="69" t="b">
        <v>0</v>
      </c>
      <c r="L76" s="69" t="b">
        <v>0</v>
      </c>
    </row>
    <row r="77" spans="1:12" ht="15">
      <c r="A77" s="69" t="s">
        <v>464</v>
      </c>
      <c r="B77" s="69" t="s">
        <v>894</v>
      </c>
      <c r="C77" s="69">
        <v>3</v>
      </c>
      <c r="D77" s="93">
        <v>0.004132880565709593</v>
      </c>
      <c r="E77" s="93">
        <v>2.400825696909526</v>
      </c>
      <c r="F77" s="69" t="s">
        <v>279</v>
      </c>
      <c r="G77" s="69" t="b">
        <v>0</v>
      </c>
      <c r="H77" s="69" t="b">
        <v>0</v>
      </c>
      <c r="I77" s="69" t="b">
        <v>0</v>
      </c>
      <c r="J77" s="69" t="b">
        <v>0</v>
      </c>
      <c r="K77" s="69" t="b">
        <v>0</v>
      </c>
      <c r="L77" s="69" t="b">
        <v>0</v>
      </c>
    </row>
    <row r="78" spans="1:12" ht="15">
      <c r="A78" s="69" t="s">
        <v>894</v>
      </c>
      <c r="B78" s="69" t="s">
        <v>476</v>
      </c>
      <c r="C78" s="69">
        <v>3</v>
      </c>
      <c r="D78" s="93">
        <v>0.004132880565709593</v>
      </c>
      <c r="E78" s="93">
        <v>2.400825696909526</v>
      </c>
      <c r="F78" s="69" t="s">
        <v>279</v>
      </c>
      <c r="G78" s="69" t="b">
        <v>0</v>
      </c>
      <c r="H78" s="69" t="b">
        <v>0</v>
      </c>
      <c r="I78" s="69" t="b">
        <v>0</v>
      </c>
      <c r="J78" s="69" t="b">
        <v>0</v>
      </c>
      <c r="K78" s="69" t="b">
        <v>0</v>
      </c>
      <c r="L78" s="69" t="b">
        <v>0</v>
      </c>
    </row>
    <row r="79" spans="1:12" ht="15">
      <c r="A79" s="69" t="s">
        <v>443</v>
      </c>
      <c r="B79" s="69" t="s">
        <v>376</v>
      </c>
      <c r="C79" s="69">
        <v>2</v>
      </c>
      <c r="D79" s="93">
        <v>0.0031999286070783176</v>
      </c>
      <c r="E79" s="93">
        <v>2.1789769472931693</v>
      </c>
      <c r="F79" s="69" t="s">
        <v>279</v>
      </c>
      <c r="G79" s="69" t="b">
        <v>0</v>
      </c>
      <c r="H79" s="69" t="b">
        <v>0</v>
      </c>
      <c r="I79" s="69" t="b">
        <v>0</v>
      </c>
      <c r="J79" s="69" t="b">
        <v>0</v>
      </c>
      <c r="K79" s="69" t="b">
        <v>0</v>
      </c>
      <c r="L79" s="69" t="b">
        <v>0</v>
      </c>
    </row>
    <row r="80" spans="1:12" ht="15">
      <c r="A80" s="69" t="s">
        <v>376</v>
      </c>
      <c r="B80" s="69" t="s">
        <v>449</v>
      </c>
      <c r="C80" s="69">
        <v>2</v>
      </c>
      <c r="D80" s="93">
        <v>0.0031999286070783176</v>
      </c>
      <c r="E80" s="93">
        <v>2.0997957012455446</v>
      </c>
      <c r="F80" s="69" t="s">
        <v>279</v>
      </c>
      <c r="G80" s="69" t="b">
        <v>0</v>
      </c>
      <c r="H80" s="69" t="b">
        <v>0</v>
      </c>
      <c r="I80" s="69" t="b">
        <v>0</v>
      </c>
      <c r="J80" s="69" t="b">
        <v>0</v>
      </c>
      <c r="K80" s="69" t="b">
        <v>0</v>
      </c>
      <c r="L80" s="69" t="b">
        <v>0</v>
      </c>
    </row>
    <row r="81" spans="1:12" ht="15">
      <c r="A81" s="69" t="s">
        <v>449</v>
      </c>
      <c r="B81" s="69" t="s">
        <v>889</v>
      </c>
      <c r="C81" s="69">
        <v>2</v>
      </c>
      <c r="D81" s="93">
        <v>0.0031999286070783176</v>
      </c>
      <c r="E81" s="93">
        <v>1.321644450861901</v>
      </c>
      <c r="F81" s="69" t="s">
        <v>279</v>
      </c>
      <c r="G81" s="69" t="b">
        <v>0</v>
      </c>
      <c r="H81" s="69" t="b">
        <v>0</v>
      </c>
      <c r="I81" s="69" t="b">
        <v>0</v>
      </c>
      <c r="J81" s="69" t="b">
        <v>0</v>
      </c>
      <c r="K81" s="69" t="b">
        <v>0</v>
      </c>
      <c r="L81" s="69" t="b">
        <v>0</v>
      </c>
    </row>
    <row r="82" spans="1:12" ht="15">
      <c r="A82" s="69" t="s">
        <v>898</v>
      </c>
      <c r="B82" s="69" t="s">
        <v>899</v>
      </c>
      <c r="C82" s="69">
        <v>2</v>
      </c>
      <c r="D82" s="93">
        <v>0.0031999286070783176</v>
      </c>
      <c r="E82" s="93">
        <v>2.400825696909526</v>
      </c>
      <c r="F82" s="69" t="s">
        <v>279</v>
      </c>
      <c r="G82" s="69" t="b">
        <v>0</v>
      </c>
      <c r="H82" s="69" t="b">
        <v>0</v>
      </c>
      <c r="I82" s="69" t="b">
        <v>0</v>
      </c>
      <c r="J82" s="69" t="b">
        <v>0</v>
      </c>
      <c r="K82" s="69" t="b">
        <v>0</v>
      </c>
      <c r="L82" s="69" t="b">
        <v>0</v>
      </c>
    </row>
    <row r="83" spans="1:12" ht="15">
      <c r="A83" s="69" t="s">
        <v>899</v>
      </c>
      <c r="B83" s="69" t="s">
        <v>900</v>
      </c>
      <c r="C83" s="69">
        <v>2</v>
      </c>
      <c r="D83" s="93">
        <v>0.0031999286070783176</v>
      </c>
      <c r="E83" s="93">
        <v>2.576916955965207</v>
      </c>
      <c r="F83" s="69" t="s">
        <v>279</v>
      </c>
      <c r="G83" s="69" t="b">
        <v>0</v>
      </c>
      <c r="H83" s="69" t="b">
        <v>0</v>
      </c>
      <c r="I83" s="69" t="b">
        <v>0</v>
      </c>
      <c r="J83" s="69" t="b">
        <v>0</v>
      </c>
      <c r="K83" s="69" t="b">
        <v>0</v>
      </c>
      <c r="L83" s="69" t="b">
        <v>0</v>
      </c>
    </row>
    <row r="84" spans="1:12" ht="15">
      <c r="A84" s="69" t="s">
        <v>900</v>
      </c>
      <c r="B84" s="69" t="s">
        <v>483</v>
      </c>
      <c r="C84" s="69">
        <v>2</v>
      </c>
      <c r="D84" s="93">
        <v>0.0031999286070783176</v>
      </c>
      <c r="E84" s="93">
        <v>2.576916955965207</v>
      </c>
      <c r="F84" s="69" t="s">
        <v>279</v>
      </c>
      <c r="G84" s="69" t="b">
        <v>0</v>
      </c>
      <c r="H84" s="69" t="b">
        <v>0</v>
      </c>
      <c r="I84" s="69" t="b">
        <v>0</v>
      </c>
      <c r="J84" s="69" t="b">
        <v>0</v>
      </c>
      <c r="K84" s="69" t="b">
        <v>0</v>
      </c>
      <c r="L84" s="69" t="b">
        <v>0</v>
      </c>
    </row>
    <row r="85" spans="1:12" ht="15">
      <c r="A85" s="69" t="s">
        <v>483</v>
      </c>
      <c r="B85" s="69" t="s">
        <v>901</v>
      </c>
      <c r="C85" s="69">
        <v>2</v>
      </c>
      <c r="D85" s="93">
        <v>0.0031999286070783176</v>
      </c>
      <c r="E85" s="93">
        <v>2.576916955965207</v>
      </c>
      <c r="F85" s="69" t="s">
        <v>279</v>
      </c>
      <c r="G85" s="69" t="b">
        <v>0</v>
      </c>
      <c r="H85" s="69" t="b">
        <v>0</v>
      </c>
      <c r="I85" s="69" t="b">
        <v>0</v>
      </c>
      <c r="J85" s="69" t="b">
        <v>0</v>
      </c>
      <c r="K85" s="69" t="b">
        <v>0</v>
      </c>
      <c r="L85" s="69" t="b">
        <v>0</v>
      </c>
    </row>
    <row r="86" spans="1:12" ht="15">
      <c r="A86" s="69" t="s">
        <v>901</v>
      </c>
      <c r="B86" s="69" t="s">
        <v>376</v>
      </c>
      <c r="C86" s="69">
        <v>2</v>
      </c>
      <c r="D86" s="93">
        <v>0.0031999286070783176</v>
      </c>
      <c r="E86" s="93">
        <v>2.1789769472931693</v>
      </c>
      <c r="F86" s="69" t="s">
        <v>279</v>
      </c>
      <c r="G86" s="69" t="b">
        <v>0</v>
      </c>
      <c r="H86" s="69" t="b">
        <v>0</v>
      </c>
      <c r="I86" s="69" t="b">
        <v>0</v>
      </c>
      <c r="J86" s="69" t="b">
        <v>0</v>
      </c>
      <c r="K86" s="69" t="b">
        <v>0</v>
      </c>
      <c r="L86" s="69" t="b">
        <v>0</v>
      </c>
    </row>
    <row r="87" spans="1:12" ht="15">
      <c r="A87" s="69" t="s">
        <v>376</v>
      </c>
      <c r="B87" s="69" t="s">
        <v>482</v>
      </c>
      <c r="C87" s="69">
        <v>2</v>
      </c>
      <c r="D87" s="93">
        <v>0.0031999286070783176</v>
      </c>
      <c r="E87" s="93">
        <v>2.0997957012455446</v>
      </c>
      <c r="F87" s="69" t="s">
        <v>279</v>
      </c>
      <c r="G87" s="69" t="b">
        <v>0</v>
      </c>
      <c r="H87" s="69" t="b">
        <v>0</v>
      </c>
      <c r="I87" s="69" t="b">
        <v>0</v>
      </c>
      <c r="J87" s="69" t="b">
        <v>0</v>
      </c>
      <c r="K87" s="69" t="b">
        <v>0</v>
      </c>
      <c r="L87" s="69" t="b">
        <v>0</v>
      </c>
    </row>
    <row r="88" spans="1:12" ht="15">
      <c r="A88" s="69" t="s">
        <v>482</v>
      </c>
      <c r="B88" s="69" t="s">
        <v>890</v>
      </c>
      <c r="C88" s="69">
        <v>2</v>
      </c>
      <c r="D88" s="93">
        <v>0.0031999286070783176</v>
      </c>
      <c r="E88" s="93">
        <v>1.3097452275621932</v>
      </c>
      <c r="F88" s="69" t="s">
        <v>279</v>
      </c>
      <c r="G88" s="69" t="b">
        <v>0</v>
      </c>
      <c r="H88" s="69" t="b">
        <v>0</v>
      </c>
      <c r="I88" s="69" t="b">
        <v>0</v>
      </c>
      <c r="J88" s="69" t="b">
        <v>0</v>
      </c>
      <c r="K88" s="69" t="b">
        <v>0</v>
      </c>
      <c r="L88" s="69" t="b">
        <v>0</v>
      </c>
    </row>
    <row r="89" spans="1:12" ht="15">
      <c r="A89" s="69" t="s">
        <v>891</v>
      </c>
      <c r="B89" s="69" t="s">
        <v>1052</v>
      </c>
      <c r="C89" s="69">
        <v>2</v>
      </c>
      <c r="D89" s="93">
        <v>0.0031999286070783176</v>
      </c>
      <c r="E89" s="93">
        <v>1.3097452275621932</v>
      </c>
      <c r="F89" s="69" t="s">
        <v>279</v>
      </c>
      <c r="G89" s="69" t="b">
        <v>0</v>
      </c>
      <c r="H89" s="69" t="b">
        <v>0</v>
      </c>
      <c r="I89" s="69" t="b">
        <v>0</v>
      </c>
      <c r="J89" s="69" t="b">
        <v>0</v>
      </c>
      <c r="K89" s="69" t="b">
        <v>0</v>
      </c>
      <c r="L89" s="69" t="b">
        <v>0</v>
      </c>
    </row>
    <row r="90" spans="1:12" ht="15">
      <c r="A90" s="69" t="s">
        <v>1052</v>
      </c>
      <c r="B90" s="69" t="s">
        <v>452</v>
      </c>
      <c r="C90" s="69">
        <v>2</v>
      </c>
      <c r="D90" s="93">
        <v>0.0031999286070783176</v>
      </c>
      <c r="E90" s="93">
        <v>2.576916955965207</v>
      </c>
      <c r="F90" s="69" t="s">
        <v>279</v>
      </c>
      <c r="G90" s="69" t="b">
        <v>0</v>
      </c>
      <c r="H90" s="69" t="b">
        <v>0</v>
      </c>
      <c r="I90" s="69" t="b">
        <v>0</v>
      </c>
      <c r="J90" s="69" t="b">
        <v>0</v>
      </c>
      <c r="K90" s="69" t="b">
        <v>0</v>
      </c>
      <c r="L90" s="69" t="b">
        <v>0</v>
      </c>
    </row>
    <row r="91" spans="1:12" ht="15">
      <c r="A91" s="69" t="s">
        <v>452</v>
      </c>
      <c r="B91" s="69" t="s">
        <v>1053</v>
      </c>
      <c r="C91" s="69">
        <v>2</v>
      </c>
      <c r="D91" s="93">
        <v>0.0031999286070783176</v>
      </c>
      <c r="E91" s="93">
        <v>2.576916955965207</v>
      </c>
      <c r="F91" s="69" t="s">
        <v>279</v>
      </c>
      <c r="G91" s="69" t="b">
        <v>0</v>
      </c>
      <c r="H91" s="69" t="b">
        <v>0</v>
      </c>
      <c r="I91" s="69" t="b">
        <v>0</v>
      </c>
      <c r="J91" s="69" t="b">
        <v>0</v>
      </c>
      <c r="K91" s="69" t="b">
        <v>0</v>
      </c>
      <c r="L91" s="69" t="b">
        <v>0</v>
      </c>
    </row>
    <row r="92" spans="1:12" ht="15">
      <c r="A92" s="69" t="s">
        <v>892</v>
      </c>
      <c r="B92" s="69" t="s">
        <v>1046</v>
      </c>
      <c r="C92" s="69">
        <v>2</v>
      </c>
      <c r="D92" s="93">
        <v>0.0031999286070783176</v>
      </c>
      <c r="E92" s="93">
        <v>1.4465831874702009</v>
      </c>
      <c r="F92" s="69" t="s">
        <v>279</v>
      </c>
      <c r="G92" s="69" t="b">
        <v>0</v>
      </c>
      <c r="H92" s="69" t="b">
        <v>0</v>
      </c>
      <c r="I92" s="69" t="b">
        <v>0</v>
      </c>
      <c r="J92" s="69" t="b">
        <v>0</v>
      </c>
      <c r="K92" s="69" t="b">
        <v>0</v>
      </c>
      <c r="L92" s="69" t="b">
        <v>0</v>
      </c>
    </row>
    <row r="93" spans="1:12" ht="15">
      <c r="A93" s="69" t="s">
        <v>451</v>
      </c>
      <c r="B93" s="69" t="s">
        <v>429</v>
      </c>
      <c r="C93" s="69">
        <v>2</v>
      </c>
      <c r="D93" s="93">
        <v>0.0031999286070783176</v>
      </c>
      <c r="E93" s="93">
        <v>1.6738269689732634</v>
      </c>
      <c r="F93" s="69" t="s">
        <v>279</v>
      </c>
      <c r="G93" s="69" t="b">
        <v>0</v>
      </c>
      <c r="H93" s="69" t="b">
        <v>0</v>
      </c>
      <c r="I93" s="69" t="b">
        <v>0</v>
      </c>
      <c r="J93" s="69" t="b">
        <v>0</v>
      </c>
      <c r="K93" s="69" t="b">
        <v>0</v>
      </c>
      <c r="L93" s="69" t="b">
        <v>0</v>
      </c>
    </row>
    <row r="94" spans="1:12" ht="15">
      <c r="A94" s="69" t="s">
        <v>429</v>
      </c>
      <c r="B94" s="69" t="s">
        <v>424</v>
      </c>
      <c r="C94" s="69">
        <v>2</v>
      </c>
      <c r="D94" s="93">
        <v>0.0031999286070783176</v>
      </c>
      <c r="E94" s="93">
        <v>1.275886960301226</v>
      </c>
      <c r="F94" s="69" t="s">
        <v>279</v>
      </c>
      <c r="G94" s="69" t="b">
        <v>0</v>
      </c>
      <c r="H94" s="69" t="b">
        <v>0</v>
      </c>
      <c r="I94" s="69" t="b">
        <v>0</v>
      </c>
      <c r="J94" s="69" t="b">
        <v>0</v>
      </c>
      <c r="K94" s="69" t="b">
        <v>0</v>
      </c>
      <c r="L94" s="69" t="b">
        <v>0</v>
      </c>
    </row>
    <row r="95" spans="1:12" ht="15">
      <c r="A95" s="69" t="s">
        <v>1059</v>
      </c>
      <c r="B95" s="69" t="s">
        <v>891</v>
      </c>
      <c r="C95" s="69">
        <v>2</v>
      </c>
      <c r="D95" s="93">
        <v>0.0031999286070783176</v>
      </c>
      <c r="E95" s="93">
        <v>1.3097452275621932</v>
      </c>
      <c r="F95" s="69" t="s">
        <v>279</v>
      </c>
      <c r="G95" s="69" t="b">
        <v>0</v>
      </c>
      <c r="H95" s="69" t="b">
        <v>0</v>
      </c>
      <c r="I95" s="69" t="b">
        <v>0</v>
      </c>
      <c r="J95" s="69" t="b">
        <v>0</v>
      </c>
      <c r="K95" s="69" t="b">
        <v>0</v>
      </c>
      <c r="L95" s="69" t="b">
        <v>0</v>
      </c>
    </row>
    <row r="96" spans="1:12" ht="15">
      <c r="A96" s="69" t="s">
        <v>1043</v>
      </c>
      <c r="B96" s="69" t="s">
        <v>1045</v>
      </c>
      <c r="C96" s="69">
        <v>2</v>
      </c>
      <c r="D96" s="93">
        <v>0.0031999286070783176</v>
      </c>
      <c r="E96" s="93">
        <v>2.2247344378538445</v>
      </c>
      <c r="F96" s="69" t="s">
        <v>279</v>
      </c>
      <c r="G96" s="69" t="b">
        <v>0</v>
      </c>
      <c r="H96" s="69" t="b">
        <v>0</v>
      </c>
      <c r="I96" s="69" t="b">
        <v>0</v>
      </c>
      <c r="J96" s="69" t="b">
        <v>0</v>
      </c>
      <c r="K96" s="69" t="b">
        <v>0</v>
      </c>
      <c r="L96" s="69" t="b">
        <v>0</v>
      </c>
    </row>
    <row r="97" spans="1:12" ht="15">
      <c r="A97" s="69" t="s">
        <v>1061</v>
      </c>
      <c r="B97" s="69" t="s">
        <v>1062</v>
      </c>
      <c r="C97" s="69">
        <v>2</v>
      </c>
      <c r="D97" s="93">
        <v>0.0031999286070783176</v>
      </c>
      <c r="E97" s="93">
        <v>2.576916955965207</v>
      </c>
      <c r="F97" s="69" t="s">
        <v>279</v>
      </c>
      <c r="G97" s="69" t="b">
        <v>0</v>
      </c>
      <c r="H97" s="69" t="b">
        <v>0</v>
      </c>
      <c r="I97" s="69" t="b">
        <v>0</v>
      </c>
      <c r="J97" s="69" t="b">
        <v>0</v>
      </c>
      <c r="K97" s="69" t="b">
        <v>0</v>
      </c>
      <c r="L97" s="69" t="b">
        <v>0</v>
      </c>
    </row>
    <row r="98" spans="1:12" ht="15">
      <c r="A98" s="69" t="s">
        <v>1047</v>
      </c>
      <c r="B98" s="69" t="s">
        <v>1063</v>
      </c>
      <c r="C98" s="69">
        <v>2</v>
      </c>
      <c r="D98" s="93">
        <v>0.0031999286070783176</v>
      </c>
      <c r="E98" s="93">
        <v>2.400825696909526</v>
      </c>
      <c r="F98" s="69" t="s">
        <v>279</v>
      </c>
      <c r="G98" s="69" t="b">
        <v>0</v>
      </c>
      <c r="H98" s="69" t="b">
        <v>0</v>
      </c>
      <c r="I98" s="69" t="b">
        <v>0</v>
      </c>
      <c r="J98" s="69" t="b">
        <v>0</v>
      </c>
      <c r="K98" s="69" t="b">
        <v>0</v>
      </c>
      <c r="L98" s="69" t="b">
        <v>0</v>
      </c>
    </row>
    <row r="99" spans="1:12" ht="15">
      <c r="A99" s="69" t="s">
        <v>1063</v>
      </c>
      <c r="B99" s="69" t="s">
        <v>435</v>
      </c>
      <c r="C99" s="69">
        <v>2</v>
      </c>
      <c r="D99" s="93">
        <v>0.0031999286070783176</v>
      </c>
      <c r="E99" s="93">
        <v>2.576916955965207</v>
      </c>
      <c r="F99" s="69" t="s">
        <v>279</v>
      </c>
      <c r="G99" s="69" t="b">
        <v>0</v>
      </c>
      <c r="H99" s="69" t="b">
        <v>0</v>
      </c>
      <c r="I99" s="69" t="b">
        <v>0</v>
      </c>
      <c r="J99" s="69" t="b">
        <v>0</v>
      </c>
      <c r="K99" s="69" t="b">
        <v>0</v>
      </c>
      <c r="L99" s="69" t="b">
        <v>0</v>
      </c>
    </row>
    <row r="100" spans="1:12" ht="15">
      <c r="A100" s="69" t="s">
        <v>435</v>
      </c>
      <c r="B100" s="69" t="s">
        <v>892</v>
      </c>
      <c r="C100" s="69">
        <v>2</v>
      </c>
      <c r="D100" s="93">
        <v>0.0031999286070783176</v>
      </c>
      <c r="E100" s="93">
        <v>1.5991933506763594</v>
      </c>
      <c r="F100" s="69" t="s">
        <v>279</v>
      </c>
      <c r="G100" s="69" t="b">
        <v>0</v>
      </c>
      <c r="H100" s="69" t="b">
        <v>0</v>
      </c>
      <c r="I100" s="69" t="b">
        <v>0</v>
      </c>
      <c r="J100" s="69" t="b">
        <v>0</v>
      </c>
      <c r="K100" s="69" t="b">
        <v>0</v>
      </c>
      <c r="L100" s="69" t="b">
        <v>0</v>
      </c>
    </row>
    <row r="101" spans="1:12" ht="15">
      <c r="A101" s="69" t="s">
        <v>1064</v>
      </c>
      <c r="B101" s="69" t="s">
        <v>426</v>
      </c>
      <c r="C101" s="69">
        <v>2</v>
      </c>
      <c r="D101" s="93">
        <v>0.0031999286070783176</v>
      </c>
      <c r="E101" s="93">
        <v>2.400825696909526</v>
      </c>
      <c r="F101" s="69" t="s">
        <v>279</v>
      </c>
      <c r="G101" s="69" t="b">
        <v>0</v>
      </c>
      <c r="H101" s="69" t="b">
        <v>0</v>
      </c>
      <c r="I101" s="69" t="b">
        <v>0</v>
      </c>
      <c r="J101" s="69" t="b">
        <v>0</v>
      </c>
      <c r="K101" s="69" t="b">
        <v>0</v>
      </c>
      <c r="L101" s="69" t="b">
        <v>0</v>
      </c>
    </row>
    <row r="102" spans="1:12" ht="15">
      <c r="A102" s="69" t="s">
        <v>426</v>
      </c>
      <c r="B102" s="69" t="s">
        <v>377</v>
      </c>
      <c r="C102" s="69">
        <v>2</v>
      </c>
      <c r="D102" s="93">
        <v>0.0031999286070783176</v>
      </c>
      <c r="E102" s="93">
        <v>2.400825696909526</v>
      </c>
      <c r="F102" s="69" t="s">
        <v>279</v>
      </c>
      <c r="G102" s="69" t="b">
        <v>0</v>
      </c>
      <c r="H102" s="69" t="b">
        <v>0</v>
      </c>
      <c r="I102" s="69" t="b">
        <v>0</v>
      </c>
      <c r="J102" s="69" t="b">
        <v>0</v>
      </c>
      <c r="K102" s="69" t="b">
        <v>0</v>
      </c>
      <c r="L102" s="69" t="b">
        <v>0</v>
      </c>
    </row>
    <row r="103" spans="1:12" ht="15">
      <c r="A103" s="69" t="s">
        <v>377</v>
      </c>
      <c r="B103" s="69" t="s">
        <v>423</v>
      </c>
      <c r="C103" s="69">
        <v>2</v>
      </c>
      <c r="D103" s="93">
        <v>0.0031999286070783176</v>
      </c>
      <c r="E103" s="93">
        <v>2.1789769472931693</v>
      </c>
      <c r="F103" s="69" t="s">
        <v>279</v>
      </c>
      <c r="G103" s="69" t="b">
        <v>0</v>
      </c>
      <c r="H103" s="69" t="b">
        <v>0</v>
      </c>
      <c r="I103" s="69" t="b">
        <v>0</v>
      </c>
      <c r="J103" s="69" t="b">
        <v>0</v>
      </c>
      <c r="K103" s="69" t="b">
        <v>0</v>
      </c>
      <c r="L103" s="69" t="b">
        <v>0</v>
      </c>
    </row>
    <row r="104" spans="1:12" ht="15">
      <c r="A104" s="69" t="s">
        <v>423</v>
      </c>
      <c r="B104" s="69" t="s">
        <v>1065</v>
      </c>
      <c r="C104" s="69">
        <v>2</v>
      </c>
      <c r="D104" s="93">
        <v>0.0031999286070783176</v>
      </c>
      <c r="E104" s="93">
        <v>2.1789769472931693</v>
      </c>
      <c r="F104" s="69" t="s">
        <v>279</v>
      </c>
      <c r="G104" s="69" t="b">
        <v>0</v>
      </c>
      <c r="H104" s="69" t="b">
        <v>0</v>
      </c>
      <c r="I104" s="69" t="b">
        <v>0</v>
      </c>
      <c r="J104" s="69" t="b">
        <v>0</v>
      </c>
      <c r="K104" s="69" t="b">
        <v>0</v>
      </c>
      <c r="L104" s="69" t="b">
        <v>0</v>
      </c>
    </row>
    <row r="105" spans="1:12" ht="15">
      <c r="A105" s="69" t="s">
        <v>1065</v>
      </c>
      <c r="B105" s="69" t="s">
        <v>439</v>
      </c>
      <c r="C105" s="69">
        <v>2</v>
      </c>
      <c r="D105" s="93">
        <v>0.0031999286070783176</v>
      </c>
      <c r="E105" s="93">
        <v>2.576916955965207</v>
      </c>
      <c r="F105" s="69" t="s">
        <v>279</v>
      </c>
      <c r="G105" s="69" t="b">
        <v>0</v>
      </c>
      <c r="H105" s="69" t="b">
        <v>0</v>
      </c>
      <c r="I105" s="69" t="b">
        <v>0</v>
      </c>
      <c r="J105" s="69" t="b">
        <v>0</v>
      </c>
      <c r="K105" s="69" t="b">
        <v>0</v>
      </c>
      <c r="L105" s="69" t="b">
        <v>0</v>
      </c>
    </row>
    <row r="106" spans="1:12" ht="15">
      <c r="A106" s="69" t="s">
        <v>439</v>
      </c>
      <c r="B106" s="69" t="s">
        <v>1066</v>
      </c>
      <c r="C106" s="69">
        <v>2</v>
      </c>
      <c r="D106" s="93">
        <v>0.0031999286070783176</v>
      </c>
      <c r="E106" s="93">
        <v>2.576916955965207</v>
      </c>
      <c r="F106" s="69" t="s">
        <v>279</v>
      </c>
      <c r="G106" s="69" t="b">
        <v>0</v>
      </c>
      <c r="H106" s="69" t="b">
        <v>0</v>
      </c>
      <c r="I106" s="69" t="b">
        <v>0</v>
      </c>
      <c r="J106" s="69" t="b">
        <v>0</v>
      </c>
      <c r="K106" s="69" t="b">
        <v>0</v>
      </c>
      <c r="L106" s="69" t="b">
        <v>0</v>
      </c>
    </row>
    <row r="107" spans="1:12" ht="15">
      <c r="A107" s="69" t="s">
        <v>1066</v>
      </c>
      <c r="B107" s="69" t="s">
        <v>434</v>
      </c>
      <c r="C107" s="69">
        <v>2</v>
      </c>
      <c r="D107" s="93">
        <v>0.0031999286070783176</v>
      </c>
      <c r="E107" s="93">
        <v>2.400825696909526</v>
      </c>
      <c r="F107" s="69" t="s">
        <v>279</v>
      </c>
      <c r="G107" s="69" t="b">
        <v>0</v>
      </c>
      <c r="H107" s="69" t="b">
        <v>0</v>
      </c>
      <c r="I107" s="69" t="b">
        <v>0</v>
      </c>
      <c r="J107" s="69" t="b">
        <v>0</v>
      </c>
      <c r="K107" s="69" t="b">
        <v>0</v>
      </c>
      <c r="L107" s="69" t="b">
        <v>0</v>
      </c>
    </row>
    <row r="108" spans="1:12" ht="15">
      <c r="A108" s="69" t="s">
        <v>434</v>
      </c>
      <c r="B108" s="69" t="s">
        <v>464</v>
      </c>
      <c r="C108" s="69">
        <v>2</v>
      </c>
      <c r="D108" s="93">
        <v>0.0031999286070783176</v>
      </c>
      <c r="E108" s="93">
        <v>2.2247344378538445</v>
      </c>
      <c r="F108" s="69" t="s">
        <v>279</v>
      </c>
      <c r="G108" s="69" t="b">
        <v>0</v>
      </c>
      <c r="H108" s="69" t="b">
        <v>0</v>
      </c>
      <c r="I108" s="69" t="b">
        <v>0</v>
      </c>
      <c r="J108" s="69" t="b">
        <v>0</v>
      </c>
      <c r="K108" s="69" t="b">
        <v>0</v>
      </c>
      <c r="L108" s="69" t="b">
        <v>0</v>
      </c>
    </row>
    <row r="109" spans="1:12" ht="15">
      <c r="A109" s="69" t="s">
        <v>476</v>
      </c>
      <c r="B109" s="69" t="s">
        <v>892</v>
      </c>
      <c r="C109" s="69">
        <v>2</v>
      </c>
      <c r="D109" s="93">
        <v>0.0031999286070783176</v>
      </c>
      <c r="E109" s="93">
        <v>1.423102091620678</v>
      </c>
      <c r="F109" s="69" t="s">
        <v>279</v>
      </c>
      <c r="G109" s="69" t="b">
        <v>0</v>
      </c>
      <c r="H109" s="69" t="b">
        <v>0</v>
      </c>
      <c r="I109" s="69" t="b">
        <v>0</v>
      </c>
      <c r="J109" s="69" t="b">
        <v>0</v>
      </c>
      <c r="K109" s="69" t="b">
        <v>0</v>
      </c>
      <c r="L109" s="69" t="b">
        <v>0</v>
      </c>
    </row>
    <row r="110" spans="1:12" ht="15">
      <c r="A110" s="69" t="s">
        <v>440</v>
      </c>
      <c r="B110" s="69" t="s">
        <v>1068</v>
      </c>
      <c r="C110" s="69">
        <v>2</v>
      </c>
      <c r="D110" s="93">
        <v>0.0031999286070783176</v>
      </c>
      <c r="E110" s="93">
        <v>2.0328489116149315</v>
      </c>
      <c r="F110" s="69" t="s">
        <v>279</v>
      </c>
      <c r="G110" s="69" t="b">
        <v>0</v>
      </c>
      <c r="H110" s="69" t="b">
        <v>0</v>
      </c>
      <c r="I110" s="69" t="b">
        <v>0</v>
      </c>
      <c r="J110" s="69" t="b">
        <v>0</v>
      </c>
      <c r="K110" s="69" t="b">
        <v>0</v>
      </c>
      <c r="L110" s="69" t="b">
        <v>0</v>
      </c>
    </row>
    <row r="111" spans="1:12" ht="15">
      <c r="A111" s="69" t="s">
        <v>1068</v>
      </c>
      <c r="B111" s="69" t="s">
        <v>446</v>
      </c>
      <c r="C111" s="69">
        <v>2</v>
      </c>
      <c r="D111" s="93">
        <v>0.0031999286070783176</v>
      </c>
      <c r="E111" s="93">
        <v>2.576916955965207</v>
      </c>
      <c r="F111" s="69" t="s">
        <v>279</v>
      </c>
      <c r="G111" s="69" t="b">
        <v>0</v>
      </c>
      <c r="H111" s="69" t="b">
        <v>0</v>
      </c>
      <c r="I111" s="69" t="b">
        <v>0</v>
      </c>
      <c r="J111" s="69" t="b">
        <v>0</v>
      </c>
      <c r="K111" s="69" t="b">
        <v>0</v>
      </c>
      <c r="L111" s="69" t="b">
        <v>0</v>
      </c>
    </row>
    <row r="112" spans="1:12" ht="15">
      <c r="A112" s="69" t="s">
        <v>446</v>
      </c>
      <c r="B112" s="69" t="s">
        <v>1069</v>
      </c>
      <c r="C112" s="69">
        <v>2</v>
      </c>
      <c r="D112" s="93">
        <v>0.0031999286070783176</v>
      </c>
      <c r="E112" s="93">
        <v>2.576916955965207</v>
      </c>
      <c r="F112" s="69" t="s">
        <v>279</v>
      </c>
      <c r="G112" s="69" t="b">
        <v>0</v>
      </c>
      <c r="H112" s="69" t="b">
        <v>0</v>
      </c>
      <c r="I112" s="69" t="b">
        <v>0</v>
      </c>
      <c r="J112" s="69" t="b">
        <v>0</v>
      </c>
      <c r="K112" s="69" t="b">
        <v>0</v>
      </c>
      <c r="L112" s="69" t="b">
        <v>0</v>
      </c>
    </row>
    <row r="113" spans="1:12" ht="15">
      <c r="A113" s="69" t="s">
        <v>1069</v>
      </c>
      <c r="B113" s="69" t="s">
        <v>450</v>
      </c>
      <c r="C113" s="69">
        <v>2</v>
      </c>
      <c r="D113" s="93">
        <v>0.0031999286070783176</v>
      </c>
      <c r="E113" s="93">
        <v>2.576916955965207</v>
      </c>
      <c r="F113" s="69" t="s">
        <v>279</v>
      </c>
      <c r="G113" s="69" t="b">
        <v>0</v>
      </c>
      <c r="H113" s="69" t="b">
        <v>0</v>
      </c>
      <c r="I113" s="69" t="b">
        <v>0</v>
      </c>
      <c r="J113" s="69" t="b">
        <v>0</v>
      </c>
      <c r="K113" s="69" t="b">
        <v>0</v>
      </c>
      <c r="L113" s="69" t="b">
        <v>0</v>
      </c>
    </row>
    <row r="114" spans="1:12" ht="15">
      <c r="A114" s="69" t="s">
        <v>450</v>
      </c>
      <c r="B114" s="69" t="s">
        <v>1070</v>
      </c>
      <c r="C114" s="69">
        <v>2</v>
      </c>
      <c r="D114" s="93">
        <v>0.0031999286070783176</v>
      </c>
      <c r="E114" s="93">
        <v>2.576916955965207</v>
      </c>
      <c r="F114" s="69" t="s">
        <v>279</v>
      </c>
      <c r="G114" s="69" t="b">
        <v>0</v>
      </c>
      <c r="H114" s="69" t="b">
        <v>0</v>
      </c>
      <c r="I114" s="69" t="b">
        <v>0</v>
      </c>
      <c r="J114" s="69" t="b">
        <v>0</v>
      </c>
      <c r="K114" s="69" t="b">
        <v>0</v>
      </c>
      <c r="L114" s="69" t="b">
        <v>0</v>
      </c>
    </row>
    <row r="115" spans="1:12" ht="15">
      <c r="A115" s="69" t="s">
        <v>1070</v>
      </c>
      <c r="B115" s="69" t="s">
        <v>1071</v>
      </c>
      <c r="C115" s="69">
        <v>2</v>
      </c>
      <c r="D115" s="93">
        <v>0.0031999286070783176</v>
      </c>
      <c r="E115" s="93">
        <v>2.576916955965207</v>
      </c>
      <c r="F115" s="69" t="s">
        <v>279</v>
      </c>
      <c r="G115" s="69" t="b">
        <v>0</v>
      </c>
      <c r="H115" s="69" t="b">
        <v>0</v>
      </c>
      <c r="I115" s="69" t="b">
        <v>0</v>
      </c>
      <c r="J115" s="69" t="b">
        <v>0</v>
      </c>
      <c r="K115" s="69" t="b">
        <v>0</v>
      </c>
      <c r="L115" s="69" t="b">
        <v>0</v>
      </c>
    </row>
    <row r="116" spans="1:12" ht="15">
      <c r="A116" s="69" t="s">
        <v>1071</v>
      </c>
      <c r="B116" s="69" t="s">
        <v>438</v>
      </c>
      <c r="C116" s="69">
        <v>2</v>
      </c>
      <c r="D116" s="93">
        <v>0.0031999286070783176</v>
      </c>
      <c r="E116" s="93">
        <v>1.9748569646372447</v>
      </c>
      <c r="F116" s="69" t="s">
        <v>279</v>
      </c>
      <c r="G116" s="69" t="b">
        <v>0</v>
      </c>
      <c r="H116" s="69" t="b">
        <v>0</v>
      </c>
      <c r="I116" s="69" t="b">
        <v>0</v>
      </c>
      <c r="J116" s="69" t="b">
        <v>0</v>
      </c>
      <c r="K116" s="69" t="b">
        <v>0</v>
      </c>
      <c r="L116" s="69" t="b">
        <v>0</v>
      </c>
    </row>
    <row r="117" spans="1:12" ht="15">
      <c r="A117" s="69" t="s">
        <v>438</v>
      </c>
      <c r="B117" s="69" t="s">
        <v>896</v>
      </c>
      <c r="C117" s="69">
        <v>2</v>
      </c>
      <c r="D117" s="93">
        <v>0.0031999286070783176</v>
      </c>
      <c r="E117" s="93">
        <v>1.3727969733092822</v>
      </c>
      <c r="F117" s="69" t="s">
        <v>279</v>
      </c>
      <c r="G117" s="69" t="b">
        <v>0</v>
      </c>
      <c r="H117" s="69" t="b">
        <v>0</v>
      </c>
      <c r="I117" s="69" t="b">
        <v>0</v>
      </c>
      <c r="J117" s="69" t="b">
        <v>0</v>
      </c>
      <c r="K117" s="69" t="b">
        <v>0</v>
      </c>
      <c r="L117" s="69" t="b">
        <v>0</v>
      </c>
    </row>
    <row r="118" spans="1:12" ht="15">
      <c r="A118" s="69" t="s">
        <v>896</v>
      </c>
      <c r="B118" s="69" t="s">
        <v>433</v>
      </c>
      <c r="C118" s="69">
        <v>2</v>
      </c>
      <c r="D118" s="93">
        <v>0.0031999286070783176</v>
      </c>
      <c r="E118" s="93">
        <v>1.1297589246229878</v>
      </c>
      <c r="F118" s="69" t="s">
        <v>279</v>
      </c>
      <c r="G118" s="69" t="b">
        <v>0</v>
      </c>
      <c r="H118" s="69" t="b">
        <v>0</v>
      </c>
      <c r="I118" s="69" t="b">
        <v>0</v>
      </c>
      <c r="J118" s="69" t="b">
        <v>0</v>
      </c>
      <c r="K118" s="69" t="b">
        <v>0</v>
      </c>
      <c r="L118" s="69" t="b">
        <v>0</v>
      </c>
    </row>
    <row r="119" spans="1:12" ht="15">
      <c r="A119" s="69" t="s">
        <v>433</v>
      </c>
      <c r="B119" s="69" t="s">
        <v>1072</v>
      </c>
      <c r="C119" s="69">
        <v>2</v>
      </c>
      <c r="D119" s="93">
        <v>0.0031999286070783176</v>
      </c>
      <c r="E119" s="93">
        <v>1.7318189159509503</v>
      </c>
      <c r="F119" s="69" t="s">
        <v>279</v>
      </c>
      <c r="G119" s="69" t="b">
        <v>0</v>
      </c>
      <c r="H119" s="69" t="b">
        <v>0</v>
      </c>
      <c r="I119" s="69" t="b">
        <v>0</v>
      </c>
      <c r="J119" s="69" t="b">
        <v>0</v>
      </c>
      <c r="K119" s="69" t="b">
        <v>0</v>
      </c>
      <c r="L119" s="69" t="b">
        <v>0</v>
      </c>
    </row>
    <row r="120" spans="1:12" ht="15">
      <c r="A120" s="69" t="s">
        <v>1072</v>
      </c>
      <c r="B120" s="69" t="s">
        <v>1073</v>
      </c>
      <c r="C120" s="69">
        <v>2</v>
      </c>
      <c r="D120" s="93">
        <v>0.0031999286070783176</v>
      </c>
      <c r="E120" s="93">
        <v>2.576916955965207</v>
      </c>
      <c r="F120" s="69" t="s">
        <v>279</v>
      </c>
      <c r="G120" s="69" t="b">
        <v>0</v>
      </c>
      <c r="H120" s="69" t="b">
        <v>0</v>
      </c>
      <c r="I120" s="69" t="b">
        <v>0</v>
      </c>
      <c r="J120" s="69" t="b">
        <v>0</v>
      </c>
      <c r="K120" s="69" t="b">
        <v>0</v>
      </c>
      <c r="L120" s="69" t="b">
        <v>0</v>
      </c>
    </row>
    <row r="121" spans="1:12" ht="15">
      <c r="A121" s="69" t="s">
        <v>1073</v>
      </c>
      <c r="B121" s="69" t="s">
        <v>433</v>
      </c>
      <c r="C121" s="69">
        <v>2</v>
      </c>
      <c r="D121" s="93">
        <v>0.0031999286070783176</v>
      </c>
      <c r="E121" s="93">
        <v>1.7318189159509503</v>
      </c>
      <c r="F121" s="69" t="s">
        <v>279</v>
      </c>
      <c r="G121" s="69" t="b">
        <v>0</v>
      </c>
      <c r="H121" s="69" t="b">
        <v>0</v>
      </c>
      <c r="I121" s="69" t="b">
        <v>0</v>
      </c>
      <c r="J121" s="69" t="b">
        <v>0</v>
      </c>
      <c r="K121" s="69" t="b">
        <v>0</v>
      </c>
      <c r="L121" s="69" t="b">
        <v>0</v>
      </c>
    </row>
    <row r="122" spans="1:12" ht="15">
      <c r="A122" s="69" t="s">
        <v>433</v>
      </c>
      <c r="B122" s="69" t="s">
        <v>1074</v>
      </c>
      <c r="C122" s="69">
        <v>2</v>
      </c>
      <c r="D122" s="93">
        <v>0.0031999286070783176</v>
      </c>
      <c r="E122" s="93">
        <v>1.7318189159509503</v>
      </c>
      <c r="F122" s="69" t="s">
        <v>279</v>
      </c>
      <c r="G122" s="69" t="b">
        <v>0</v>
      </c>
      <c r="H122" s="69" t="b">
        <v>0</v>
      </c>
      <c r="I122" s="69" t="b">
        <v>0</v>
      </c>
      <c r="J122" s="69" t="b">
        <v>0</v>
      </c>
      <c r="K122" s="69" t="b">
        <v>0</v>
      </c>
      <c r="L122" s="69" t="b">
        <v>0</v>
      </c>
    </row>
    <row r="123" spans="1:12" ht="15">
      <c r="A123" s="69" t="s">
        <v>1074</v>
      </c>
      <c r="B123" s="69" t="s">
        <v>1075</v>
      </c>
      <c r="C123" s="69">
        <v>2</v>
      </c>
      <c r="D123" s="93">
        <v>0.0031999286070783176</v>
      </c>
      <c r="E123" s="93">
        <v>2.576916955965207</v>
      </c>
      <c r="F123" s="69" t="s">
        <v>279</v>
      </c>
      <c r="G123" s="69" t="b">
        <v>0</v>
      </c>
      <c r="H123" s="69" t="b">
        <v>0</v>
      </c>
      <c r="I123" s="69" t="b">
        <v>0</v>
      </c>
      <c r="J123" s="69" t="b">
        <v>0</v>
      </c>
      <c r="K123" s="69" t="b">
        <v>0</v>
      </c>
      <c r="L123" s="69" t="b">
        <v>0</v>
      </c>
    </row>
    <row r="124" spans="1:12" ht="15">
      <c r="A124" s="69" t="s">
        <v>1075</v>
      </c>
      <c r="B124" s="69" t="s">
        <v>433</v>
      </c>
      <c r="C124" s="69">
        <v>2</v>
      </c>
      <c r="D124" s="93">
        <v>0.0031999286070783176</v>
      </c>
      <c r="E124" s="93">
        <v>1.7318189159509503</v>
      </c>
      <c r="F124" s="69" t="s">
        <v>279</v>
      </c>
      <c r="G124" s="69" t="b">
        <v>0</v>
      </c>
      <c r="H124" s="69" t="b">
        <v>0</v>
      </c>
      <c r="I124" s="69" t="b">
        <v>0</v>
      </c>
      <c r="J124" s="69" t="b">
        <v>0</v>
      </c>
      <c r="K124" s="69" t="b">
        <v>0</v>
      </c>
      <c r="L124" s="69" t="b">
        <v>0</v>
      </c>
    </row>
    <row r="125" spans="1:12" ht="15">
      <c r="A125" s="69" t="s">
        <v>433</v>
      </c>
      <c r="B125" s="69" t="s">
        <v>1076</v>
      </c>
      <c r="C125" s="69">
        <v>2</v>
      </c>
      <c r="D125" s="93">
        <v>0.0031999286070783176</v>
      </c>
      <c r="E125" s="93">
        <v>1.7318189159509503</v>
      </c>
      <c r="F125" s="69" t="s">
        <v>279</v>
      </c>
      <c r="G125" s="69" t="b">
        <v>0</v>
      </c>
      <c r="H125" s="69" t="b">
        <v>0</v>
      </c>
      <c r="I125" s="69" t="b">
        <v>0</v>
      </c>
      <c r="J125" s="69" t="b">
        <v>0</v>
      </c>
      <c r="K125" s="69" t="b">
        <v>0</v>
      </c>
      <c r="L125" s="69" t="b">
        <v>0</v>
      </c>
    </row>
    <row r="126" spans="1:12" ht="15">
      <c r="A126" s="69" t="s">
        <v>1076</v>
      </c>
      <c r="B126" s="69" t="s">
        <v>1077</v>
      </c>
      <c r="C126" s="69">
        <v>2</v>
      </c>
      <c r="D126" s="93">
        <v>0.0031999286070783176</v>
      </c>
      <c r="E126" s="93">
        <v>2.576916955965207</v>
      </c>
      <c r="F126" s="69" t="s">
        <v>279</v>
      </c>
      <c r="G126" s="69" t="b">
        <v>0</v>
      </c>
      <c r="H126" s="69" t="b">
        <v>0</v>
      </c>
      <c r="I126" s="69" t="b">
        <v>0</v>
      </c>
      <c r="J126" s="69" t="b">
        <v>0</v>
      </c>
      <c r="K126" s="69" t="b">
        <v>0</v>
      </c>
      <c r="L126" s="69" t="b">
        <v>0</v>
      </c>
    </row>
    <row r="127" spans="1:12" ht="15">
      <c r="A127" s="69" t="s">
        <v>1077</v>
      </c>
      <c r="B127" s="69" t="s">
        <v>433</v>
      </c>
      <c r="C127" s="69">
        <v>2</v>
      </c>
      <c r="D127" s="93">
        <v>0.0031999286070783176</v>
      </c>
      <c r="E127" s="93">
        <v>1.7318189159509503</v>
      </c>
      <c r="F127" s="69" t="s">
        <v>279</v>
      </c>
      <c r="G127" s="69" t="b">
        <v>0</v>
      </c>
      <c r="H127" s="69" t="b">
        <v>0</v>
      </c>
      <c r="I127" s="69" t="b">
        <v>0</v>
      </c>
      <c r="J127" s="69" t="b">
        <v>0</v>
      </c>
      <c r="K127" s="69" t="b">
        <v>0</v>
      </c>
      <c r="L127" s="69" t="b">
        <v>0</v>
      </c>
    </row>
    <row r="128" spans="1:12" ht="15">
      <c r="A128" s="69" t="s">
        <v>433</v>
      </c>
      <c r="B128" s="69" t="s">
        <v>1078</v>
      </c>
      <c r="C128" s="69">
        <v>2</v>
      </c>
      <c r="D128" s="93">
        <v>0.0031999286070783176</v>
      </c>
      <c r="E128" s="93">
        <v>1.7318189159509503</v>
      </c>
      <c r="F128" s="69" t="s">
        <v>279</v>
      </c>
      <c r="G128" s="69" t="b">
        <v>0</v>
      </c>
      <c r="H128" s="69" t="b">
        <v>0</v>
      </c>
      <c r="I128" s="69" t="b">
        <v>0</v>
      </c>
      <c r="J128" s="69" t="b">
        <v>0</v>
      </c>
      <c r="K128" s="69" t="b">
        <v>0</v>
      </c>
      <c r="L128" s="69" t="b">
        <v>0</v>
      </c>
    </row>
    <row r="129" spans="1:12" ht="15">
      <c r="A129" s="69" t="s">
        <v>1078</v>
      </c>
      <c r="B129" s="69" t="s">
        <v>1079</v>
      </c>
      <c r="C129" s="69">
        <v>2</v>
      </c>
      <c r="D129" s="93">
        <v>0.0031999286070783176</v>
      </c>
      <c r="E129" s="93">
        <v>2.576916955965207</v>
      </c>
      <c r="F129" s="69" t="s">
        <v>279</v>
      </c>
      <c r="G129" s="69" t="b">
        <v>0</v>
      </c>
      <c r="H129" s="69" t="b">
        <v>0</v>
      </c>
      <c r="I129" s="69" t="b">
        <v>0</v>
      </c>
      <c r="J129" s="69" t="b">
        <v>0</v>
      </c>
      <c r="K129" s="69" t="b">
        <v>0</v>
      </c>
      <c r="L129" s="69" t="b">
        <v>0</v>
      </c>
    </row>
    <row r="130" spans="1:12" ht="15">
      <c r="A130" s="69" t="s">
        <v>1079</v>
      </c>
      <c r="B130" s="69" t="s">
        <v>433</v>
      </c>
      <c r="C130" s="69">
        <v>2</v>
      </c>
      <c r="D130" s="93">
        <v>0.0031999286070783176</v>
      </c>
      <c r="E130" s="93">
        <v>1.7318189159509503</v>
      </c>
      <c r="F130" s="69" t="s">
        <v>279</v>
      </c>
      <c r="G130" s="69" t="b">
        <v>0</v>
      </c>
      <c r="H130" s="69" t="b">
        <v>0</v>
      </c>
      <c r="I130" s="69" t="b">
        <v>0</v>
      </c>
      <c r="J130" s="69" t="b">
        <v>0</v>
      </c>
      <c r="K130" s="69" t="b">
        <v>0</v>
      </c>
      <c r="L130" s="69" t="b">
        <v>0</v>
      </c>
    </row>
    <row r="131" spans="1:12" ht="15">
      <c r="A131" s="69" t="s">
        <v>433</v>
      </c>
      <c r="B131" s="69" t="s">
        <v>1080</v>
      </c>
      <c r="C131" s="69">
        <v>2</v>
      </c>
      <c r="D131" s="93">
        <v>0.0031999286070783176</v>
      </c>
      <c r="E131" s="93">
        <v>1.7318189159509503</v>
      </c>
      <c r="F131" s="69" t="s">
        <v>279</v>
      </c>
      <c r="G131" s="69" t="b">
        <v>0</v>
      </c>
      <c r="H131" s="69" t="b">
        <v>0</v>
      </c>
      <c r="I131" s="69" t="b">
        <v>0</v>
      </c>
      <c r="J131" s="69" t="b">
        <v>0</v>
      </c>
      <c r="K131" s="69" t="b">
        <v>0</v>
      </c>
      <c r="L131" s="69" t="b">
        <v>0</v>
      </c>
    </row>
    <row r="132" spans="1:12" ht="15">
      <c r="A132" s="69" t="s">
        <v>1080</v>
      </c>
      <c r="B132" s="69" t="s">
        <v>1081</v>
      </c>
      <c r="C132" s="69">
        <v>2</v>
      </c>
      <c r="D132" s="93">
        <v>0.0031999286070783176</v>
      </c>
      <c r="E132" s="93">
        <v>2.576916955965207</v>
      </c>
      <c r="F132" s="69" t="s">
        <v>279</v>
      </c>
      <c r="G132" s="69" t="b">
        <v>0</v>
      </c>
      <c r="H132" s="69" t="b">
        <v>0</v>
      </c>
      <c r="I132" s="69" t="b">
        <v>0</v>
      </c>
      <c r="J132" s="69" t="b">
        <v>0</v>
      </c>
      <c r="K132" s="69" t="b">
        <v>0</v>
      </c>
      <c r="L132" s="69" t="b">
        <v>0</v>
      </c>
    </row>
    <row r="133" spans="1:12" ht="15">
      <c r="A133" s="69" t="s">
        <v>1081</v>
      </c>
      <c r="B133" s="69" t="s">
        <v>433</v>
      </c>
      <c r="C133" s="69">
        <v>2</v>
      </c>
      <c r="D133" s="93">
        <v>0.0031999286070783176</v>
      </c>
      <c r="E133" s="93">
        <v>1.7318189159509503</v>
      </c>
      <c r="F133" s="69" t="s">
        <v>279</v>
      </c>
      <c r="G133" s="69" t="b">
        <v>0</v>
      </c>
      <c r="H133" s="69" t="b">
        <v>0</v>
      </c>
      <c r="I133" s="69" t="b">
        <v>0</v>
      </c>
      <c r="J133" s="69" t="b">
        <v>0</v>
      </c>
      <c r="K133" s="69" t="b">
        <v>0</v>
      </c>
      <c r="L133" s="69" t="b">
        <v>0</v>
      </c>
    </row>
    <row r="134" spans="1:12" ht="15">
      <c r="A134" s="69" t="s">
        <v>433</v>
      </c>
      <c r="B134" s="69" t="s">
        <v>1082</v>
      </c>
      <c r="C134" s="69">
        <v>2</v>
      </c>
      <c r="D134" s="93">
        <v>0.0031999286070783176</v>
      </c>
      <c r="E134" s="93">
        <v>1.7318189159509503</v>
      </c>
      <c r="F134" s="69" t="s">
        <v>279</v>
      </c>
      <c r="G134" s="69" t="b">
        <v>0</v>
      </c>
      <c r="H134" s="69" t="b">
        <v>0</v>
      </c>
      <c r="I134" s="69" t="b">
        <v>0</v>
      </c>
      <c r="J134" s="69" t="b">
        <v>0</v>
      </c>
      <c r="K134" s="69" t="b">
        <v>0</v>
      </c>
      <c r="L134" s="69" t="b">
        <v>0</v>
      </c>
    </row>
    <row r="135" spans="1:12" ht="15">
      <c r="A135" s="69" t="s">
        <v>1082</v>
      </c>
      <c r="B135" s="69" t="s">
        <v>444</v>
      </c>
      <c r="C135" s="69">
        <v>2</v>
      </c>
      <c r="D135" s="93">
        <v>0.0031999286070783176</v>
      </c>
      <c r="E135" s="93">
        <v>2.576916955965207</v>
      </c>
      <c r="F135" s="69" t="s">
        <v>279</v>
      </c>
      <c r="G135" s="69" t="b">
        <v>0</v>
      </c>
      <c r="H135" s="69" t="b">
        <v>0</v>
      </c>
      <c r="I135" s="69" t="b">
        <v>0</v>
      </c>
      <c r="J135" s="69" t="b">
        <v>0</v>
      </c>
      <c r="K135" s="69" t="b">
        <v>0</v>
      </c>
      <c r="L135" s="69" t="b">
        <v>0</v>
      </c>
    </row>
    <row r="136" spans="1:12" ht="15">
      <c r="A136" s="69" t="s">
        <v>444</v>
      </c>
      <c r="B136" s="69" t="s">
        <v>433</v>
      </c>
      <c r="C136" s="69">
        <v>2</v>
      </c>
      <c r="D136" s="93">
        <v>0.0031999286070783176</v>
      </c>
      <c r="E136" s="93">
        <v>1.7318189159509503</v>
      </c>
      <c r="F136" s="69" t="s">
        <v>279</v>
      </c>
      <c r="G136" s="69" t="b">
        <v>0</v>
      </c>
      <c r="H136" s="69" t="b">
        <v>0</v>
      </c>
      <c r="I136" s="69" t="b">
        <v>0</v>
      </c>
      <c r="J136" s="69" t="b">
        <v>0</v>
      </c>
      <c r="K136" s="69" t="b">
        <v>0</v>
      </c>
      <c r="L136" s="69" t="b">
        <v>0</v>
      </c>
    </row>
    <row r="137" spans="1:12" ht="15">
      <c r="A137" s="69" t="s">
        <v>433</v>
      </c>
      <c r="B137" s="69" t="s">
        <v>1083</v>
      </c>
      <c r="C137" s="69">
        <v>2</v>
      </c>
      <c r="D137" s="93">
        <v>0.0031999286070783176</v>
      </c>
      <c r="E137" s="93">
        <v>1.7318189159509503</v>
      </c>
      <c r="F137" s="69" t="s">
        <v>279</v>
      </c>
      <c r="G137" s="69" t="b">
        <v>0</v>
      </c>
      <c r="H137" s="69" t="b">
        <v>0</v>
      </c>
      <c r="I137" s="69" t="b">
        <v>0</v>
      </c>
      <c r="J137" s="69" t="b">
        <v>0</v>
      </c>
      <c r="K137" s="69" t="b">
        <v>0</v>
      </c>
      <c r="L137" s="69" t="b">
        <v>0</v>
      </c>
    </row>
    <row r="138" spans="1:12" ht="15">
      <c r="A138" s="69" t="s">
        <v>1083</v>
      </c>
      <c r="B138" s="69" t="s">
        <v>1084</v>
      </c>
      <c r="C138" s="69">
        <v>2</v>
      </c>
      <c r="D138" s="93">
        <v>0.0031999286070783176</v>
      </c>
      <c r="E138" s="93">
        <v>2.576916955965207</v>
      </c>
      <c r="F138" s="69" t="s">
        <v>279</v>
      </c>
      <c r="G138" s="69" t="b">
        <v>0</v>
      </c>
      <c r="H138" s="69" t="b">
        <v>0</v>
      </c>
      <c r="I138" s="69" t="b">
        <v>0</v>
      </c>
      <c r="J138" s="69" t="b">
        <v>0</v>
      </c>
      <c r="K138" s="69" t="b">
        <v>0</v>
      </c>
      <c r="L138" s="69" t="b">
        <v>0</v>
      </c>
    </row>
    <row r="139" spans="1:12" ht="15">
      <c r="A139" s="69" t="s">
        <v>1084</v>
      </c>
      <c r="B139" s="69" t="s">
        <v>889</v>
      </c>
      <c r="C139" s="69">
        <v>2</v>
      </c>
      <c r="D139" s="93">
        <v>0.0031999286070783176</v>
      </c>
      <c r="E139" s="93">
        <v>1.321644450861901</v>
      </c>
      <c r="F139" s="69" t="s">
        <v>279</v>
      </c>
      <c r="G139" s="69" t="b">
        <v>0</v>
      </c>
      <c r="H139" s="69" t="b">
        <v>0</v>
      </c>
      <c r="I139" s="69" t="b">
        <v>0</v>
      </c>
      <c r="J139" s="69" t="b">
        <v>0</v>
      </c>
      <c r="K139" s="69" t="b">
        <v>0</v>
      </c>
      <c r="L139" s="69" t="b">
        <v>0</v>
      </c>
    </row>
    <row r="140" spans="1:12" ht="15">
      <c r="A140" s="69" t="s">
        <v>464</v>
      </c>
      <c r="B140" s="69" t="s">
        <v>894</v>
      </c>
      <c r="C140" s="69">
        <v>3</v>
      </c>
      <c r="D140" s="93">
        <v>0.006045422739111287</v>
      </c>
      <c r="E140" s="93">
        <v>1.2863067388432747</v>
      </c>
      <c r="F140" s="69" t="s">
        <v>221</v>
      </c>
      <c r="G140" s="69" t="b">
        <v>0</v>
      </c>
      <c r="H140" s="69" t="b">
        <v>0</v>
      </c>
      <c r="I140" s="69" t="b">
        <v>0</v>
      </c>
      <c r="J140" s="69" t="b">
        <v>0</v>
      </c>
      <c r="K140" s="69" t="b">
        <v>0</v>
      </c>
      <c r="L140" s="69" t="b">
        <v>0</v>
      </c>
    </row>
    <row r="141" spans="1:12" ht="15">
      <c r="A141" s="69" t="s">
        <v>894</v>
      </c>
      <c r="B141" s="69" t="s">
        <v>476</v>
      </c>
      <c r="C141" s="69">
        <v>3</v>
      </c>
      <c r="D141" s="93">
        <v>0.006045422739111287</v>
      </c>
      <c r="E141" s="93">
        <v>1.2863067388432747</v>
      </c>
      <c r="F141" s="69" t="s">
        <v>221</v>
      </c>
      <c r="G141" s="69" t="b">
        <v>0</v>
      </c>
      <c r="H141" s="69" t="b">
        <v>0</v>
      </c>
      <c r="I141" s="69" t="b">
        <v>0</v>
      </c>
      <c r="J141" s="69" t="b">
        <v>0</v>
      </c>
      <c r="K141" s="69" t="b">
        <v>0</v>
      </c>
      <c r="L141" s="69" t="b">
        <v>0</v>
      </c>
    </row>
    <row r="142" spans="1:12" ht="15">
      <c r="A142" s="69" t="s">
        <v>892</v>
      </c>
      <c r="B142" s="69" t="s">
        <v>891</v>
      </c>
      <c r="C142" s="69">
        <v>3</v>
      </c>
      <c r="D142" s="93">
        <v>0.006045422739111287</v>
      </c>
      <c r="E142" s="93">
        <v>1.1613680022349748</v>
      </c>
      <c r="F142" s="69" t="s">
        <v>221</v>
      </c>
      <c r="G142" s="69" t="b">
        <v>0</v>
      </c>
      <c r="H142" s="69" t="b">
        <v>0</v>
      </c>
      <c r="I142" s="69" t="b">
        <v>0</v>
      </c>
      <c r="J142" s="69" t="b">
        <v>0</v>
      </c>
      <c r="K142" s="69" t="b">
        <v>0</v>
      </c>
      <c r="L142" s="69" t="b">
        <v>0</v>
      </c>
    </row>
    <row r="143" spans="1:12" ht="15">
      <c r="A143" s="69" t="s">
        <v>891</v>
      </c>
      <c r="B143" s="69" t="s">
        <v>893</v>
      </c>
      <c r="C143" s="69">
        <v>3</v>
      </c>
      <c r="D143" s="93">
        <v>0.006045422739111287</v>
      </c>
      <c r="E143" s="93">
        <v>1.1613680022349748</v>
      </c>
      <c r="F143" s="69" t="s">
        <v>221</v>
      </c>
      <c r="G143" s="69" t="b">
        <v>0</v>
      </c>
      <c r="H143" s="69" t="b">
        <v>0</v>
      </c>
      <c r="I143" s="69" t="b">
        <v>0</v>
      </c>
      <c r="J143" s="69" t="b">
        <v>0</v>
      </c>
      <c r="K143" s="69" t="b">
        <v>0</v>
      </c>
      <c r="L143" s="69" t="b">
        <v>0</v>
      </c>
    </row>
    <row r="144" spans="1:12" ht="15">
      <c r="A144" s="69" t="s">
        <v>893</v>
      </c>
      <c r="B144" s="69" t="s">
        <v>890</v>
      </c>
      <c r="C144" s="69">
        <v>3</v>
      </c>
      <c r="D144" s="93">
        <v>0.006045422739111287</v>
      </c>
      <c r="E144" s="93">
        <v>1.1613680022349748</v>
      </c>
      <c r="F144" s="69" t="s">
        <v>221</v>
      </c>
      <c r="G144" s="69" t="b">
        <v>0</v>
      </c>
      <c r="H144" s="69" t="b">
        <v>0</v>
      </c>
      <c r="I144" s="69" t="b">
        <v>0</v>
      </c>
      <c r="J144" s="69" t="b">
        <v>0</v>
      </c>
      <c r="K144" s="69" t="b">
        <v>0</v>
      </c>
      <c r="L144" s="69" t="b">
        <v>0</v>
      </c>
    </row>
    <row r="145" spans="1:12" ht="15">
      <c r="A145" s="69" t="s">
        <v>890</v>
      </c>
      <c r="B145" s="69" t="s">
        <v>889</v>
      </c>
      <c r="C145" s="69">
        <v>3</v>
      </c>
      <c r="D145" s="93">
        <v>0.006045422739111287</v>
      </c>
      <c r="E145" s="93">
        <v>1.1613680022349748</v>
      </c>
      <c r="F145" s="69" t="s">
        <v>221</v>
      </c>
      <c r="G145" s="69" t="b">
        <v>0</v>
      </c>
      <c r="H145" s="69" t="b">
        <v>0</v>
      </c>
      <c r="I145" s="69" t="b">
        <v>0</v>
      </c>
      <c r="J145" s="69" t="b">
        <v>0</v>
      </c>
      <c r="K145" s="69" t="b">
        <v>0</v>
      </c>
      <c r="L145" s="69" t="b">
        <v>0</v>
      </c>
    </row>
    <row r="146" spans="1:12" ht="15">
      <c r="A146" s="69" t="s">
        <v>1064</v>
      </c>
      <c r="B146" s="69" t="s">
        <v>426</v>
      </c>
      <c r="C146" s="69">
        <v>2</v>
      </c>
      <c r="D146" s="93">
        <v>0.009710645021418747</v>
      </c>
      <c r="E146" s="93">
        <v>1.2863067388432747</v>
      </c>
      <c r="F146" s="69" t="s">
        <v>221</v>
      </c>
      <c r="G146" s="69" t="b">
        <v>0</v>
      </c>
      <c r="H146" s="69" t="b">
        <v>0</v>
      </c>
      <c r="I146" s="69" t="b">
        <v>0</v>
      </c>
      <c r="J146" s="69" t="b">
        <v>0</v>
      </c>
      <c r="K146" s="69" t="b">
        <v>0</v>
      </c>
      <c r="L146" s="69" t="b">
        <v>0</v>
      </c>
    </row>
    <row r="147" spans="1:12" ht="15">
      <c r="A147" s="69" t="s">
        <v>426</v>
      </c>
      <c r="B147" s="69" t="s">
        <v>377</v>
      </c>
      <c r="C147" s="69">
        <v>2</v>
      </c>
      <c r="D147" s="93">
        <v>0.009710645021418747</v>
      </c>
      <c r="E147" s="93">
        <v>1.2863067388432747</v>
      </c>
      <c r="F147" s="69" t="s">
        <v>221</v>
      </c>
      <c r="G147" s="69" t="b">
        <v>0</v>
      </c>
      <c r="H147" s="69" t="b">
        <v>0</v>
      </c>
      <c r="I147" s="69" t="b">
        <v>0</v>
      </c>
      <c r="J147" s="69" t="b">
        <v>0</v>
      </c>
      <c r="K147" s="69" t="b">
        <v>0</v>
      </c>
      <c r="L147" s="69" t="b">
        <v>0</v>
      </c>
    </row>
    <row r="148" spans="1:12" ht="15">
      <c r="A148" s="69" t="s">
        <v>377</v>
      </c>
      <c r="B148" s="69" t="s">
        <v>423</v>
      </c>
      <c r="C148" s="69">
        <v>2</v>
      </c>
      <c r="D148" s="93">
        <v>0.009710645021418747</v>
      </c>
      <c r="E148" s="93">
        <v>1.462397997898956</v>
      </c>
      <c r="F148" s="69" t="s">
        <v>221</v>
      </c>
      <c r="G148" s="69" t="b">
        <v>0</v>
      </c>
      <c r="H148" s="69" t="b">
        <v>0</v>
      </c>
      <c r="I148" s="69" t="b">
        <v>0</v>
      </c>
      <c r="J148" s="69" t="b">
        <v>0</v>
      </c>
      <c r="K148" s="69" t="b">
        <v>0</v>
      </c>
      <c r="L148" s="69" t="b">
        <v>0</v>
      </c>
    </row>
    <row r="149" spans="1:12" ht="15">
      <c r="A149" s="69" t="s">
        <v>423</v>
      </c>
      <c r="B149" s="69" t="s">
        <v>1065</v>
      </c>
      <c r="C149" s="69">
        <v>2</v>
      </c>
      <c r="D149" s="93">
        <v>0.009710645021418747</v>
      </c>
      <c r="E149" s="93">
        <v>1.462397997898956</v>
      </c>
      <c r="F149" s="69" t="s">
        <v>221</v>
      </c>
      <c r="G149" s="69" t="b">
        <v>0</v>
      </c>
      <c r="H149" s="69" t="b">
        <v>0</v>
      </c>
      <c r="I149" s="69" t="b">
        <v>0</v>
      </c>
      <c r="J149" s="69" t="b">
        <v>0</v>
      </c>
      <c r="K149" s="69" t="b">
        <v>0</v>
      </c>
      <c r="L149" s="69" t="b">
        <v>0</v>
      </c>
    </row>
    <row r="150" spans="1:12" ht="15">
      <c r="A150" s="69" t="s">
        <v>1065</v>
      </c>
      <c r="B150" s="69" t="s">
        <v>439</v>
      </c>
      <c r="C150" s="69">
        <v>2</v>
      </c>
      <c r="D150" s="93">
        <v>0.009710645021418747</v>
      </c>
      <c r="E150" s="93">
        <v>1.462397997898956</v>
      </c>
      <c r="F150" s="69" t="s">
        <v>221</v>
      </c>
      <c r="G150" s="69" t="b">
        <v>0</v>
      </c>
      <c r="H150" s="69" t="b">
        <v>0</v>
      </c>
      <c r="I150" s="69" t="b">
        <v>0</v>
      </c>
      <c r="J150" s="69" t="b">
        <v>0</v>
      </c>
      <c r="K150" s="69" t="b">
        <v>0</v>
      </c>
      <c r="L150" s="69" t="b">
        <v>0</v>
      </c>
    </row>
    <row r="151" spans="1:12" ht="15">
      <c r="A151" s="69" t="s">
        <v>439</v>
      </c>
      <c r="B151" s="69" t="s">
        <v>1066</v>
      </c>
      <c r="C151" s="69">
        <v>2</v>
      </c>
      <c r="D151" s="93">
        <v>0.009710645021418747</v>
      </c>
      <c r="E151" s="93">
        <v>1.462397997898956</v>
      </c>
      <c r="F151" s="69" t="s">
        <v>221</v>
      </c>
      <c r="G151" s="69" t="b">
        <v>0</v>
      </c>
      <c r="H151" s="69" t="b">
        <v>0</v>
      </c>
      <c r="I151" s="69" t="b">
        <v>0</v>
      </c>
      <c r="J151" s="69" t="b">
        <v>0</v>
      </c>
      <c r="K151" s="69" t="b">
        <v>0</v>
      </c>
      <c r="L151" s="69" t="b">
        <v>0</v>
      </c>
    </row>
    <row r="152" spans="1:12" ht="15">
      <c r="A152" s="69" t="s">
        <v>1066</v>
      </c>
      <c r="B152" s="69" t="s">
        <v>434</v>
      </c>
      <c r="C152" s="69">
        <v>2</v>
      </c>
      <c r="D152" s="93">
        <v>0.009710645021418747</v>
      </c>
      <c r="E152" s="93">
        <v>1.2863067388432747</v>
      </c>
      <c r="F152" s="69" t="s">
        <v>221</v>
      </c>
      <c r="G152" s="69" t="b">
        <v>0</v>
      </c>
      <c r="H152" s="69" t="b">
        <v>0</v>
      </c>
      <c r="I152" s="69" t="b">
        <v>0</v>
      </c>
      <c r="J152" s="69" t="b">
        <v>0</v>
      </c>
      <c r="K152" s="69" t="b">
        <v>0</v>
      </c>
      <c r="L152" s="69" t="b">
        <v>0</v>
      </c>
    </row>
    <row r="153" spans="1:12" ht="15">
      <c r="A153" s="69" t="s">
        <v>434</v>
      </c>
      <c r="B153" s="69" t="s">
        <v>464</v>
      </c>
      <c r="C153" s="69">
        <v>2</v>
      </c>
      <c r="D153" s="93">
        <v>0.009710645021418747</v>
      </c>
      <c r="E153" s="93">
        <v>1.1102154797875936</v>
      </c>
      <c r="F153" s="69" t="s">
        <v>221</v>
      </c>
      <c r="G153" s="69" t="b">
        <v>0</v>
      </c>
      <c r="H153" s="69" t="b">
        <v>0</v>
      </c>
      <c r="I153" s="69" t="b">
        <v>0</v>
      </c>
      <c r="J153" s="69" t="b">
        <v>0</v>
      </c>
      <c r="K153" s="69" t="b">
        <v>0</v>
      </c>
      <c r="L153" s="69" t="b">
        <v>0</v>
      </c>
    </row>
    <row r="154" spans="1:12" ht="15">
      <c r="A154" s="69" t="s">
        <v>476</v>
      </c>
      <c r="B154" s="69" t="s">
        <v>892</v>
      </c>
      <c r="C154" s="69">
        <v>2</v>
      </c>
      <c r="D154" s="93">
        <v>0.009710645021418747</v>
      </c>
      <c r="E154" s="93">
        <v>1.1102154797875936</v>
      </c>
      <c r="F154" s="69" t="s">
        <v>221</v>
      </c>
      <c r="G154" s="69" t="b">
        <v>0</v>
      </c>
      <c r="H154" s="69" t="b">
        <v>0</v>
      </c>
      <c r="I154" s="69" t="b">
        <v>0</v>
      </c>
      <c r="J154" s="69" t="b">
        <v>0</v>
      </c>
      <c r="K154" s="69" t="b">
        <v>0</v>
      </c>
      <c r="L154" s="69" t="b">
        <v>0</v>
      </c>
    </row>
    <row r="155" spans="1:12" ht="15">
      <c r="A155" s="69" t="s">
        <v>889</v>
      </c>
      <c r="B155" s="69" t="s">
        <v>890</v>
      </c>
      <c r="C155" s="69">
        <v>8</v>
      </c>
      <c r="D155" s="93">
        <v>0</v>
      </c>
      <c r="E155" s="93">
        <v>1.655618583541222</v>
      </c>
      <c r="F155" s="69" t="s">
        <v>222</v>
      </c>
      <c r="G155" s="69" t="b">
        <v>0</v>
      </c>
      <c r="H155" s="69" t="b">
        <v>0</v>
      </c>
      <c r="I155" s="69" t="b">
        <v>0</v>
      </c>
      <c r="J155" s="69" t="b">
        <v>0</v>
      </c>
      <c r="K155" s="69" t="b">
        <v>0</v>
      </c>
      <c r="L155" s="69" t="b">
        <v>0</v>
      </c>
    </row>
    <row r="156" spans="1:12" ht="15">
      <c r="A156" s="69" t="s">
        <v>890</v>
      </c>
      <c r="B156" s="69" t="s">
        <v>891</v>
      </c>
      <c r="C156" s="69">
        <v>8</v>
      </c>
      <c r="D156" s="93">
        <v>0</v>
      </c>
      <c r="E156" s="93">
        <v>1.655618583541222</v>
      </c>
      <c r="F156" s="69" t="s">
        <v>222</v>
      </c>
      <c r="G156" s="69" t="b">
        <v>0</v>
      </c>
      <c r="H156" s="69" t="b">
        <v>0</v>
      </c>
      <c r="I156" s="69" t="b">
        <v>0</v>
      </c>
      <c r="J156" s="69" t="b">
        <v>0</v>
      </c>
      <c r="K156" s="69" t="b">
        <v>0</v>
      </c>
      <c r="L156" s="69" t="b">
        <v>0</v>
      </c>
    </row>
    <row r="157" spans="1:12" ht="15">
      <c r="A157" s="69" t="s">
        <v>891</v>
      </c>
      <c r="B157" s="69" t="s">
        <v>895</v>
      </c>
      <c r="C157" s="69">
        <v>8</v>
      </c>
      <c r="D157" s="93">
        <v>0</v>
      </c>
      <c r="E157" s="93">
        <v>1.354588587877241</v>
      </c>
      <c r="F157" s="69" t="s">
        <v>222</v>
      </c>
      <c r="G157" s="69" t="b">
        <v>0</v>
      </c>
      <c r="H157" s="69" t="b">
        <v>0</v>
      </c>
      <c r="I157" s="69" t="b">
        <v>0</v>
      </c>
      <c r="J157" s="69" t="b">
        <v>0</v>
      </c>
      <c r="K157" s="69" t="b">
        <v>0</v>
      </c>
      <c r="L157" s="69" t="b">
        <v>0</v>
      </c>
    </row>
    <row r="158" spans="1:12" ht="15">
      <c r="A158" s="69" t="s">
        <v>895</v>
      </c>
      <c r="B158" s="69" t="s">
        <v>893</v>
      </c>
      <c r="C158" s="69">
        <v>8</v>
      </c>
      <c r="D158" s="93">
        <v>0</v>
      </c>
      <c r="E158" s="93">
        <v>1.655618583541222</v>
      </c>
      <c r="F158" s="69" t="s">
        <v>222</v>
      </c>
      <c r="G158" s="69" t="b">
        <v>0</v>
      </c>
      <c r="H158" s="69" t="b">
        <v>0</v>
      </c>
      <c r="I158" s="69" t="b">
        <v>0</v>
      </c>
      <c r="J158" s="69" t="b">
        <v>0</v>
      </c>
      <c r="K158" s="69" t="b">
        <v>0</v>
      </c>
      <c r="L158" s="69" t="b">
        <v>0</v>
      </c>
    </row>
    <row r="159" spans="1:12" ht="15">
      <c r="A159" s="69" t="s">
        <v>893</v>
      </c>
      <c r="B159" s="69" t="s">
        <v>895</v>
      </c>
      <c r="C159" s="69">
        <v>8</v>
      </c>
      <c r="D159" s="93">
        <v>0</v>
      </c>
      <c r="E159" s="93">
        <v>1.354588587877241</v>
      </c>
      <c r="F159" s="69" t="s">
        <v>222</v>
      </c>
      <c r="G159" s="69" t="b">
        <v>0</v>
      </c>
      <c r="H159" s="69" t="b">
        <v>0</v>
      </c>
      <c r="I159" s="69" t="b">
        <v>0</v>
      </c>
      <c r="J159" s="69" t="b">
        <v>0</v>
      </c>
      <c r="K159" s="69" t="b">
        <v>0</v>
      </c>
      <c r="L159" s="69" t="b">
        <v>0</v>
      </c>
    </row>
    <row r="160" spans="1:12" ht="15">
      <c r="A160" s="69" t="s">
        <v>872</v>
      </c>
      <c r="B160" s="69" t="s">
        <v>896</v>
      </c>
      <c r="C160" s="69">
        <v>6</v>
      </c>
      <c r="D160" s="93">
        <v>0.00202603356662108</v>
      </c>
      <c r="E160" s="93">
        <v>1.655618583541222</v>
      </c>
      <c r="F160" s="69" t="s">
        <v>222</v>
      </c>
      <c r="G160" s="69" t="b">
        <v>0</v>
      </c>
      <c r="H160" s="69" t="b">
        <v>0</v>
      </c>
      <c r="I160" s="69" t="b">
        <v>0</v>
      </c>
      <c r="J160" s="69" t="b">
        <v>0</v>
      </c>
      <c r="K160" s="69" t="b">
        <v>0</v>
      </c>
      <c r="L160" s="69" t="b">
        <v>0</v>
      </c>
    </row>
    <row r="161" spans="1:12" ht="15">
      <c r="A161" s="69" t="s">
        <v>896</v>
      </c>
      <c r="B161" s="69" t="s">
        <v>897</v>
      </c>
      <c r="C161" s="69">
        <v>6</v>
      </c>
      <c r="D161" s="93">
        <v>0.00202603356662108</v>
      </c>
      <c r="E161" s="93">
        <v>1.655618583541222</v>
      </c>
      <c r="F161" s="69" t="s">
        <v>222</v>
      </c>
      <c r="G161" s="69" t="b">
        <v>0</v>
      </c>
      <c r="H161" s="69" t="b">
        <v>0</v>
      </c>
      <c r="I161" s="69" t="b">
        <v>0</v>
      </c>
      <c r="J161" s="69" t="b">
        <v>0</v>
      </c>
      <c r="K161" s="69" t="b">
        <v>0</v>
      </c>
      <c r="L161" s="69" t="b">
        <v>0</v>
      </c>
    </row>
    <row r="162" spans="1:12" ht="15">
      <c r="A162" s="69" t="s">
        <v>897</v>
      </c>
      <c r="B162" s="69" t="s">
        <v>1013</v>
      </c>
      <c r="C162" s="69">
        <v>6</v>
      </c>
      <c r="D162" s="93">
        <v>0.00202603356662108</v>
      </c>
      <c r="E162" s="93">
        <v>1.7805573201495222</v>
      </c>
      <c r="F162" s="69" t="s">
        <v>222</v>
      </c>
      <c r="G162" s="69" t="b">
        <v>0</v>
      </c>
      <c r="H162" s="69" t="b">
        <v>0</v>
      </c>
      <c r="I162" s="69" t="b">
        <v>0</v>
      </c>
      <c r="J162" s="69" t="b">
        <v>0</v>
      </c>
      <c r="K162" s="69" t="b">
        <v>0</v>
      </c>
      <c r="L162" s="69" t="b">
        <v>0</v>
      </c>
    </row>
    <row r="163" spans="1:12" ht="15">
      <c r="A163" s="69" t="s">
        <v>1013</v>
      </c>
      <c r="B163" s="69" t="s">
        <v>1014</v>
      </c>
      <c r="C163" s="69">
        <v>6</v>
      </c>
      <c r="D163" s="93">
        <v>0.00202603356662108</v>
      </c>
      <c r="E163" s="93">
        <v>1.7805573201495222</v>
      </c>
      <c r="F163" s="69" t="s">
        <v>222</v>
      </c>
      <c r="G163" s="69" t="b">
        <v>0</v>
      </c>
      <c r="H163" s="69" t="b">
        <v>0</v>
      </c>
      <c r="I163" s="69" t="b">
        <v>0</v>
      </c>
      <c r="J163" s="69" t="b">
        <v>0</v>
      </c>
      <c r="K163" s="69" t="b">
        <v>0</v>
      </c>
      <c r="L163" s="69" t="b">
        <v>0</v>
      </c>
    </row>
    <row r="164" spans="1:12" ht="15">
      <c r="A164" s="69" t="s">
        <v>1014</v>
      </c>
      <c r="B164" s="69" t="s">
        <v>1015</v>
      </c>
      <c r="C164" s="69">
        <v>6</v>
      </c>
      <c r="D164" s="93">
        <v>0.00202603356662108</v>
      </c>
      <c r="E164" s="93">
        <v>1.7805573201495222</v>
      </c>
      <c r="F164" s="69" t="s">
        <v>222</v>
      </c>
      <c r="G164" s="69" t="b">
        <v>0</v>
      </c>
      <c r="H164" s="69" t="b">
        <v>0</v>
      </c>
      <c r="I164" s="69" t="b">
        <v>0</v>
      </c>
      <c r="J164" s="69" t="b">
        <v>0</v>
      </c>
      <c r="K164" s="69" t="b">
        <v>0</v>
      </c>
      <c r="L164" s="69" t="b">
        <v>0</v>
      </c>
    </row>
    <row r="165" spans="1:12" ht="15">
      <c r="A165" s="69" t="s">
        <v>1015</v>
      </c>
      <c r="B165" s="69" t="s">
        <v>437</v>
      </c>
      <c r="C165" s="69">
        <v>6</v>
      </c>
      <c r="D165" s="93">
        <v>0.00202603356662108</v>
      </c>
      <c r="E165" s="93">
        <v>1.7805573201495222</v>
      </c>
      <c r="F165" s="69" t="s">
        <v>222</v>
      </c>
      <c r="G165" s="69" t="b">
        <v>0</v>
      </c>
      <c r="H165" s="69" t="b">
        <v>0</v>
      </c>
      <c r="I165" s="69" t="b">
        <v>0</v>
      </c>
      <c r="J165" s="69" t="b">
        <v>0</v>
      </c>
      <c r="K165" s="69" t="b">
        <v>0</v>
      </c>
      <c r="L165" s="69" t="b">
        <v>0</v>
      </c>
    </row>
    <row r="166" spans="1:12" ht="15">
      <c r="A166" s="69" t="s">
        <v>437</v>
      </c>
      <c r="B166" s="69" t="s">
        <v>1016</v>
      </c>
      <c r="C166" s="69">
        <v>6</v>
      </c>
      <c r="D166" s="93">
        <v>0.00202603356662108</v>
      </c>
      <c r="E166" s="93">
        <v>1.7805573201495222</v>
      </c>
      <c r="F166" s="69" t="s">
        <v>222</v>
      </c>
      <c r="G166" s="69" t="b">
        <v>0</v>
      </c>
      <c r="H166" s="69" t="b">
        <v>0</v>
      </c>
      <c r="I166" s="69" t="b">
        <v>0</v>
      </c>
      <c r="J166" s="69" t="b">
        <v>0</v>
      </c>
      <c r="K166" s="69" t="b">
        <v>0</v>
      </c>
      <c r="L166" s="69" t="b">
        <v>0</v>
      </c>
    </row>
    <row r="167" spans="1:12" ht="15">
      <c r="A167" s="69" t="s">
        <v>1016</v>
      </c>
      <c r="B167" s="69" t="s">
        <v>453</v>
      </c>
      <c r="C167" s="69">
        <v>6</v>
      </c>
      <c r="D167" s="93">
        <v>0.00202603356662108</v>
      </c>
      <c r="E167" s="93">
        <v>1.7805573201495222</v>
      </c>
      <c r="F167" s="69" t="s">
        <v>222</v>
      </c>
      <c r="G167" s="69" t="b">
        <v>0</v>
      </c>
      <c r="H167" s="69" t="b">
        <v>0</v>
      </c>
      <c r="I167" s="69" t="b">
        <v>0</v>
      </c>
      <c r="J167" s="69" t="b">
        <v>0</v>
      </c>
      <c r="K167" s="69" t="b">
        <v>0</v>
      </c>
      <c r="L167" s="69" t="b">
        <v>0</v>
      </c>
    </row>
    <row r="168" spans="1:12" ht="15">
      <c r="A168" s="69" t="s">
        <v>453</v>
      </c>
      <c r="B168" s="69" t="s">
        <v>1017</v>
      </c>
      <c r="C168" s="69">
        <v>6</v>
      </c>
      <c r="D168" s="93">
        <v>0.00202603356662108</v>
      </c>
      <c r="E168" s="93">
        <v>1.7805573201495222</v>
      </c>
      <c r="F168" s="69" t="s">
        <v>222</v>
      </c>
      <c r="G168" s="69" t="b">
        <v>0</v>
      </c>
      <c r="H168" s="69" t="b">
        <v>0</v>
      </c>
      <c r="I168" s="69" t="b">
        <v>0</v>
      </c>
      <c r="J168" s="69" t="b">
        <v>0</v>
      </c>
      <c r="K168" s="69" t="b">
        <v>0</v>
      </c>
      <c r="L168" s="69" t="b">
        <v>0</v>
      </c>
    </row>
    <row r="169" spans="1:12" ht="15">
      <c r="A169" s="69" t="s">
        <v>1017</v>
      </c>
      <c r="B169" s="69" t="s">
        <v>1018</v>
      </c>
      <c r="C169" s="69">
        <v>6</v>
      </c>
      <c r="D169" s="93">
        <v>0.00202603356662108</v>
      </c>
      <c r="E169" s="93">
        <v>1.7805573201495222</v>
      </c>
      <c r="F169" s="69" t="s">
        <v>222</v>
      </c>
      <c r="G169" s="69" t="b">
        <v>0</v>
      </c>
      <c r="H169" s="69" t="b">
        <v>0</v>
      </c>
      <c r="I169" s="69" t="b">
        <v>0</v>
      </c>
      <c r="J169" s="69" t="b">
        <v>0</v>
      </c>
      <c r="K169" s="69" t="b">
        <v>0</v>
      </c>
      <c r="L169" s="69" t="b">
        <v>0</v>
      </c>
    </row>
    <row r="170" spans="1:12" ht="15">
      <c r="A170" s="69" t="s">
        <v>1018</v>
      </c>
      <c r="B170" s="69" t="s">
        <v>438</v>
      </c>
      <c r="C170" s="69">
        <v>6</v>
      </c>
      <c r="D170" s="93">
        <v>0.00202603356662108</v>
      </c>
      <c r="E170" s="93">
        <v>1.655618583541222</v>
      </c>
      <c r="F170" s="69" t="s">
        <v>222</v>
      </c>
      <c r="G170" s="69" t="b">
        <v>0</v>
      </c>
      <c r="H170" s="69" t="b">
        <v>0</v>
      </c>
      <c r="I170" s="69" t="b">
        <v>0</v>
      </c>
      <c r="J170" s="69" t="b">
        <v>0</v>
      </c>
      <c r="K170" s="69" t="b">
        <v>0</v>
      </c>
      <c r="L170" s="69" t="b">
        <v>0</v>
      </c>
    </row>
    <row r="171" spans="1:12" ht="15">
      <c r="A171" s="69" t="s">
        <v>438</v>
      </c>
      <c r="B171" s="69" t="s">
        <v>1019</v>
      </c>
      <c r="C171" s="69">
        <v>6</v>
      </c>
      <c r="D171" s="93">
        <v>0.00202603356662108</v>
      </c>
      <c r="E171" s="93">
        <v>1.655618583541222</v>
      </c>
      <c r="F171" s="69" t="s">
        <v>222</v>
      </c>
      <c r="G171" s="69" t="b">
        <v>0</v>
      </c>
      <c r="H171" s="69" t="b">
        <v>0</v>
      </c>
      <c r="I171" s="69" t="b">
        <v>0</v>
      </c>
      <c r="J171" s="69" t="b">
        <v>0</v>
      </c>
      <c r="K171" s="69" t="b">
        <v>0</v>
      </c>
      <c r="L171" s="69" t="b">
        <v>0</v>
      </c>
    </row>
    <row r="172" spans="1:12" ht="15">
      <c r="A172" s="69" t="s">
        <v>1019</v>
      </c>
      <c r="B172" s="69" t="s">
        <v>1020</v>
      </c>
      <c r="C172" s="69">
        <v>6</v>
      </c>
      <c r="D172" s="93">
        <v>0.00202603356662108</v>
      </c>
      <c r="E172" s="93">
        <v>1.7805573201495222</v>
      </c>
      <c r="F172" s="69" t="s">
        <v>222</v>
      </c>
      <c r="G172" s="69" t="b">
        <v>0</v>
      </c>
      <c r="H172" s="69" t="b">
        <v>0</v>
      </c>
      <c r="I172" s="69" t="b">
        <v>0</v>
      </c>
      <c r="J172" s="69" t="b">
        <v>0</v>
      </c>
      <c r="K172" s="69" t="b">
        <v>0</v>
      </c>
      <c r="L172" s="69" t="b">
        <v>0</v>
      </c>
    </row>
    <row r="173" spans="1:12" ht="15">
      <c r="A173" s="69" t="s">
        <v>1020</v>
      </c>
      <c r="B173" s="69" t="s">
        <v>427</v>
      </c>
      <c r="C173" s="69">
        <v>6</v>
      </c>
      <c r="D173" s="93">
        <v>0.00202603356662108</v>
      </c>
      <c r="E173" s="93">
        <v>1.7805573201495222</v>
      </c>
      <c r="F173" s="69" t="s">
        <v>222</v>
      </c>
      <c r="G173" s="69" t="b">
        <v>0</v>
      </c>
      <c r="H173" s="69" t="b">
        <v>0</v>
      </c>
      <c r="I173" s="69" t="b">
        <v>0</v>
      </c>
      <c r="J173" s="69" t="b">
        <v>0</v>
      </c>
      <c r="K173" s="69" t="b">
        <v>0</v>
      </c>
      <c r="L173" s="69" t="b">
        <v>0</v>
      </c>
    </row>
    <row r="174" spans="1:12" ht="15">
      <c r="A174" s="69" t="s">
        <v>427</v>
      </c>
      <c r="B174" s="69" t="s">
        <v>1021</v>
      </c>
      <c r="C174" s="69">
        <v>6</v>
      </c>
      <c r="D174" s="93">
        <v>0.00202603356662108</v>
      </c>
      <c r="E174" s="93">
        <v>1.7805573201495222</v>
      </c>
      <c r="F174" s="69" t="s">
        <v>222</v>
      </c>
      <c r="G174" s="69" t="b">
        <v>0</v>
      </c>
      <c r="H174" s="69" t="b">
        <v>0</v>
      </c>
      <c r="I174" s="69" t="b">
        <v>0</v>
      </c>
      <c r="J174" s="69" t="b">
        <v>0</v>
      </c>
      <c r="K174" s="69" t="b">
        <v>0</v>
      </c>
      <c r="L174" s="69" t="b">
        <v>0</v>
      </c>
    </row>
    <row r="175" spans="1:12" ht="15">
      <c r="A175" s="69" t="s">
        <v>1021</v>
      </c>
      <c r="B175" s="69" t="s">
        <v>430</v>
      </c>
      <c r="C175" s="69">
        <v>6</v>
      </c>
      <c r="D175" s="93">
        <v>0.00202603356662108</v>
      </c>
      <c r="E175" s="93">
        <v>1.7805573201495222</v>
      </c>
      <c r="F175" s="69" t="s">
        <v>222</v>
      </c>
      <c r="G175" s="69" t="b">
        <v>0</v>
      </c>
      <c r="H175" s="69" t="b">
        <v>0</v>
      </c>
      <c r="I175" s="69" t="b">
        <v>0</v>
      </c>
      <c r="J175" s="69" t="b">
        <v>0</v>
      </c>
      <c r="K175" s="69" t="b">
        <v>0</v>
      </c>
      <c r="L175" s="69" t="b">
        <v>0</v>
      </c>
    </row>
    <row r="176" spans="1:12" ht="15">
      <c r="A176" s="69" t="s">
        <v>430</v>
      </c>
      <c r="B176" s="69" t="s">
        <v>1022</v>
      </c>
      <c r="C176" s="69">
        <v>6</v>
      </c>
      <c r="D176" s="93">
        <v>0.00202603356662108</v>
      </c>
      <c r="E176" s="93">
        <v>1.7805573201495222</v>
      </c>
      <c r="F176" s="69" t="s">
        <v>222</v>
      </c>
      <c r="G176" s="69" t="b">
        <v>0</v>
      </c>
      <c r="H176" s="69" t="b">
        <v>0</v>
      </c>
      <c r="I176" s="69" t="b">
        <v>0</v>
      </c>
      <c r="J176" s="69" t="b">
        <v>0</v>
      </c>
      <c r="K176" s="69" t="b">
        <v>0</v>
      </c>
      <c r="L176" s="69" t="b">
        <v>0</v>
      </c>
    </row>
    <row r="177" spans="1:12" ht="15">
      <c r="A177" s="69" t="s">
        <v>1022</v>
      </c>
      <c r="B177" s="69" t="s">
        <v>428</v>
      </c>
      <c r="C177" s="69">
        <v>6</v>
      </c>
      <c r="D177" s="93">
        <v>0.00202603356662108</v>
      </c>
      <c r="E177" s="93">
        <v>1.7805573201495222</v>
      </c>
      <c r="F177" s="69" t="s">
        <v>222</v>
      </c>
      <c r="G177" s="69" t="b">
        <v>0</v>
      </c>
      <c r="H177" s="69" t="b">
        <v>0</v>
      </c>
      <c r="I177" s="69" t="b">
        <v>0</v>
      </c>
      <c r="J177" s="69" t="b">
        <v>0</v>
      </c>
      <c r="K177" s="69" t="b">
        <v>0</v>
      </c>
      <c r="L177" s="69" t="b">
        <v>0</v>
      </c>
    </row>
    <row r="178" spans="1:12" ht="15">
      <c r="A178" s="69" t="s">
        <v>428</v>
      </c>
      <c r="B178" s="69" t="s">
        <v>1023</v>
      </c>
      <c r="C178" s="69">
        <v>6</v>
      </c>
      <c r="D178" s="93">
        <v>0.00202603356662108</v>
      </c>
      <c r="E178" s="93">
        <v>1.7805573201495222</v>
      </c>
      <c r="F178" s="69" t="s">
        <v>222</v>
      </c>
      <c r="G178" s="69" t="b">
        <v>0</v>
      </c>
      <c r="H178" s="69" t="b">
        <v>0</v>
      </c>
      <c r="I178" s="69" t="b">
        <v>0</v>
      </c>
      <c r="J178" s="69" t="b">
        <v>0</v>
      </c>
      <c r="K178" s="69" t="b">
        <v>0</v>
      </c>
      <c r="L178" s="69" t="b">
        <v>0</v>
      </c>
    </row>
    <row r="179" spans="1:12" ht="15">
      <c r="A179" s="69" t="s">
        <v>1023</v>
      </c>
      <c r="B179" s="69" t="s">
        <v>410</v>
      </c>
      <c r="C179" s="69">
        <v>6</v>
      </c>
      <c r="D179" s="93">
        <v>0.00202603356662108</v>
      </c>
      <c r="E179" s="93">
        <v>1.7805573201495222</v>
      </c>
      <c r="F179" s="69" t="s">
        <v>222</v>
      </c>
      <c r="G179" s="69" t="b">
        <v>0</v>
      </c>
      <c r="H179" s="69" t="b">
        <v>0</v>
      </c>
      <c r="I179" s="69" t="b">
        <v>0</v>
      </c>
      <c r="J179" s="69" t="b">
        <v>0</v>
      </c>
      <c r="K179" s="69" t="b">
        <v>0</v>
      </c>
      <c r="L179" s="69" t="b">
        <v>0</v>
      </c>
    </row>
    <row r="180" spans="1:12" ht="15">
      <c r="A180" s="69" t="s">
        <v>410</v>
      </c>
      <c r="B180" s="69" t="s">
        <v>1024</v>
      </c>
      <c r="C180" s="69">
        <v>6</v>
      </c>
      <c r="D180" s="93">
        <v>0.00202603356662108</v>
      </c>
      <c r="E180" s="93">
        <v>1.7805573201495222</v>
      </c>
      <c r="F180" s="69" t="s">
        <v>222</v>
      </c>
      <c r="G180" s="69" t="b">
        <v>0</v>
      </c>
      <c r="H180" s="69" t="b">
        <v>0</v>
      </c>
      <c r="I180" s="69" t="b">
        <v>0</v>
      </c>
      <c r="J180" s="69" t="b">
        <v>0</v>
      </c>
      <c r="K180" s="69" t="b">
        <v>0</v>
      </c>
      <c r="L180" s="69" t="b">
        <v>0</v>
      </c>
    </row>
    <row r="181" spans="1:12" ht="15">
      <c r="A181" s="69" t="s">
        <v>1024</v>
      </c>
      <c r="B181" s="69" t="s">
        <v>1025</v>
      </c>
      <c r="C181" s="69">
        <v>6</v>
      </c>
      <c r="D181" s="93">
        <v>0.00202603356662108</v>
      </c>
      <c r="E181" s="93">
        <v>1.7805573201495222</v>
      </c>
      <c r="F181" s="69" t="s">
        <v>222</v>
      </c>
      <c r="G181" s="69" t="b">
        <v>0</v>
      </c>
      <c r="H181" s="69" t="b">
        <v>0</v>
      </c>
      <c r="I181" s="69" t="b">
        <v>0</v>
      </c>
      <c r="J181" s="69" t="b">
        <v>0</v>
      </c>
      <c r="K181" s="69" t="b">
        <v>0</v>
      </c>
      <c r="L181" s="69" t="b">
        <v>0</v>
      </c>
    </row>
    <row r="182" spans="1:12" ht="15">
      <c r="A182" s="69" t="s">
        <v>1025</v>
      </c>
      <c r="B182" s="69" t="s">
        <v>1026</v>
      </c>
      <c r="C182" s="69">
        <v>6</v>
      </c>
      <c r="D182" s="93">
        <v>0.00202603356662108</v>
      </c>
      <c r="E182" s="93">
        <v>1.7805573201495222</v>
      </c>
      <c r="F182" s="69" t="s">
        <v>222</v>
      </c>
      <c r="G182" s="69" t="b">
        <v>0</v>
      </c>
      <c r="H182" s="69" t="b">
        <v>0</v>
      </c>
      <c r="I182" s="69" t="b">
        <v>0</v>
      </c>
      <c r="J182" s="69" t="b">
        <v>0</v>
      </c>
      <c r="K182" s="69" t="b">
        <v>0</v>
      </c>
      <c r="L182" s="69" t="b">
        <v>0</v>
      </c>
    </row>
    <row r="183" spans="1:12" ht="15">
      <c r="A183" s="69" t="s">
        <v>1026</v>
      </c>
      <c r="B183" s="69" t="s">
        <v>1027</v>
      </c>
      <c r="C183" s="69">
        <v>6</v>
      </c>
      <c r="D183" s="93">
        <v>0.00202603356662108</v>
      </c>
      <c r="E183" s="93">
        <v>1.7805573201495222</v>
      </c>
      <c r="F183" s="69" t="s">
        <v>222</v>
      </c>
      <c r="G183" s="69" t="b">
        <v>0</v>
      </c>
      <c r="H183" s="69" t="b">
        <v>0</v>
      </c>
      <c r="I183" s="69" t="b">
        <v>0</v>
      </c>
      <c r="J183" s="69" t="b">
        <v>0</v>
      </c>
      <c r="K183" s="69" t="b">
        <v>0</v>
      </c>
      <c r="L183" s="69" t="b">
        <v>0</v>
      </c>
    </row>
    <row r="184" spans="1:12" ht="15">
      <c r="A184" s="69" t="s">
        <v>1027</v>
      </c>
      <c r="B184" s="69" t="s">
        <v>1028</v>
      </c>
      <c r="C184" s="69">
        <v>6</v>
      </c>
      <c r="D184" s="93">
        <v>0.00202603356662108</v>
      </c>
      <c r="E184" s="93">
        <v>1.7805573201495222</v>
      </c>
      <c r="F184" s="69" t="s">
        <v>222</v>
      </c>
      <c r="G184" s="69" t="b">
        <v>0</v>
      </c>
      <c r="H184" s="69" t="b">
        <v>0</v>
      </c>
      <c r="I184" s="69" t="b">
        <v>0</v>
      </c>
      <c r="J184" s="69" t="b">
        <v>0</v>
      </c>
      <c r="K184" s="69" t="b">
        <v>0</v>
      </c>
      <c r="L184" s="69" t="b">
        <v>0</v>
      </c>
    </row>
    <row r="185" spans="1:12" ht="15">
      <c r="A185" s="69" t="s">
        <v>1028</v>
      </c>
      <c r="B185" s="69" t="s">
        <v>1029</v>
      </c>
      <c r="C185" s="69">
        <v>6</v>
      </c>
      <c r="D185" s="93">
        <v>0.00202603356662108</v>
      </c>
      <c r="E185" s="93">
        <v>1.7805573201495222</v>
      </c>
      <c r="F185" s="69" t="s">
        <v>222</v>
      </c>
      <c r="G185" s="69" t="b">
        <v>0</v>
      </c>
      <c r="H185" s="69" t="b">
        <v>0</v>
      </c>
      <c r="I185" s="69" t="b">
        <v>0</v>
      </c>
      <c r="J185" s="69" t="b">
        <v>0</v>
      </c>
      <c r="K185" s="69" t="b">
        <v>0</v>
      </c>
      <c r="L185" s="69" t="b">
        <v>0</v>
      </c>
    </row>
    <row r="186" spans="1:12" ht="15">
      <c r="A186" s="69" t="s">
        <v>1029</v>
      </c>
      <c r="B186" s="69" t="s">
        <v>1030</v>
      </c>
      <c r="C186" s="69">
        <v>6</v>
      </c>
      <c r="D186" s="93">
        <v>0.00202603356662108</v>
      </c>
      <c r="E186" s="93">
        <v>1.7805573201495222</v>
      </c>
      <c r="F186" s="69" t="s">
        <v>222</v>
      </c>
      <c r="G186" s="69" t="b">
        <v>0</v>
      </c>
      <c r="H186" s="69" t="b">
        <v>0</v>
      </c>
      <c r="I186" s="69" t="b">
        <v>0</v>
      </c>
      <c r="J186" s="69" t="b">
        <v>0</v>
      </c>
      <c r="K186" s="69" t="b">
        <v>0</v>
      </c>
      <c r="L186" s="69" t="b">
        <v>0</v>
      </c>
    </row>
    <row r="187" spans="1:12" ht="15">
      <c r="A187" s="69" t="s">
        <v>1030</v>
      </c>
      <c r="B187" s="69" t="s">
        <v>1031</v>
      </c>
      <c r="C187" s="69">
        <v>6</v>
      </c>
      <c r="D187" s="93">
        <v>0.00202603356662108</v>
      </c>
      <c r="E187" s="93">
        <v>1.7805573201495222</v>
      </c>
      <c r="F187" s="69" t="s">
        <v>222</v>
      </c>
      <c r="G187" s="69" t="b">
        <v>0</v>
      </c>
      <c r="H187" s="69" t="b">
        <v>0</v>
      </c>
      <c r="I187" s="69" t="b">
        <v>0</v>
      </c>
      <c r="J187" s="69" t="b">
        <v>0</v>
      </c>
      <c r="K187" s="69" t="b">
        <v>0</v>
      </c>
      <c r="L187" s="69" t="b">
        <v>0</v>
      </c>
    </row>
    <row r="188" spans="1:12" ht="15">
      <c r="A188" s="69" t="s">
        <v>1031</v>
      </c>
      <c r="B188" s="69" t="s">
        <v>424</v>
      </c>
      <c r="C188" s="69">
        <v>6</v>
      </c>
      <c r="D188" s="93">
        <v>0.00202603356662108</v>
      </c>
      <c r="E188" s="93">
        <v>1.7805573201495222</v>
      </c>
      <c r="F188" s="69" t="s">
        <v>222</v>
      </c>
      <c r="G188" s="69" t="b">
        <v>0</v>
      </c>
      <c r="H188" s="69" t="b">
        <v>0</v>
      </c>
      <c r="I188" s="69" t="b">
        <v>0</v>
      </c>
      <c r="J188" s="69" t="b">
        <v>0</v>
      </c>
      <c r="K188" s="69" t="b">
        <v>0</v>
      </c>
      <c r="L188" s="69" t="b">
        <v>0</v>
      </c>
    </row>
    <row r="189" spans="1:12" ht="15">
      <c r="A189" s="69" t="s">
        <v>424</v>
      </c>
      <c r="B189" s="69" t="s">
        <v>1032</v>
      </c>
      <c r="C189" s="69">
        <v>6</v>
      </c>
      <c r="D189" s="93">
        <v>0.00202603356662108</v>
      </c>
      <c r="E189" s="93">
        <v>1.7805573201495222</v>
      </c>
      <c r="F189" s="69" t="s">
        <v>222</v>
      </c>
      <c r="G189" s="69" t="b">
        <v>0</v>
      </c>
      <c r="H189" s="69" t="b">
        <v>0</v>
      </c>
      <c r="I189" s="69" t="b">
        <v>0</v>
      </c>
      <c r="J189" s="69" t="b">
        <v>0</v>
      </c>
      <c r="K189" s="69" t="b">
        <v>0</v>
      </c>
      <c r="L189" s="69" t="b">
        <v>0</v>
      </c>
    </row>
    <row r="190" spans="1:12" ht="15">
      <c r="A190" s="69" t="s">
        <v>1032</v>
      </c>
      <c r="B190" s="69" t="s">
        <v>1033</v>
      </c>
      <c r="C190" s="69">
        <v>6</v>
      </c>
      <c r="D190" s="93">
        <v>0.00202603356662108</v>
      </c>
      <c r="E190" s="93">
        <v>1.7805573201495222</v>
      </c>
      <c r="F190" s="69" t="s">
        <v>222</v>
      </c>
      <c r="G190" s="69" t="b">
        <v>0</v>
      </c>
      <c r="H190" s="69" t="b">
        <v>0</v>
      </c>
      <c r="I190" s="69" t="b">
        <v>0</v>
      </c>
      <c r="J190" s="69" t="b">
        <v>0</v>
      </c>
      <c r="K190" s="69" t="b">
        <v>0</v>
      </c>
      <c r="L190" s="69" t="b">
        <v>0</v>
      </c>
    </row>
    <row r="191" spans="1:12" ht="15">
      <c r="A191" s="69" t="s">
        <v>1033</v>
      </c>
      <c r="B191" s="69" t="s">
        <v>1034</v>
      </c>
      <c r="C191" s="69">
        <v>6</v>
      </c>
      <c r="D191" s="93">
        <v>0.00202603356662108</v>
      </c>
      <c r="E191" s="93">
        <v>1.7805573201495222</v>
      </c>
      <c r="F191" s="69" t="s">
        <v>222</v>
      </c>
      <c r="G191" s="69" t="b">
        <v>0</v>
      </c>
      <c r="H191" s="69" t="b">
        <v>0</v>
      </c>
      <c r="I191" s="69" t="b">
        <v>0</v>
      </c>
      <c r="J191" s="69" t="b">
        <v>0</v>
      </c>
      <c r="K191" s="69" t="b">
        <v>0</v>
      </c>
      <c r="L191" s="69" t="b">
        <v>0</v>
      </c>
    </row>
    <row r="192" spans="1:12" ht="15">
      <c r="A192" s="69" t="s">
        <v>1034</v>
      </c>
      <c r="B192" s="69" t="s">
        <v>1035</v>
      </c>
      <c r="C192" s="69">
        <v>6</v>
      </c>
      <c r="D192" s="93">
        <v>0.00202603356662108</v>
      </c>
      <c r="E192" s="93">
        <v>1.7805573201495222</v>
      </c>
      <c r="F192" s="69" t="s">
        <v>222</v>
      </c>
      <c r="G192" s="69" t="b">
        <v>0</v>
      </c>
      <c r="H192" s="69" t="b">
        <v>0</v>
      </c>
      <c r="I192" s="69" t="b">
        <v>0</v>
      </c>
      <c r="J192" s="69" t="b">
        <v>0</v>
      </c>
      <c r="K192" s="69" t="b">
        <v>0</v>
      </c>
      <c r="L192" s="69" t="b">
        <v>0</v>
      </c>
    </row>
    <row r="193" spans="1:12" ht="15">
      <c r="A193" s="69" t="s">
        <v>1035</v>
      </c>
      <c r="B193" s="69" t="s">
        <v>1036</v>
      </c>
      <c r="C193" s="69">
        <v>6</v>
      </c>
      <c r="D193" s="93">
        <v>0.00202603356662108</v>
      </c>
      <c r="E193" s="93">
        <v>1.7805573201495222</v>
      </c>
      <c r="F193" s="69" t="s">
        <v>222</v>
      </c>
      <c r="G193" s="69" t="b">
        <v>0</v>
      </c>
      <c r="H193" s="69" t="b">
        <v>0</v>
      </c>
      <c r="I193" s="69" t="b">
        <v>0</v>
      </c>
      <c r="J193" s="69" t="b">
        <v>0</v>
      </c>
      <c r="K193" s="69" t="b">
        <v>0</v>
      </c>
      <c r="L193" s="69" t="b">
        <v>0</v>
      </c>
    </row>
    <row r="194" spans="1:12" ht="15">
      <c r="A194" s="69" t="s">
        <v>1036</v>
      </c>
      <c r="B194" s="69" t="s">
        <v>1037</v>
      </c>
      <c r="C194" s="69">
        <v>6</v>
      </c>
      <c r="D194" s="93">
        <v>0.00202603356662108</v>
      </c>
      <c r="E194" s="93">
        <v>1.7805573201495222</v>
      </c>
      <c r="F194" s="69" t="s">
        <v>222</v>
      </c>
      <c r="G194" s="69" t="b">
        <v>0</v>
      </c>
      <c r="H194" s="69" t="b">
        <v>0</v>
      </c>
      <c r="I194" s="69" t="b">
        <v>0</v>
      </c>
      <c r="J194" s="69" t="b">
        <v>0</v>
      </c>
      <c r="K194" s="69" t="b">
        <v>0</v>
      </c>
      <c r="L194" s="69" t="b">
        <v>0</v>
      </c>
    </row>
    <row r="195" spans="1:12" ht="15">
      <c r="A195" s="69" t="s">
        <v>1037</v>
      </c>
      <c r="B195" s="69" t="s">
        <v>1038</v>
      </c>
      <c r="C195" s="69">
        <v>6</v>
      </c>
      <c r="D195" s="93">
        <v>0.00202603356662108</v>
      </c>
      <c r="E195" s="93">
        <v>1.7805573201495222</v>
      </c>
      <c r="F195" s="69" t="s">
        <v>222</v>
      </c>
      <c r="G195" s="69" t="b">
        <v>0</v>
      </c>
      <c r="H195" s="69" t="b">
        <v>0</v>
      </c>
      <c r="I195" s="69" t="b">
        <v>0</v>
      </c>
      <c r="J195" s="69" t="b">
        <v>0</v>
      </c>
      <c r="K195" s="69" t="b">
        <v>0</v>
      </c>
      <c r="L195" s="69" t="b">
        <v>0</v>
      </c>
    </row>
    <row r="196" spans="1:12" ht="15">
      <c r="A196" s="69" t="s">
        <v>1038</v>
      </c>
      <c r="B196" s="69" t="s">
        <v>1039</v>
      </c>
      <c r="C196" s="69">
        <v>6</v>
      </c>
      <c r="D196" s="93">
        <v>0.00202603356662108</v>
      </c>
      <c r="E196" s="93">
        <v>1.7805573201495222</v>
      </c>
      <c r="F196" s="69" t="s">
        <v>222</v>
      </c>
      <c r="G196" s="69" t="b">
        <v>0</v>
      </c>
      <c r="H196" s="69" t="b">
        <v>0</v>
      </c>
      <c r="I196" s="69" t="b">
        <v>0</v>
      </c>
      <c r="J196" s="69" t="b">
        <v>0</v>
      </c>
      <c r="K196" s="69" t="b">
        <v>0</v>
      </c>
      <c r="L196" s="69" t="b">
        <v>0</v>
      </c>
    </row>
    <row r="197" spans="1:12" ht="15">
      <c r="A197" s="69" t="s">
        <v>1039</v>
      </c>
      <c r="B197" s="69" t="s">
        <v>429</v>
      </c>
      <c r="C197" s="69">
        <v>6</v>
      </c>
      <c r="D197" s="93">
        <v>0.00202603356662108</v>
      </c>
      <c r="E197" s="93">
        <v>1.7805573201495222</v>
      </c>
      <c r="F197" s="69" t="s">
        <v>222</v>
      </c>
      <c r="G197" s="69" t="b">
        <v>0</v>
      </c>
      <c r="H197" s="69" t="b">
        <v>0</v>
      </c>
      <c r="I197" s="69" t="b">
        <v>0</v>
      </c>
      <c r="J197" s="69" t="b">
        <v>0</v>
      </c>
      <c r="K197" s="69" t="b">
        <v>0</v>
      </c>
      <c r="L197" s="69" t="b">
        <v>0</v>
      </c>
    </row>
    <row r="198" spans="1:12" ht="15">
      <c r="A198" s="69" t="s">
        <v>429</v>
      </c>
      <c r="B198" s="69" t="s">
        <v>1040</v>
      </c>
      <c r="C198" s="69">
        <v>6</v>
      </c>
      <c r="D198" s="93">
        <v>0.00202603356662108</v>
      </c>
      <c r="E198" s="93">
        <v>1.7805573201495222</v>
      </c>
      <c r="F198" s="69" t="s">
        <v>222</v>
      </c>
      <c r="G198" s="69" t="b">
        <v>0</v>
      </c>
      <c r="H198" s="69" t="b">
        <v>0</v>
      </c>
      <c r="I198" s="69" t="b">
        <v>0</v>
      </c>
      <c r="J198" s="69" t="b">
        <v>0</v>
      </c>
      <c r="K198" s="69" t="b">
        <v>0</v>
      </c>
      <c r="L198" s="69" t="b">
        <v>0</v>
      </c>
    </row>
    <row r="199" spans="1:12" ht="15">
      <c r="A199" s="69" t="s">
        <v>1040</v>
      </c>
      <c r="B199" s="69" t="s">
        <v>1041</v>
      </c>
      <c r="C199" s="69">
        <v>6</v>
      </c>
      <c r="D199" s="93">
        <v>0.00202603356662108</v>
      </c>
      <c r="E199" s="93">
        <v>1.7805573201495222</v>
      </c>
      <c r="F199" s="69" t="s">
        <v>222</v>
      </c>
      <c r="G199" s="69" t="b">
        <v>0</v>
      </c>
      <c r="H199" s="69" t="b">
        <v>0</v>
      </c>
      <c r="I199" s="69" t="b">
        <v>0</v>
      </c>
      <c r="J199" s="69" t="b">
        <v>0</v>
      </c>
      <c r="K199" s="69" t="b">
        <v>0</v>
      </c>
      <c r="L199" s="69" t="b">
        <v>0</v>
      </c>
    </row>
    <row r="200" spans="1:12" ht="15">
      <c r="A200" s="69" t="s">
        <v>1041</v>
      </c>
      <c r="B200" s="69" t="s">
        <v>448</v>
      </c>
      <c r="C200" s="69">
        <v>6</v>
      </c>
      <c r="D200" s="93">
        <v>0.00202603356662108</v>
      </c>
      <c r="E200" s="93">
        <v>1.7805573201495222</v>
      </c>
      <c r="F200" s="69" t="s">
        <v>222</v>
      </c>
      <c r="G200" s="69" t="b">
        <v>0</v>
      </c>
      <c r="H200" s="69" t="b">
        <v>0</v>
      </c>
      <c r="I200" s="69" t="b">
        <v>0</v>
      </c>
      <c r="J200" s="69" t="b">
        <v>0</v>
      </c>
      <c r="K200" s="69" t="b">
        <v>0</v>
      </c>
      <c r="L200" s="69" t="b">
        <v>0</v>
      </c>
    </row>
    <row r="201" spans="1:12" ht="15">
      <c r="A201" s="69" t="s">
        <v>448</v>
      </c>
      <c r="B201" s="69" t="s">
        <v>1042</v>
      </c>
      <c r="C201" s="69">
        <v>6</v>
      </c>
      <c r="D201" s="93">
        <v>0.00202603356662108</v>
      </c>
      <c r="E201" s="93">
        <v>1.7805573201495222</v>
      </c>
      <c r="F201" s="69" t="s">
        <v>222</v>
      </c>
      <c r="G201" s="69" t="b">
        <v>0</v>
      </c>
      <c r="H201" s="69" t="b">
        <v>0</v>
      </c>
      <c r="I201" s="69" t="b">
        <v>0</v>
      </c>
      <c r="J201" s="69" t="b">
        <v>0</v>
      </c>
      <c r="K201" s="69" t="b">
        <v>0</v>
      </c>
      <c r="L201" s="69" t="b">
        <v>0</v>
      </c>
    </row>
    <row r="202" spans="1:12" ht="15">
      <c r="A202" s="69" t="s">
        <v>1042</v>
      </c>
      <c r="B202" s="69" t="s">
        <v>889</v>
      </c>
      <c r="C202" s="69">
        <v>6</v>
      </c>
      <c r="D202" s="93">
        <v>0.00202603356662108</v>
      </c>
      <c r="E202" s="93">
        <v>1.655618583541222</v>
      </c>
      <c r="F202" s="69" t="s">
        <v>222</v>
      </c>
      <c r="G202" s="69" t="b">
        <v>0</v>
      </c>
      <c r="H202" s="69" t="b">
        <v>0</v>
      </c>
      <c r="I202" s="69" t="b">
        <v>0</v>
      </c>
      <c r="J202" s="69" t="b">
        <v>0</v>
      </c>
      <c r="K202" s="69" t="b">
        <v>0</v>
      </c>
      <c r="L202" s="69" t="b">
        <v>0</v>
      </c>
    </row>
    <row r="203" spans="1:12" ht="15">
      <c r="A203" s="69" t="s">
        <v>441</v>
      </c>
      <c r="B203" s="69" t="s">
        <v>432</v>
      </c>
      <c r="C203" s="69">
        <v>2</v>
      </c>
      <c r="D203" s="93">
        <v>0.0032543783315024995</v>
      </c>
      <c r="E203" s="93">
        <v>2.2576785748691846</v>
      </c>
      <c r="F203" s="69" t="s">
        <v>222</v>
      </c>
      <c r="G203" s="69" t="b">
        <v>0</v>
      </c>
      <c r="H203" s="69" t="b">
        <v>0</v>
      </c>
      <c r="I203" s="69" t="b">
        <v>0</v>
      </c>
      <c r="J203" s="69" t="b">
        <v>0</v>
      </c>
      <c r="K203" s="69" t="b">
        <v>0</v>
      </c>
      <c r="L203" s="69" t="b">
        <v>0</v>
      </c>
    </row>
    <row r="204" spans="1:12" ht="15">
      <c r="A204" s="69" t="s">
        <v>432</v>
      </c>
      <c r="B204" s="69" t="s">
        <v>440</v>
      </c>
      <c r="C204" s="69">
        <v>2</v>
      </c>
      <c r="D204" s="93">
        <v>0.0032543783315024995</v>
      </c>
      <c r="E204" s="93">
        <v>2.2576785748691846</v>
      </c>
      <c r="F204" s="69" t="s">
        <v>222</v>
      </c>
      <c r="G204" s="69" t="b">
        <v>0</v>
      </c>
      <c r="H204" s="69" t="b">
        <v>0</v>
      </c>
      <c r="I204" s="69" t="b">
        <v>0</v>
      </c>
      <c r="J204" s="69" t="b">
        <v>0</v>
      </c>
      <c r="K204" s="69" t="b">
        <v>0</v>
      </c>
      <c r="L204" s="69" t="b">
        <v>0</v>
      </c>
    </row>
    <row r="205" spans="1:12" ht="15">
      <c r="A205" s="69" t="s">
        <v>440</v>
      </c>
      <c r="B205" s="69" t="s">
        <v>1068</v>
      </c>
      <c r="C205" s="69">
        <v>2</v>
      </c>
      <c r="D205" s="93">
        <v>0.0032543783315024995</v>
      </c>
      <c r="E205" s="93">
        <v>2.2576785748691846</v>
      </c>
      <c r="F205" s="69" t="s">
        <v>222</v>
      </c>
      <c r="G205" s="69" t="b">
        <v>0</v>
      </c>
      <c r="H205" s="69" t="b">
        <v>0</v>
      </c>
      <c r="I205" s="69" t="b">
        <v>0</v>
      </c>
      <c r="J205" s="69" t="b">
        <v>0</v>
      </c>
      <c r="K205" s="69" t="b">
        <v>0</v>
      </c>
      <c r="L205" s="69" t="b">
        <v>0</v>
      </c>
    </row>
    <row r="206" spans="1:12" ht="15">
      <c r="A206" s="69" t="s">
        <v>1068</v>
      </c>
      <c r="B206" s="69" t="s">
        <v>446</v>
      </c>
      <c r="C206" s="69">
        <v>2</v>
      </c>
      <c r="D206" s="93">
        <v>0.0032543783315024995</v>
      </c>
      <c r="E206" s="93">
        <v>2.2576785748691846</v>
      </c>
      <c r="F206" s="69" t="s">
        <v>222</v>
      </c>
      <c r="G206" s="69" t="b">
        <v>0</v>
      </c>
      <c r="H206" s="69" t="b">
        <v>0</v>
      </c>
      <c r="I206" s="69" t="b">
        <v>0</v>
      </c>
      <c r="J206" s="69" t="b">
        <v>0</v>
      </c>
      <c r="K206" s="69" t="b">
        <v>0</v>
      </c>
      <c r="L206" s="69" t="b">
        <v>0</v>
      </c>
    </row>
    <row r="207" spans="1:12" ht="15">
      <c r="A207" s="69" t="s">
        <v>446</v>
      </c>
      <c r="B207" s="69" t="s">
        <v>1069</v>
      </c>
      <c r="C207" s="69">
        <v>2</v>
      </c>
      <c r="D207" s="93">
        <v>0.0032543783315024995</v>
      </c>
      <c r="E207" s="93">
        <v>2.2576785748691846</v>
      </c>
      <c r="F207" s="69" t="s">
        <v>222</v>
      </c>
      <c r="G207" s="69" t="b">
        <v>0</v>
      </c>
      <c r="H207" s="69" t="b">
        <v>0</v>
      </c>
      <c r="I207" s="69" t="b">
        <v>0</v>
      </c>
      <c r="J207" s="69" t="b">
        <v>0</v>
      </c>
      <c r="K207" s="69" t="b">
        <v>0</v>
      </c>
      <c r="L207" s="69" t="b">
        <v>0</v>
      </c>
    </row>
    <row r="208" spans="1:12" ht="15">
      <c r="A208" s="69" t="s">
        <v>1069</v>
      </c>
      <c r="B208" s="69" t="s">
        <v>450</v>
      </c>
      <c r="C208" s="69">
        <v>2</v>
      </c>
      <c r="D208" s="93">
        <v>0.0032543783315024995</v>
      </c>
      <c r="E208" s="93">
        <v>2.2576785748691846</v>
      </c>
      <c r="F208" s="69" t="s">
        <v>222</v>
      </c>
      <c r="G208" s="69" t="b">
        <v>0</v>
      </c>
      <c r="H208" s="69" t="b">
        <v>0</v>
      </c>
      <c r="I208" s="69" t="b">
        <v>0</v>
      </c>
      <c r="J208" s="69" t="b">
        <v>0</v>
      </c>
      <c r="K208" s="69" t="b">
        <v>0</v>
      </c>
      <c r="L208" s="69" t="b">
        <v>0</v>
      </c>
    </row>
    <row r="209" spans="1:12" ht="15">
      <c r="A209" s="69" t="s">
        <v>450</v>
      </c>
      <c r="B209" s="69" t="s">
        <v>1070</v>
      </c>
      <c r="C209" s="69">
        <v>2</v>
      </c>
      <c r="D209" s="93">
        <v>0.0032543783315024995</v>
      </c>
      <c r="E209" s="93">
        <v>2.2576785748691846</v>
      </c>
      <c r="F209" s="69" t="s">
        <v>222</v>
      </c>
      <c r="G209" s="69" t="b">
        <v>0</v>
      </c>
      <c r="H209" s="69" t="b">
        <v>0</v>
      </c>
      <c r="I209" s="69" t="b">
        <v>0</v>
      </c>
      <c r="J209" s="69" t="b">
        <v>0</v>
      </c>
      <c r="K209" s="69" t="b">
        <v>0</v>
      </c>
      <c r="L209" s="69" t="b">
        <v>0</v>
      </c>
    </row>
    <row r="210" spans="1:12" ht="15">
      <c r="A210" s="69" t="s">
        <v>1070</v>
      </c>
      <c r="B210" s="69" t="s">
        <v>1071</v>
      </c>
      <c r="C210" s="69">
        <v>2</v>
      </c>
      <c r="D210" s="93">
        <v>0.0032543783315024995</v>
      </c>
      <c r="E210" s="93">
        <v>2.2576785748691846</v>
      </c>
      <c r="F210" s="69" t="s">
        <v>222</v>
      </c>
      <c r="G210" s="69" t="b">
        <v>0</v>
      </c>
      <c r="H210" s="69" t="b">
        <v>0</v>
      </c>
      <c r="I210" s="69" t="b">
        <v>0</v>
      </c>
      <c r="J210" s="69" t="b">
        <v>0</v>
      </c>
      <c r="K210" s="69" t="b">
        <v>0</v>
      </c>
      <c r="L210" s="69" t="b">
        <v>0</v>
      </c>
    </row>
    <row r="211" spans="1:12" ht="15">
      <c r="A211" s="69" t="s">
        <v>1071</v>
      </c>
      <c r="B211" s="69" t="s">
        <v>438</v>
      </c>
      <c r="C211" s="69">
        <v>2</v>
      </c>
      <c r="D211" s="93">
        <v>0.0032543783315024995</v>
      </c>
      <c r="E211" s="93">
        <v>1.655618583541222</v>
      </c>
      <c r="F211" s="69" t="s">
        <v>222</v>
      </c>
      <c r="G211" s="69" t="b">
        <v>0</v>
      </c>
      <c r="H211" s="69" t="b">
        <v>0</v>
      </c>
      <c r="I211" s="69" t="b">
        <v>0</v>
      </c>
      <c r="J211" s="69" t="b">
        <v>0</v>
      </c>
      <c r="K211" s="69" t="b">
        <v>0</v>
      </c>
      <c r="L211" s="69" t="b">
        <v>0</v>
      </c>
    </row>
    <row r="212" spans="1:12" ht="15">
      <c r="A212" s="69" t="s">
        <v>438</v>
      </c>
      <c r="B212" s="69" t="s">
        <v>896</v>
      </c>
      <c r="C212" s="69">
        <v>2</v>
      </c>
      <c r="D212" s="93">
        <v>0.0032543783315024995</v>
      </c>
      <c r="E212" s="93">
        <v>1.0535585922132598</v>
      </c>
      <c r="F212" s="69" t="s">
        <v>222</v>
      </c>
      <c r="G212" s="69" t="b">
        <v>0</v>
      </c>
      <c r="H212" s="69" t="b">
        <v>0</v>
      </c>
      <c r="I212" s="69" t="b">
        <v>0</v>
      </c>
      <c r="J212" s="69" t="b">
        <v>0</v>
      </c>
      <c r="K212" s="69" t="b">
        <v>0</v>
      </c>
      <c r="L212" s="69" t="b">
        <v>0</v>
      </c>
    </row>
    <row r="213" spans="1:12" ht="15">
      <c r="A213" s="69" t="s">
        <v>896</v>
      </c>
      <c r="B213" s="69" t="s">
        <v>433</v>
      </c>
      <c r="C213" s="69">
        <v>2</v>
      </c>
      <c r="D213" s="93">
        <v>0.0032543783315024995</v>
      </c>
      <c r="E213" s="93">
        <v>0.8105205435269653</v>
      </c>
      <c r="F213" s="69" t="s">
        <v>222</v>
      </c>
      <c r="G213" s="69" t="b">
        <v>0</v>
      </c>
      <c r="H213" s="69" t="b">
        <v>0</v>
      </c>
      <c r="I213" s="69" t="b">
        <v>0</v>
      </c>
      <c r="J213" s="69" t="b">
        <v>0</v>
      </c>
      <c r="K213" s="69" t="b">
        <v>0</v>
      </c>
      <c r="L213" s="69" t="b">
        <v>0</v>
      </c>
    </row>
    <row r="214" spans="1:12" ht="15">
      <c r="A214" s="69" t="s">
        <v>433</v>
      </c>
      <c r="B214" s="69" t="s">
        <v>1072</v>
      </c>
      <c r="C214" s="69">
        <v>2</v>
      </c>
      <c r="D214" s="93">
        <v>0.0032543783315024995</v>
      </c>
      <c r="E214" s="93">
        <v>1.4125805348549276</v>
      </c>
      <c r="F214" s="69" t="s">
        <v>222</v>
      </c>
      <c r="G214" s="69" t="b">
        <v>0</v>
      </c>
      <c r="H214" s="69" t="b">
        <v>0</v>
      </c>
      <c r="I214" s="69" t="b">
        <v>0</v>
      </c>
      <c r="J214" s="69" t="b">
        <v>0</v>
      </c>
      <c r="K214" s="69" t="b">
        <v>0</v>
      </c>
      <c r="L214" s="69" t="b">
        <v>0</v>
      </c>
    </row>
    <row r="215" spans="1:12" ht="15">
      <c r="A215" s="69" t="s">
        <v>1072</v>
      </c>
      <c r="B215" s="69" t="s">
        <v>1073</v>
      </c>
      <c r="C215" s="69">
        <v>2</v>
      </c>
      <c r="D215" s="93">
        <v>0.0032543783315024995</v>
      </c>
      <c r="E215" s="93">
        <v>2.2576785748691846</v>
      </c>
      <c r="F215" s="69" t="s">
        <v>222</v>
      </c>
      <c r="G215" s="69" t="b">
        <v>0</v>
      </c>
      <c r="H215" s="69" t="b">
        <v>0</v>
      </c>
      <c r="I215" s="69" t="b">
        <v>0</v>
      </c>
      <c r="J215" s="69" t="b">
        <v>0</v>
      </c>
      <c r="K215" s="69" t="b">
        <v>0</v>
      </c>
      <c r="L215" s="69" t="b">
        <v>0</v>
      </c>
    </row>
    <row r="216" spans="1:12" ht="15">
      <c r="A216" s="69" t="s">
        <v>1073</v>
      </c>
      <c r="B216" s="69" t="s">
        <v>433</v>
      </c>
      <c r="C216" s="69">
        <v>2</v>
      </c>
      <c r="D216" s="93">
        <v>0.0032543783315024995</v>
      </c>
      <c r="E216" s="93">
        <v>1.4125805348549276</v>
      </c>
      <c r="F216" s="69" t="s">
        <v>222</v>
      </c>
      <c r="G216" s="69" t="b">
        <v>0</v>
      </c>
      <c r="H216" s="69" t="b">
        <v>0</v>
      </c>
      <c r="I216" s="69" t="b">
        <v>0</v>
      </c>
      <c r="J216" s="69" t="b">
        <v>0</v>
      </c>
      <c r="K216" s="69" t="b">
        <v>0</v>
      </c>
      <c r="L216" s="69" t="b">
        <v>0</v>
      </c>
    </row>
    <row r="217" spans="1:12" ht="15">
      <c r="A217" s="69" t="s">
        <v>433</v>
      </c>
      <c r="B217" s="69" t="s">
        <v>1074</v>
      </c>
      <c r="C217" s="69">
        <v>2</v>
      </c>
      <c r="D217" s="93">
        <v>0.0032543783315024995</v>
      </c>
      <c r="E217" s="93">
        <v>1.4125805348549276</v>
      </c>
      <c r="F217" s="69" t="s">
        <v>222</v>
      </c>
      <c r="G217" s="69" t="b">
        <v>0</v>
      </c>
      <c r="H217" s="69" t="b">
        <v>0</v>
      </c>
      <c r="I217" s="69" t="b">
        <v>0</v>
      </c>
      <c r="J217" s="69" t="b">
        <v>0</v>
      </c>
      <c r="K217" s="69" t="b">
        <v>0</v>
      </c>
      <c r="L217" s="69" t="b">
        <v>0</v>
      </c>
    </row>
    <row r="218" spans="1:12" ht="15">
      <c r="A218" s="69" t="s">
        <v>1074</v>
      </c>
      <c r="B218" s="69" t="s">
        <v>1075</v>
      </c>
      <c r="C218" s="69">
        <v>2</v>
      </c>
      <c r="D218" s="93">
        <v>0.0032543783315024995</v>
      </c>
      <c r="E218" s="93">
        <v>2.2576785748691846</v>
      </c>
      <c r="F218" s="69" t="s">
        <v>222</v>
      </c>
      <c r="G218" s="69" t="b">
        <v>0</v>
      </c>
      <c r="H218" s="69" t="b">
        <v>0</v>
      </c>
      <c r="I218" s="69" t="b">
        <v>0</v>
      </c>
      <c r="J218" s="69" t="b">
        <v>0</v>
      </c>
      <c r="K218" s="69" t="b">
        <v>0</v>
      </c>
      <c r="L218" s="69" t="b">
        <v>0</v>
      </c>
    </row>
    <row r="219" spans="1:12" ht="15">
      <c r="A219" s="69" t="s">
        <v>1075</v>
      </c>
      <c r="B219" s="69" t="s">
        <v>433</v>
      </c>
      <c r="C219" s="69">
        <v>2</v>
      </c>
      <c r="D219" s="93">
        <v>0.0032543783315024995</v>
      </c>
      <c r="E219" s="93">
        <v>1.4125805348549276</v>
      </c>
      <c r="F219" s="69" t="s">
        <v>222</v>
      </c>
      <c r="G219" s="69" t="b">
        <v>0</v>
      </c>
      <c r="H219" s="69" t="b">
        <v>0</v>
      </c>
      <c r="I219" s="69" t="b">
        <v>0</v>
      </c>
      <c r="J219" s="69" t="b">
        <v>0</v>
      </c>
      <c r="K219" s="69" t="b">
        <v>0</v>
      </c>
      <c r="L219" s="69" t="b">
        <v>0</v>
      </c>
    </row>
    <row r="220" spans="1:12" ht="15">
      <c r="A220" s="69" t="s">
        <v>433</v>
      </c>
      <c r="B220" s="69" t="s">
        <v>1076</v>
      </c>
      <c r="C220" s="69">
        <v>2</v>
      </c>
      <c r="D220" s="93">
        <v>0.0032543783315024995</v>
      </c>
      <c r="E220" s="93">
        <v>1.4125805348549276</v>
      </c>
      <c r="F220" s="69" t="s">
        <v>222</v>
      </c>
      <c r="G220" s="69" t="b">
        <v>0</v>
      </c>
      <c r="H220" s="69" t="b">
        <v>0</v>
      </c>
      <c r="I220" s="69" t="b">
        <v>0</v>
      </c>
      <c r="J220" s="69" t="b">
        <v>0</v>
      </c>
      <c r="K220" s="69" t="b">
        <v>0</v>
      </c>
      <c r="L220" s="69" t="b">
        <v>0</v>
      </c>
    </row>
    <row r="221" spans="1:12" ht="15">
      <c r="A221" s="69" t="s">
        <v>1076</v>
      </c>
      <c r="B221" s="69" t="s">
        <v>1077</v>
      </c>
      <c r="C221" s="69">
        <v>2</v>
      </c>
      <c r="D221" s="93">
        <v>0.0032543783315024995</v>
      </c>
      <c r="E221" s="93">
        <v>2.2576785748691846</v>
      </c>
      <c r="F221" s="69" t="s">
        <v>222</v>
      </c>
      <c r="G221" s="69" t="b">
        <v>0</v>
      </c>
      <c r="H221" s="69" t="b">
        <v>0</v>
      </c>
      <c r="I221" s="69" t="b">
        <v>0</v>
      </c>
      <c r="J221" s="69" t="b">
        <v>0</v>
      </c>
      <c r="K221" s="69" t="b">
        <v>0</v>
      </c>
      <c r="L221" s="69" t="b">
        <v>0</v>
      </c>
    </row>
    <row r="222" spans="1:12" ht="15">
      <c r="A222" s="69" t="s">
        <v>1077</v>
      </c>
      <c r="B222" s="69" t="s">
        <v>433</v>
      </c>
      <c r="C222" s="69">
        <v>2</v>
      </c>
      <c r="D222" s="93">
        <v>0.0032543783315024995</v>
      </c>
      <c r="E222" s="93">
        <v>1.4125805348549276</v>
      </c>
      <c r="F222" s="69" t="s">
        <v>222</v>
      </c>
      <c r="G222" s="69" t="b">
        <v>0</v>
      </c>
      <c r="H222" s="69" t="b">
        <v>0</v>
      </c>
      <c r="I222" s="69" t="b">
        <v>0</v>
      </c>
      <c r="J222" s="69" t="b">
        <v>0</v>
      </c>
      <c r="K222" s="69" t="b">
        <v>0</v>
      </c>
      <c r="L222" s="69" t="b">
        <v>0</v>
      </c>
    </row>
    <row r="223" spans="1:12" ht="15">
      <c r="A223" s="69" t="s">
        <v>433</v>
      </c>
      <c r="B223" s="69" t="s">
        <v>1078</v>
      </c>
      <c r="C223" s="69">
        <v>2</v>
      </c>
      <c r="D223" s="93">
        <v>0.0032543783315024995</v>
      </c>
      <c r="E223" s="93">
        <v>1.4125805348549276</v>
      </c>
      <c r="F223" s="69" t="s">
        <v>222</v>
      </c>
      <c r="G223" s="69" t="b">
        <v>0</v>
      </c>
      <c r="H223" s="69" t="b">
        <v>0</v>
      </c>
      <c r="I223" s="69" t="b">
        <v>0</v>
      </c>
      <c r="J223" s="69" t="b">
        <v>0</v>
      </c>
      <c r="K223" s="69" t="b">
        <v>0</v>
      </c>
      <c r="L223" s="69" t="b">
        <v>0</v>
      </c>
    </row>
    <row r="224" spans="1:12" ht="15">
      <c r="A224" s="69" t="s">
        <v>1078</v>
      </c>
      <c r="B224" s="69" t="s">
        <v>1079</v>
      </c>
      <c r="C224" s="69">
        <v>2</v>
      </c>
      <c r="D224" s="93">
        <v>0.0032543783315024995</v>
      </c>
      <c r="E224" s="93">
        <v>2.2576785748691846</v>
      </c>
      <c r="F224" s="69" t="s">
        <v>222</v>
      </c>
      <c r="G224" s="69" t="b">
        <v>0</v>
      </c>
      <c r="H224" s="69" t="b">
        <v>0</v>
      </c>
      <c r="I224" s="69" t="b">
        <v>0</v>
      </c>
      <c r="J224" s="69" t="b">
        <v>0</v>
      </c>
      <c r="K224" s="69" t="b">
        <v>0</v>
      </c>
      <c r="L224" s="69" t="b">
        <v>0</v>
      </c>
    </row>
    <row r="225" spans="1:12" ht="15">
      <c r="A225" s="69" t="s">
        <v>1079</v>
      </c>
      <c r="B225" s="69" t="s">
        <v>433</v>
      </c>
      <c r="C225" s="69">
        <v>2</v>
      </c>
      <c r="D225" s="93">
        <v>0.0032543783315024995</v>
      </c>
      <c r="E225" s="93">
        <v>1.4125805348549276</v>
      </c>
      <c r="F225" s="69" t="s">
        <v>222</v>
      </c>
      <c r="G225" s="69" t="b">
        <v>0</v>
      </c>
      <c r="H225" s="69" t="b">
        <v>0</v>
      </c>
      <c r="I225" s="69" t="b">
        <v>0</v>
      </c>
      <c r="J225" s="69" t="b">
        <v>0</v>
      </c>
      <c r="K225" s="69" t="b">
        <v>0</v>
      </c>
      <c r="L225" s="69" t="b">
        <v>0</v>
      </c>
    </row>
    <row r="226" spans="1:12" ht="15">
      <c r="A226" s="69" t="s">
        <v>433</v>
      </c>
      <c r="B226" s="69" t="s">
        <v>1080</v>
      </c>
      <c r="C226" s="69">
        <v>2</v>
      </c>
      <c r="D226" s="93">
        <v>0.0032543783315024995</v>
      </c>
      <c r="E226" s="93">
        <v>1.4125805348549276</v>
      </c>
      <c r="F226" s="69" t="s">
        <v>222</v>
      </c>
      <c r="G226" s="69" t="b">
        <v>0</v>
      </c>
      <c r="H226" s="69" t="b">
        <v>0</v>
      </c>
      <c r="I226" s="69" t="b">
        <v>0</v>
      </c>
      <c r="J226" s="69" t="b">
        <v>0</v>
      </c>
      <c r="K226" s="69" t="b">
        <v>0</v>
      </c>
      <c r="L226" s="69" t="b">
        <v>0</v>
      </c>
    </row>
    <row r="227" spans="1:12" ht="15">
      <c r="A227" s="69" t="s">
        <v>1080</v>
      </c>
      <c r="B227" s="69" t="s">
        <v>1081</v>
      </c>
      <c r="C227" s="69">
        <v>2</v>
      </c>
      <c r="D227" s="93">
        <v>0.0032543783315024995</v>
      </c>
      <c r="E227" s="93">
        <v>2.2576785748691846</v>
      </c>
      <c r="F227" s="69" t="s">
        <v>222</v>
      </c>
      <c r="G227" s="69" t="b">
        <v>0</v>
      </c>
      <c r="H227" s="69" t="b">
        <v>0</v>
      </c>
      <c r="I227" s="69" t="b">
        <v>0</v>
      </c>
      <c r="J227" s="69" t="b">
        <v>0</v>
      </c>
      <c r="K227" s="69" t="b">
        <v>0</v>
      </c>
      <c r="L227" s="69" t="b">
        <v>0</v>
      </c>
    </row>
    <row r="228" spans="1:12" ht="15">
      <c r="A228" s="69" t="s">
        <v>1081</v>
      </c>
      <c r="B228" s="69" t="s">
        <v>433</v>
      </c>
      <c r="C228" s="69">
        <v>2</v>
      </c>
      <c r="D228" s="93">
        <v>0.0032543783315024995</v>
      </c>
      <c r="E228" s="93">
        <v>1.4125805348549276</v>
      </c>
      <c r="F228" s="69" t="s">
        <v>222</v>
      </c>
      <c r="G228" s="69" t="b">
        <v>0</v>
      </c>
      <c r="H228" s="69" t="b">
        <v>0</v>
      </c>
      <c r="I228" s="69" t="b">
        <v>0</v>
      </c>
      <c r="J228" s="69" t="b">
        <v>0</v>
      </c>
      <c r="K228" s="69" t="b">
        <v>0</v>
      </c>
      <c r="L228" s="69" t="b">
        <v>0</v>
      </c>
    </row>
    <row r="229" spans="1:12" ht="15">
      <c r="A229" s="69" t="s">
        <v>433</v>
      </c>
      <c r="B229" s="69" t="s">
        <v>1082</v>
      </c>
      <c r="C229" s="69">
        <v>2</v>
      </c>
      <c r="D229" s="93">
        <v>0.0032543783315024995</v>
      </c>
      <c r="E229" s="93">
        <v>1.4125805348549276</v>
      </c>
      <c r="F229" s="69" t="s">
        <v>222</v>
      </c>
      <c r="G229" s="69" t="b">
        <v>0</v>
      </c>
      <c r="H229" s="69" t="b">
        <v>0</v>
      </c>
      <c r="I229" s="69" t="b">
        <v>0</v>
      </c>
      <c r="J229" s="69" t="b">
        <v>0</v>
      </c>
      <c r="K229" s="69" t="b">
        <v>0</v>
      </c>
      <c r="L229" s="69" t="b">
        <v>0</v>
      </c>
    </row>
    <row r="230" spans="1:12" ht="15">
      <c r="A230" s="69" t="s">
        <v>1082</v>
      </c>
      <c r="B230" s="69" t="s">
        <v>444</v>
      </c>
      <c r="C230" s="69">
        <v>2</v>
      </c>
      <c r="D230" s="93">
        <v>0.0032543783315024995</v>
      </c>
      <c r="E230" s="93">
        <v>2.2576785748691846</v>
      </c>
      <c r="F230" s="69" t="s">
        <v>222</v>
      </c>
      <c r="G230" s="69" t="b">
        <v>0</v>
      </c>
      <c r="H230" s="69" t="b">
        <v>0</v>
      </c>
      <c r="I230" s="69" t="b">
        <v>0</v>
      </c>
      <c r="J230" s="69" t="b">
        <v>0</v>
      </c>
      <c r="K230" s="69" t="b">
        <v>0</v>
      </c>
      <c r="L230" s="69" t="b">
        <v>0</v>
      </c>
    </row>
    <row r="231" spans="1:12" ht="15">
      <c r="A231" s="69" t="s">
        <v>444</v>
      </c>
      <c r="B231" s="69" t="s">
        <v>433</v>
      </c>
      <c r="C231" s="69">
        <v>2</v>
      </c>
      <c r="D231" s="93">
        <v>0.0032543783315024995</v>
      </c>
      <c r="E231" s="93">
        <v>1.4125805348549276</v>
      </c>
      <c r="F231" s="69" t="s">
        <v>222</v>
      </c>
      <c r="G231" s="69" t="b">
        <v>0</v>
      </c>
      <c r="H231" s="69" t="b">
        <v>0</v>
      </c>
      <c r="I231" s="69" t="b">
        <v>0</v>
      </c>
      <c r="J231" s="69" t="b">
        <v>0</v>
      </c>
      <c r="K231" s="69" t="b">
        <v>0</v>
      </c>
      <c r="L231" s="69" t="b">
        <v>0</v>
      </c>
    </row>
    <row r="232" spans="1:12" ht="15">
      <c r="A232" s="69" t="s">
        <v>433</v>
      </c>
      <c r="B232" s="69" t="s">
        <v>1083</v>
      </c>
      <c r="C232" s="69">
        <v>2</v>
      </c>
      <c r="D232" s="93">
        <v>0.0032543783315024995</v>
      </c>
      <c r="E232" s="93">
        <v>1.4125805348549276</v>
      </c>
      <c r="F232" s="69" t="s">
        <v>222</v>
      </c>
      <c r="G232" s="69" t="b">
        <v>0</v>
      </c>
      <c r="H232" s="69" t="b">
        <v>0</v>
      </c>
      <c r="I232" s="69" t="b">
        <v>0</v>
      </c>
      <c r="J232" s="69" t="b">
        <v>0</v>
      </c>
      <c r="K232" s="69" t="b">
        <v>0</v>
      </c>
      <c r="L232" s="69" t="b">
        <v>0</v>
      </c>
    </row>
    <row r="233" spans="1:12" ht="15">
      <c r="A233" s="69" t="s">
        <v>1083</v>
      </c>
      <c r="B233" s="69" t="s">
        <v>1084</v>
      </c>
      <c r="C233" s="69">
        <v>2</v>
      </c>
      <c r="D233" s="93">
        <v>0.0032543783315024995</v>
      </c>
      <c r="E233" s="93">
        <v>2.2576785748691846</v>
      </c>
      <c r="F233" s="69" t="s">
        <v>222</v>
      </c>
      <c r="G233" s="69" t="b">
        <v>0</v>
      </c>
      <c r="H233" s="69" t="b">
        <v>0</v>
      </c>
      <c r="I233" s="69" t="b">
        <v>0</v>
      </c>
      <c r="J233" s="69" t="b">
        <v>0</v>
      </c>
      <c r="K233" s="69" t="b">
        <v>0</v>
      </c>
      <c r="L233" s="69" t="b">
        <v>0</v>
      </c>
    </row>
    <row r="234" spans="1:12" ht="15">
      <c r="A234" s="69" t="s">
        <v>1084</v>
      </c>
      <c r="B234" s="69" t="s">
        <v>889</v>
      </c>
      <c r="C234" s="69">
        <v>2</v>
      </c>
      <c r="D234" s="93">
        <v>0.0032543783315024995</v>
      </c>
      <c r="E234" s="93">
        <v>1.655618583541222</v>
      </c>
      <c r="F234" s="69" t="s">
        <v>222</v>
      </c>
      <c r="G234" s="69" t="b">
        <v>0</v>
      </c>
      <c r="H234" s="69" t="b">
        <v>0</v>
      </c>
      <c r="I234" s="69" t="b">
        <v>0</v>
      </c>
      <c r="J234" s="69" t="b">
        <v>0</v>
      </c>
      <c r="K234" s="69" t="b">
        <v>0</v>
      </c>
      <c r="L234" s="69" t="b">
        <v>0</v>
      </c>
    </row>
    <row r="235" spans="1:12" ht="15">
      <c r="A235" s="69" t="s">
        <v>443</v>
      </c>
      <c r="B235" s="69" t="s">
        <v>376</v>
      </c>
      <c r="C235" s="69">
        <v>2</v>
      </c>
      <c r="D235" s="93">
        <v>0</v>
      </c>
      <c r="E235" s="93">
        <v>0.8750612633917001</v>
      </c>
      <c r="F235" s="69" t="s">
        <v>357</v>
      </c>
      <c r="G235" s="69" t="b">
        <v>0</v>
      </c>
      <c r="H235" s="69" t="b">
        <v>0</v>
      </c>
      <c r="I235" s="69" t="b">
        <v>0</v>
      </c>
      <c r="J235" s="69" t="b">
        <v>0</v>
      </c>
      <c r="K235" s="69" t="b">
        <v>0</v>
      </c>
      <c r="L235" s="69" t="b">
        <v>0</v>
      </c>
    </row>
    <row r="236" spans="1:12" ht="15">
      <c r="A236" s="69" t="s">
        <v>376</v>
      </c>
      <c r="B236" s="69" t="s">
        <v>449</v>
      </c>
      <c r="C236" s="69">
        <v>2</v>
      </c>
      <c r="D236" s="93">
        <v>0</v>
      </c>
      <c r="E236" s="93">
        <v>0.8750612633917001</v>
      </c>
      <c r="F236" s="69" t="s">
        <v>357</v>
      </c>
      <c r="G236" s="69" t="b">
        <v>0</v>
      </c>
      <c r="H236" s="69" t="b">
        <v>0</v>
      </c>
      <c r="I236" s="69" t="b">
        <v>0</v>
      </c>
      <c r="J236" s="69" t="b">
        <v>0</v>
      </c>
      <c r="K236" s="69" t="b">
        <v>0</v>
      </c>
      <c r="L236" s="69" t="b">
        <v>0</v>
      </c>
    </row>
    <row r="237" spans="1:12" ht="15">
      <c r="A237" s="69" t="s">
        <v>449</v>
      </c>
      <c r="B237" s="69" t="s">
        <v>889</v>
      </c>
      <c r="C237" s="69">
        <v>2</v>
      </c>
      <c r="D237" s="93">
        <v>0</v>
      </c>
      <c r="E237" s="93">
        <v>1.1760912590556813</v>
      </c>
      <c r="F237" s="69" t="s">
        <v>357</v>
      </c>
      <c r="G237" s="69" t="b">
        <v>0</v>
      </c>
      <c r="H237" s="69" t="b">
        <v>0</v>
      </c>
      <c r="I237" s="69" t="b">
        <v>0</v>
      </c>
      <c r="J237" s="69" t="b">
        <v>0</v>
      </c>
      <c r="K237" s="69" t="b">
        <v>0</v>
      </c>
      <c r="L237" s="69" t="b">
        <v>0</v>
      </c>
    </row>
    <row r="238" spans="1:12" ht="15">
      <c r="A238" s="69" t="s">
        <v>889</v>
      </c>
      <c r="B238" s="69" t="s">
        <v>898</v>
      </c>
      <c r="C238" s="69">
        <v>2</v>
      </c>
      <c r="D238" s="93">
        <v>0</v>
      </c>
      <c r="E238" s="93">
        <v>1.1760912590556813</v>
      </c>
      <c r="F238" s="69" t="s">
        <v>357</v>
      </c>
      <c r="G238" s="69" t="b">
        <v>0</v>
      </c>
      <c r="H238" s="69" t="b">
        <v>0</v>
      </c>
      <c r="I238" s="69" t="b">
        <v>0</v>
      </c>
      <c r="J238" s="69" t="b">
        <v>0</v>
      </c>
      <c r="K238" s="69" t="b">
        <v>0</v>
      </c>
      <c r="L238" s="69" t="b">
        <v>0</v>
      </c>
    </row>
    <row r="239" spans="1:12" ht="15">
      <c r="A239" s="69" t="s">
        <v>898</v>
      </c>
      <c r="B239" s="69" t="s">
        <v>899</v>
      </c>
      <c r="C239" s="69">
        <v>2</v>
      </c>
      <c r="D239" s="93">
        <v>0</v>
      </c>
      <c r="E239" s="93">
        <v>1.1760912590556813</v>
      </c>
      <c r="F239" s="69" t="s">
        <v>357</v>
      </c>
      <c r="G239" s="69" t="b">
        <v>0</v>
      </c>
      <c r="H239" s="69" t="b">
        <v>0</v>
      </c>
      <c r="I239" s="69" t="b">
        <v>0</v>
      </c>
      <c r="J239" s="69" t="b">
        <v>0</v>
      </c>
      <c r="K239" s="69" t="b">
        <v>0</v>
      </c>
      <c r="L239" s="69" t="b">
        <v>0</v>
      </c>
    </row>
    <row r="240" spans="1:12" ht="15">
      <c r="A240" s="69" t="s">
        <v>899</v>
      </c>
      <c r="B240" s="69" t="s">
        <v>900</v>
      </c>
      <c r="C240" s="69">
        <v>2</v>
      </c>
      <c r="D240" s="93">
        <v>0</v>
      </c>
      <c r="E240" s="93">
        <v>1.1760912590556813</v>
      </c>
      <c r="F240" s="69" t="s">
        <v>357</v>
      </c>
      <c r="G240" s="69" t="b">
        <v>0</v>
      </c>
      <c r="H240" s="69" t="b">
        <v>0</v>
      </c>
      <c r="I240" s="69" t="b">
        <v>0</v>
      </c>
      <c r="J240" s="69" t="b">
        <v>0</v>
      </c>
      <c r="K240" s="69" t="b">
        <v>0</v>
      </c>
      <c r="L240" s="69" t="b">
        <v>0</v>
      </c>
    </row>
    <row r="241" spans="1:12" ht="15">
      <c r="A241" s="69" t="s">
        <v>900</v>
      </c>
      <c r="B241" s="69" t="s">
        <v>483</v>
      </c>
      <c r="C241" s="69">
        <v>2</v>
      </c>
      <c r="D241" s="93">
        <v>0</v>
      </c>
      <c r="E241" s="93">
        <v>1.1760912590556813</v>
      </c>
      <c r="F241" s="69" t="s">
        <v>357</v>
      </c>
      <c r="G241" s="69" t="b">
        <v>0</v>
      </c>
      <c r="H241" s="69" t="b">
        <v>0</v>
      </c>
      <c r="I241" s="69" t="b">
        <v>0</v>
      </c>
      <c r="J241" s="69" t="b">
        <v>0</v>
      </c>
      <c r="K241" s="69" t="b">
        <v>0</v>
      </c>
      <c r="L241" s="69" t="b">
        <v>0</v>
      </c>
    </row>
    <row r="242" spans="1:12" ht="15">
      <c r="A242" s="69" t="s">
        <v>483</v>
      </c>
      <c r="B242" s="69" t="s">
        <v>901</v>
      </c>
      <c r="C242" s="69">
        <v>2</v>
      </c>
      <c r="D242" s="93">
        <v>0</v>
      </c>
      <c r="E242" s="93">
        <v>1.1760912590556813</v>
      </c>
      <c r="F242" s="69" t="s">
        <v>357</v>
      </c>
      <c r="G242" s="69" t="b">
        <v>0</v>
      </c>
      <c r="H242" s="69" t="b">
        <v>0</v>
      </c>
      <c r="I242" s="69" t="b">
        <v>0</v>
      </c>
      <c r="J242" s="69" t="b">
        <v>0</v>
      </c>
      <c r="K242" s="69" t="b">
        <v>0</v>
      </c>
      <c r="L242" s="69" t="b">
        <v>0</v>
      </c>
    </row>
    <row r="243" spans="1:12" ht="15">
      <c r="A243" s="69" t="s">
        <v>901</v>
      </c>
      <c r="B243" s="69" t="s">
        <v>376</v>
      </c>
      <c r="C243" s="69">
        <v>2</v>
      </c>
      <c r="D243" s="93">
        <v>0</v>
      </c>
      <c r="E243" s="93">
        <v>0.8750612633917001</v>
      </c>
      <c r="F243" s="69" t="s">
        <v>357</v>
      </c>
      <c r="G243" s="69" t="b">
        <v>0</v>
      </c>
      <c r="H243" s="69" t="b">
        <v>0</v>
      </c>
      <c r="I243" s="69" t="b">
        <v>0</v>
      </c>
      <c r="J243" s="69" t="b">
        <v>0</v>
      </c>
      <c r="K243" s="69" t="b">
        <v>0</v>
      </c>
      <c r="L243" s="69" t="b">
        <v>0</v>
      </c>
    </row>
    <row r="244" spans="1:12" ht="15">
      <c r="A244" s="69" t="s">
        <v>376</v>
      </c>
      <c r="B244" s="69" t="s">
        <v>482</v>
      </c>
      <c r="C244" s="69">
        <v>2</v>
      </c>
      <c r="D244" s="93">
        <v>0</v>
      </c>
      <c r="E244" s="93">
        <v>0.8750612633917001</v>
      </c>
      <c r="F244" s="69" t="s">
        <v>357</v>
      </c>
      <c r="G244" s="69" t="b">
        <v>0</v>
      </c>
      <c r="H244" s="69" t="b">
        <v>0</v>
      </c>
      <c r="I244" s="69" t="b">
        <v>0</v>
      </c>
      <c r="J244" s="69" t="b">
        <v>0</v>
      </c>
      <c r="K244" s="69" t="b">
        <v>0</v>
      </c>
      <c r="L244" s="69" t="b">
        <v>0</v>
      </c>
    </row>
    <row r="245" spans="1:12" ht="15">
      <c r="A245" s="69" t="s">
        <v>482</v>
      </c>
      <c r="B245" s="69" t="s">
        <v>890</v>
      </c>
      <c r="C245" s="69">
        <v>2</v>
      </c>
      <c r="D245" s="93">
        <v>0</v>
      </c>
      <c r="E245" s="93">
        <v>1.1760912590556813</v>
      </c>
      <c r="F245" s="69" t="s">
        <v>357</v>
      </c>
      <c r="G245" s="69" t="b">
        <v>0</v>
      </c>
      <c r="H245" s="69" t="b">
        <v>0</v>
      </c>
      <c r="I245" s="69" t="b">
        <v>0</v>
      </c>
      <c r="J245" s="69" t="b">
        <v>0</v>
      </c>
      <c r="K245" s="69" t="b">
        <v>0</v>
      </c>
      <c r="L245" s="69" t="b">
        <v>0</v>
      </c>
    </row>
    <row r="246" spans="1:12" ht="15">
      <c r="A246" s="69" t="s">
        <v>890</v>
      </c>
      <c r="B246" s="69" t="s">
        <v>891</v>
      </c>
      <c r="C246" s="69">
        <v>2</v>
      </c>
      <c r="D246" s="93">
        <v>0</v>
      </c>
      <c r="E246" s="93">
        <v>1.1760912590556813</v>
      </c>
      <c r="F246" s="69" t="s">
        <v>357</v>
      </c>
      <c r="G246" s="69" t="b">
        <v>0</v>
      </c>
      <c r="H246" s="69" t="b">
        <v>0</v>
      </c>
      <c r="I246" s="69" t="b">
        <v>0</v>
      </c>
      <c r="J246" s="69" t="b">
        <v>0</v>
      </c>
      <c r="K246" s="69" t="b">
        <v>0</v>
      </c>
      <c r="L246" s="69" t="b">
        <v>0</v>
      </c>
    </row>
    <row r="247" spans="1:12" ht="15">
      <c r="A247" s="69" t="s">
        <v>891</v>
      </c>
      <c r="B247" s="69" t="s">
        <v>1052</v>
      </c>
      <c r="C247" s="69">
        <v>2</v>
      </c>
      <c r="D247" s="93">
        <v>0</v>
      </c>
      <c r="E247" s="93">
        <v>1.1760912590556813</v>
      </c>
      <c r="F247" s="69" t="s">
        <v>357</v>
      </c>
      <c r="G247" s="69" t="b">
        <v>0</v>
      </c>
      <c r="H247" s="69" t="b">
        <v>0</v>
      </c>
      <c r="I247" s="69" t="b">
        <v>0</v>
      </c>
      <c r="J247" s="69" t="b">
        <v>0</v>
      </c>
      <c r="K247" s="69" t="b">
        <v>0</v>
      </c>
      <c r="L247" s="69" t="b">
        <v>0</v>
      </c>
    </row>
    <row r="248" spans="1:12" ht="15">
      <c r="A248" s="69" t="s">
        <v>1052</v>
      </c>
      <c r="B248" s="69" t="s">
        <v>452</v>
      </c>
      <c r="C248" s="69">
        <v>2</v>
      </c>
      <c r="D248" s="93">
        <v>0</v>
      </c>
      <c r="E248" s="93">
        <v>1.1760912590556813</v>
      </c>
      <c r="F248" s="69" t="s">
        <v>357</v>
      </c>
      <c r="G248" s="69" t="b">
        <v>0</v>
      </c>
      <c r="H248" s="69" t="b">
        <v>0</v>
      </c>
      <c r="I248" s="69" t="b">
        <v>0</v>
      </c>
      <c r="J248" s="69" t="b">
        <v>0</v>
      </c>
      <c r="K248" s="69" t="b">
        <v>0</v>
      </c>
      <c r="L248" s="69" t="b">
        <v>0</v>
      </c>
    </row>
    <row r="249" spans="1:12" ht="15">
      <c r="A249" s="69" t="s">
        <v>452</v>
      </c>
      <c r="B249" s="69" t="s">
        <v>1053</v>
      </c>
      <c r="C249" s="69">
        <v>2</v>
      </c>
      <c r="D249" s="93">
        <v>0</v>
      </c>
      <c r="E249" s="93">
        <v>1.1760912590556813</v>
      </c>
      <c r="F249" s="69" t="s">
        <v>357</v>
      </c>
      <c r="G249" s="69" t="b">
        <v>0</v>
      </c>
      <c r="H249" s="69" t="b">
        <v>0</v>
      </c>
      <c r="I249" s="69" t="b">
        <v>0</v>
      </c>
      <c r="J249" s="69" t="b">
        <v>0</v>
      </c>
      <c r="K249" s="69" t="b">
        <v>0</v>
      </c>
      <c r="L249" s="69" t="b">
        <v>0</v>
      </c>
    </row>
    <row r="250" spans="1:12" ht="15">
      <c r="A250" s="69" t="s">
        <v>891</v>
      </c>
      <c r="B250" s="69" t="s">
        <v>890</v>
      </c>
      <c r="C250" s="69">
        <v>9</v>
      </c>
      <c r="D250" s="93">
        <v>0.008750572992021009</v>
      </c>
      <c r="E250" s="93">
        <v>0.9280195867023437</v>
      </c>
      <c r="F250" s="69" t="s">
        <v>386</v>
      </c>
      <c r="G250" s="69" t="b">
        <v>0</v>
      </c>
      <c r="H250" s="69" t="b">
        <v>0</v>
      </c>
      <c r="I250" s="69" t="b">
        <v>0</v>
      </c>
      <c r="J250" s="69" t="b">
        <v>0</v>
      </c>
      <c r="K250" s="69" t="b">
        <v>0</v>
      </c>
      <c r="L250" s="69" t="b">
        <v>0</v>
      </c>
    </row>
    <row r="251" spans="1:12" ht="15">
      <c r="A251" s="69" t="s">
        <v>890</v>
      </c>
      <c r="B251" s="69" t="s">
        <v>889</v>
      </c>
      <c r="C251" s="69">
        <v>8</v>
      </c>
      <c r="D251" s="93">
        <v>0.0093705835226142</v>
      </c>
      <c r="E251" s="93">
        <v>1.0676230853529056</v>
      </c>
      <c r="F251" s="69" t="s">
        <v>386</v>
      </c>
      <c r="G251" s="69" t="b">
        <v>0</v>
      </c>
      <c r="H251" s="69" t="b">
        <v>0</v>
      </c>
      <c r="I251" s="69" t="b">
        <v>0</v>
      </c>
      <c r="J251" s="69" t="b">
        <v>0</v>
      </c>
      <c r="K251" s="69" t="b">
        <v>0</v>
      </c>
      <c r="L251" s="69" t="b">
        <v>0</v>
      </c>
    </row>
    <row r="252" spans="1:12" ht="15">
      <c r="A252" s="69" t="s">
        <v>902</v>
      </c>
      <c r="B252" s="69" t="s">
        <v>407</v>
      </c>
      <c r="C252" s="69">
        <v>7</v>
      </c>
      <c r="D252" s="93">
        <v>0.0097788077762322</v>
      </c>
      <c r="E252" s="93">
        <v>1.4789270555829248</v>
      </c>
      <c r="F252" s="69" t="s">
        <v>386</v>
      </c>
      <c r="G252" s="69" t="b">
        <v>0</v>
      </c>
      <c r="H252" s="69" t="b">
        <v>0</v>
      </c>
      <c r="I252" s="69" t="b">
        <v>0</v>
      </c>
      <c r="J252" s="69" t="b">
        <v>0</v>
      </c>
      <c r="K252" s="69" t="b">
        <v>0</v>
      </c>
      <c r="L252" s="69" t="b">
        <v>0</v>
      </c>
    </row>
    <row r="253" spans="1:12" ht="15">
      <c r="A253" s="69" t="s">
        <v>889</v>
      </c>
      <c r="B253" s="69" t="s">
        <v>890</v>
      </c>
      <c r="C253" s="69">
        <v>5</v>
      </c>
      <c r="D253" s="93">
        <v>0.009827820589881442</v>
      </c>
      <c r="E253" s="93">
        <v>0.7629237119481256</v>
      </c>
      <c r="F253" s="69" t="s">
        <v>386</v>
      </c>
      <c r="G253" s="69" t="b">
        <v>0</v>
      </c>
      <c r="H253" s="69" t="b">
        <v>0</v>
      </c>
      <c r="I253" s="69" t="b">
        <v>0</v>
      </c>
      <c r="J253" s="69" t="b">
        <v>0</v>
      </c>
      <c r="K253" s="69" t="b">
        <v>0</v>
      </c>
      <c r="L253" s="69" t="b">
        <v>0</v>
      </c>
    </row>
    <row r="254" spans="1:12" ht="15">
      <c r="A254" s="69" t="s">
        <v>441</v>
      </c>
      <c r="B254" s="69" t="s">
        <v>432</v>
      </c>
      <c r="C254" s="69">
        <v>5</v>
      </c>
      <c r="D254" s="93">
        <v>0.009827820589881442</v>
      </c>
      <c r="E254" s="93">
        <v>1.6830470382388496</v>
      </c>
      <c r="F254" s="69" t="s">
        <v>386</v>
      </c>
      <c r="G254" s="69" t="b">
        <v>0</v>
      </c>
      <c r="H254" s="69" t="b">
        <v>0</v>
      </c>
      <c r="I254" s="69" t="b">
        <v>0</v>
      </c>
      <c r="J254" s="69" t="b">
        <v>0</v>
      </c>
      <c r="K254" s="69" t="b">
        <v>0</v>
      </c>
      <c r="L254" s="69" t="b">
        <v>0</v>
      </c>
    </row>
    <row r="255" spans="1:12" ht="15">
      <c r="A255" s="69" t="s">
        <v>432</v>
      </c>
      <c r="B255" s="69" t="s">
        <v>440</v>
      </c>
      <c r="C255" s="69">
        <v>5</v>
      </c>
      <c r="D255" s="93">
        <v>0.009827820589881442</v>
      </c>
      <c r="E255" s="93">
        <v>1.6830470382388496</v>
      </c>
      <c r="F255" s="69" t="s">
        <v>386</v>
      </c>
      <c r="G255" s="69" t="b">
        <v>0</v>
      </c>
      <c r="H255" s="69" t="b">
        <v>0</v>
      </c>
      <c r="I255" s="69" t="b">
        <v>0</v>
      </c>
      <c r="J255" s="69" t="b">
        <v>0</v>
      </c>
      <c r="K255" s="69" t="b">
        <v>0</v>
      </c>
      <c r="L255" s="69" t="b">
        <v>0</v>
      </c>
    </row>
    <row r="256" spans="1:12" ht="15">
      <c r="A256" s="69" t="s">
        <v>425</v>
      </c>
      <c r="B256" s="69" t="s">
        <v>902</v>
      </c>
      <c r="C256" s="69">
        <v>4</v>
      </c>
      <c r="D256" s="93">
        <v>0.0093705835226142</v>
      </c>
      <c r="E256" s="93">
        <v>1.5369190025606116</v>
      </c>
      <c r="F256" s="69" t="s">
        <v>386</v>
      </c>
      <c r="G256" s="69" t="b">
        <v>0</v>
      </c>
      <c r="H256" s="69" t="b">
        <v>0</v>
      </c>
      <c r="I256" s="69" t="b">
        <v>0</v>
      </c>
      <c r="J256" s="69" t="b">
        <v>0</v>
      </c>
      <c r="K256" s="69" t="b">
        <v>0</v>
      </c>
      <c r="L256" s="69" t="b">
        <v>0</v>
      </c>
    </row>
    <row r="257" spans="1:12" ht="15">
      <c r="A257" s="69" t="s">
        <v>407</v>
      </c>
      <c r="B257" s="69" t="s">
        <v>892</v>
      </c>
      <c r="C257" s="69">
        <v>4</v>
      </c>
      <c r="D257" s="93">
        <v>0.0093705835226142</v>
      </c>
      <c r="E257" s="93">
        <v>1.080987046910887</v>
      </c>
      <c r="F257" s="69" t="s">
        <v>386</v>
      </c>
      <c r="G257" s="69" t="b">
        <v>0</v>
      </c>
      <c r="H257" s="69" t="b">
        <v>0</v>
      </c>
      <c r="I257" s="69" t="b">
        <v>0</v>
      </c>
      <c r="J257" s="69" t="b">
        <v>0</v>
      </c>
      <c r="K257" s="69" t="b">
        <v>0</v>
      </c>
      <c r="L257" s="69" t="b">
        <v>0</v>
      </c>
    </row>
    <row r="258" spans="1:12" ht="15">
      <c r="A258" s="69" t="s">
        <v>892</v>
      </c>
      <c r="B258" s="69" t="s">
        <v>891</v>
      </c>
      <c r="C258" s="69">
        <v>4</v>
      </c>
      <c r="D258" s="93">
        <v>0.0093705835226142</v>
      </c>
      <c r="E258" s="93">
        <v>0.8257145418075812</v>
      </c>
      <c r="F258" s="69" t="s">
        <v>386</v>
      </c>
      <c r="G258" s="69" t="b">
        <v>0</v>
      </c>
      <c r="H258" s="69" t="b">
        <v>0</v>
      </c>
      <c r="I258" s="69" t="b">
        <v>0</v>
      </c>
      <c r="J258" s="69" t="b">
        <v>0</v>
      </c>
      <c r="K258" s="69" t="b">
        <v>0</v>
      </c>
      <c r="L258" s="69" t="b">
        <v>0</v>
      </c>
    </row>
    <row r="259" spans="1:12" ht="15">
      <c r="A259" s="69" t="s">
        <v>891</v>
      </c>
      <c r="B259" s="69" t="s">
        <v>889</v>
      </c>
      <c r="C259" s="69">
        <v>4</v>
      </c>
      <c r="D259" s="93">
        <v>0.0093705835226142</v>
      </c>
      <c r="E259" s="93">
        <v>0.6038657921912247</v>
      </c>
      <c r="F259" s="69" t="s">
        <v>386</v>
      </c>
      <c r="G259" s="69" t="b">
        <v>0</v>
      </c>
      <c r="H259" s="69" t="b">
        <v>0</v>
      </c>
      <c r="I259" s="69" t="b">
        <v>0</v>
      </c>
      <c r="J259" s="69" t="b">
        <v>0</v>
      </c>
      <c r="K259" s="69" t="b">
        <v>0</v>
      </c>
      <c r="L259" s="69" t="b">
        <v>0</v>
      </c>
    </row>
    <row r="260" spans="1:12" ht="15">
      <c r="A260" s="69" t="s">
        <v>889</v>
      </c>
      <c r="B260" s="69" t="s">
        <v>893</v>
      </c>
      <c r="C260" s="69">
        <v>4</v>
      </c>
      <c r="D260" s="93">
        <v>0.0093705835226142</v>
      </c>
      <c r="E260" s="93">
        <v>1.1711636772599752</v>
      </c>
      <c r="F260" s="69" t="s">
        <v>386</v>
      </c>
      <c r="G260" s="69" t="b">
        <v>0</v>
      </c>
      <c r="H260" s="69" t="b">
        <v>0</v>
      </c>
      <c r="I260" s="69" t="b">
        <v>0</v>
      </c>
      <c r="J260" s="69" t="b">
        <v>0</v>
      </c>
      <c r="K260" s="69" t="b">
        <v>0</v>
      </c>
      <c r="L260" s="69" t="b">
        <v>0</v>
      </c>
    </row>
    <row r="261" spans="1:12" ht="15">
      <c r="A261" s="69" t="s">
        <v>407</v>
      </c>
      <c r="B261" s="69" t="s">
        <v>891</v>
      </c>
      <c r="C261" s="69">
        <v>3</v>
      </c>
      <c r="D261" s="93">
        <v>0.008486366473964151</v>
      </c>
      <c r="E261" s="93">
        <v>0.7519283276466625</v>
      </c>
      <c r="F261" s="69" t="s">
        <v>386</v>
      </c>
      <c r="G261" s="69" t="b">
        <v>0</v>
      </c>
      <c r="H261" s="69" t="b">
        <v>0</v>
      </c>
      <c r="I261" s="69" t="b">
        <v>0</v>
      </c>
      <c r="J261" s="69" t="b">
        <v>0</v>
      </c>
      <c r="K261" s="69" t="b">
        <v>0</v>
      </c>
      <c r="L261" s="69" t="b">
        <v>0</v>
      </c>
    </row>
    <row r="262" spans="1:12" ht="15">
      <c r="A262" s="69" t="s">
        <v>440</v>
      </c>
      <c r="B262" s="69" t="s">
        <v>451</v>
      </c>
      <c r="C262" s="69">
        <v>3</v>
      </c>
      <c r="D262" s="93">
        <v>0.008486366473964151</v>
      </c>
      <c r="E262" s="93">
        <v>1.5581083016305497</v>
      </c>
      <c r="F262" s="69" t="s">
        <v>386</v>
      </c>
      <c r="G262" s="69" t="b">
        <v>0</v>
      </c>
      <c r="H262" s="69" t="b">
        <v>0</v>
      </c>
      <c r="I262" s="69" t="b">
        <v>0</v>
      </c>
      <c r="J262" s="69" t="b">
        <v>0</v>
      </c>
      <c r="K262" s="69" t="b">
        <v>0</v>
      </c>
      <c r="L262" s="69" t="b">
        <v>0</v>
      </c>
    </row>
    <row r="263" spans="1:12" ht="15">
      <c r="A263" s="69" t="s">
        <v>893</v>
      </c>
      <c r="B263" s="69" t="s">
        <v>890</v>
      </c>
      <c r="C263" s="69">
        <v>2</v>
      </c>
      <c r="D263" s="93">
        <v>0.00702793764196065</v>
      </c>
      <c r="E263" s="93">
        <v>1.0018058008632624</v>
      </c>
      <c r="F263" s="69" t="s">
        <v>386</v>
      </c>
      <c r="G263" s="69" t="b">
        <v>0</v>
      </c>
      <c r="H263" s="69" t="b">
        <v>0</v>
      </c>
      <c r="I263" s="69" t="b">
        <v>0</v>
      </c>
      <c r="J263" s="69" t="b">
        <v>0</v>
      </c>
      <c r="K263" s="69" t="b">
        <v>0</v>
      </c>
      <c r="L263" s="69" t="b">
        <v>0</v>
      </c>
    </row>
    <row r="264" spans="1:12" ht="15">
      <c r="A264" s="69" t="s">
        <v>903</v>
      </c>
      <c r="B264" s="69" t="s">
        <v>1048</v>
      </c>
      <c r="C264" s="69">
        <v>2</v>
      </c>
      <c r="D264" s="93">
        <v>0.00702793764196065</v>
      </c>
      <c r="E264" s="93">
        <v>1.779957051246906</v>
      </c>
      <c r="F264" s="69" t="s">
        <v>386</v>
      </c>
      <c r="G264" s="69" t="b">
        <v>0</v>
      </c>
      <c r="H264" s="69" t="b">
        <v>0</v>
      </c>
      <c r="I264" s="69" t="b">
        <v>0</v>
      </c>
      <c r="J264" s="69" t="b">
        <v>0</v>
      </c>
      <c r="K264" s="69" t="b">
        <v>0</v>
      </c>
      <c r="L264" s="69" t="b">
        <v>0</v>
      </c>
    </row>
    <row r="265" spans="1:12" ht="15">
      <c r="A265" s="69" t="s">
        <v>1048</v>
      </c>
      <c r="B265" s="69" t="s">
        <v>1049</v>
      </c>
      <c r="C265" s="69">
        <v>2</v>
      </c>
      <c r="D265" s="93">
        <v>0.00702793764196065</v>
      </c>
      <c r="E265" s="93">
        <v>2.080987046910887</v>
      </c>
      <c r="F265" s="69" t="s">
        <v>386</v>
      </c>
      <c r="G265" s="69" t="b">
        <v>0</v>
      </c>
      <c r="H265" s="69" t="b">
        <v>0</v>
      </c>
      <c r="I265" s="69" t="b">
        <v>0</v>
      </c>
      <c r="J265" s="69" t="b">
        <v>0</v>
      </c>
      <c r="K265" s="69" t="b">
        <v>0</v>
      </c>
      <c r="L265" s="69" t="b">
        <v>0</v>
      </c>
    </row>
    <row r="266" spans="1:12" ht="15">
      <c r="A266" s="69" t="s">
        <v>1049</v>
      </c>
      <c r="B266" s="69" t="s">
        <v>902</v>
      </c>
      <c r="C266" s="69">
        <v>2</v>
      </c>
      <c r="D266" s="93">
        <v>0.00702793764196065</v>
      </c>
      <c r="E266" s="93">
        <v>1.5369190025606116</v>
      </c>
      <c r="F266" s="69" t="s">
        <v>386</v>
      </c>
      <c r="G266" s="69" t="b">
        <v>0</v>
      </c>
      <c r="H266" s="69" t="b">
        <v>0</v>
      </c>
      <c r="I266" s="69" t="b">
        <v>0</v>
      </c>
      <c r="J266" s="69" t="b">
        <v>0</v>
      </c>
      <c r="K266" s="69" t="b">
        <v>0</v>
      </c>
      <c r="L266" s="69" t="b">
        <v>0</v>
      </c>
    </row>
    <row r="267" spans="1:12" ht="15">
      <c r="A267" s="69" t="s">
        <v>891</v>
      </c>
      <c r="B267" s="69" t="s">
        <v>1050</v>
      </c>
      <c r="C267" s="69">
        <v>2</v>
      </c>
      <c r="D267" s="93">
        <v>0.00702793764196065</v>
      </c>
      <c r="E267" s="93">
        <v>1.1778970599189436</v>
      </c>
      <c r="F267" s="69" t="s">
        <v>386</v>
      </c>
      <c r="G267" s="69" t="b">
        <v>0</v>
      </c>
      <c r="H267" s="69" t="b">
        <v>0</v>
      </c>
      <c r="I267" s="69" t="b">
        <v>0</v>
      </c>
      <c r="J267" s="69" t="b">
        <v>0</v>
      </c>
      <c r="K267" s="69" t="b">
        <v>0</v>
      </c>
      <c r="L267" s="69" t="b">
        <v>0</v>
      </c>
    </row>
    <row r="268" spans="1:12" ht="15">
      <c r="A268" s="69" t="s">
        <v>1050</v>
      </c>
      <c r="B268" s="69" t="s">
        <v>892</v>
      </c>
      <c r="C268" s="69">
        <v>2</v>
      </c>
      <c r="D268" s="93">
        <v>0.00702793764196065</v>
      </c>
      <c r="E268" s="93">
        <v>1.3820170425748683</v>
      </c>
      <c r="F268" s="69" t="s">
        <v>386</v>
      </c>
      <c r="G268" s="69" t="b">
        <v>0</v>
      </c>
      <c r="H268" s="69" t="b">
        <v>0</v>
      </c>
      <c r="I268" s="69" t="b">
        <v>0</v>
      </c>
      <c r="J268" s="69" t="b">
        <v>0</v>
      </c>
      <c r="K268" s="69" t="b">
        <v>0</v>
      </c>
      <c r="L268" s="69" t="b">
        <v>0</v>
      </c>
    </row>
    <row r="269" spans="1:12" ht="15">
      <c r="A269" s="69" t="s">
        <v>892</v>
      </c>
      <c r="B269" s="69" t="s">
        <v>889</v>
      </c>
      <c r="C269" s="69">
        <v>2</v>
      </c>
      <c r="D269" s="93">
        <v>0.00702793764196065</v>
      </c>
      <c r="E269" s="93">
        <v>0.5527132697438435</v>
      </c>
      <c r="F269" s="69" t="s">
        <v>386</v>
      </c>
      <c r="G269" s="69" t="b">
        <v>0</v>
      </c>
      <c r="H269" s="69" t="b">
        <v>0</v>
      </c>
      <c r="I269" s="69" t="b">
        <v>0</v>
      </c>
      <c r="J269" s="69" t="b">
        <v>0</v>
      </c>
      <c r="K269" s="69" t="b">
        <v>0</v>
      </c>
      <c r="L269" s="69" t="b">
        <v>0</v>
      </c>
    </row>
    <row r="270" spans="1:12" ht="15">
      <c r="A270" s="69" t="s">
        <v>431</v>
      </c>
      <c r="B270" s="69" t="s">
        <v>904</v>
      </c>
      <c r="C270" s="69">
        <v>2</v>
      </c>
      <c r="D270" s="93">
        <v>0.00702793764196065</v>
      </c>
      <c r="E270" s="93">
        <v>2.080987046910887</v>
      </c>
      <c r="F270" s="69" t="s">
        <v>386</v>
      </c>
      <c r="G270" s="69" t="b">
        <v>0</v>
      </c>
      <c r="H270" s="69" t="b">
        <v>0</v>
      </c>
      <c r="I270" s="69" t="b">
        <v>0</v>
      </c>
      <c r="J270" s="69" t="b">
        <v>0</v>
      </c>
      <c r="K270" s="69" t="b">
        <v>0</v>
      </c>
      <c r="L270" s="69" t="b">
        <v>0</v>
      </c>
    </row>
    <row r="271" spans="1:12" ht="15">
      <c r="A271" s="69" t="s">
        <v>904</v>
      </c>
      <c r="B271" s="69" t="s">
        <v>903</v>
      </c>
      <c r="C271" s="69">
        <v>2</v>
      </c>
      <c r="D271" s="93">
        <v>0.00702793764196065</v>
      </c>
      <c r="E271" s="93">
        <v>2.080987046910887</v>
      </c>
      <c r="F271" s="69" t="s">
        <v>386</v>
      </c>
      <c r="G271" s="69" t="b">
        <v>0</v>
      </c>
      <c r="H271" s="69" t="b">
        <v>0</v>
      </c>
      <c r="I271" s="69" t="b">
        <v>0</v>
      </c>
      <c r="J271" s="69" t="b">
        <v>0</v>
      </c>
      <c r="K271" s="69" t="b">
        <v>0</v>
      </c>
      <c r="L271" s="69" t="b">
        <v>0</v>
      </c>
    </row>
    <row r="272" spans="1:12" ht="15">
      <c r="A272" s="69" t="s">
        <v>903</v>
      </c>
      <c r="B272" s="69" t="s">
        <v>425</v>
      </c>
      <c r="C272" s="69">
        <v>2</v>
      </c>
      <c r="D272" s="93">
        <v>0.00702793764196065</v>
      </c>
      <c r="E272" s="93">
        <v>1.4789270555829248</v>
      </c>
      <c r="F272" s="69" t="s">
        <v>386</v>
      </c>
      <c r="G272" s="69" t="b">
        <v>0</v>
      </c>
      <c r="H272" s="69" t="b">
        <v>0</v>
      </c>
      <c r="I272" s="69" t="b">
        <v>0</v>
      </c>
      <c r="J272" s="69" t="b">
        <v>0</v>
      </c>
      <c r="K272" s="69" t="b">
        <v>0</v>
      </c>
      <c r="L272" s="69" t="b">
        <v>0</v>
      </c>
    </row>
    <row r="273" spans="1:12" ht="15">
      <c r="A273" s="69" t="s">
        <v>445</v>
      </c>
      <c r="B273" s="69" t="s">
        <v>1051</v>
      </c>
      <c r="C273" s="69">
        <v>2</v>
      </c>
      <c r="D273" s="93">
        <v>0.00702793764196065</v>
      </c>
      <c r="E273" s="93">
        <v>2.080987046910887</v>
      </c>
      <c r="F273" s="69" t="s">
        <v>386</v>
      </c>
      <c r="G273" s="69" t="b">
        <v>0</v>
      </c>
      <c r="H273" s="69" t="b">
        <v>0</v>
      </c>
      <c r="I273" s="69" t="b">
        <v>0</v>
      </c>
      <c r="J273" s="69" t="b">
        <v>0</v>
      </c>
      <c r="K273" s="69" t="b">
        <v>0</v>
      </c>
      <c r="L273" s="69" t="b">
        <v>0</v>
      </c>
    </row>
    <row r="274" spans="1:12" ht="15">
      <c r="A274" s="69" t="s">
        <v>1051</v>
      </c>
      <c r="B274" s="69" t="s">
        <v>875</v>
      </c>
      <c r="C274" s="69">
        <v>2</v>
      </c>
      <c r="D274" s="93">
        <v>0.00702793764196065</v>
      </c>
      <c r="E274" s="93">
        <v>1.779957051246906</v>
      </c>
      <c r="F274" s="69" t="s">
        <v>386</v>
      </c>
      <c r="G274" s="69" t="b">
        <v>0</v>
      </c>
      <c r="H274" s="69" t="b">
        <v>0</v>
      </c>
      <c r="I274" s="69" t="b">
        <v>0</v>
      </c>
      <c r="J274" s="69" t="b">
        <v>0</v>
      </c>
      <c r="K274" s="69" t="b">
        <v>0</v>
      </c>
      <c r="L274" s="69" t="b">
        <v>0</v>
      </c>
    </row>
    <row r="275" spans="1:12" ht="15">
      <c r="A275" s="69" t="s">
        <v>875</v>
      </c>
      <c r="B275" s="69" t="s">
        <v>425</v>
      </c>
      <c r="C275" s="69">
        <v>2</v>
      </c>
      <c r="D275" s="93">
        <v>0.00702793764196065</v>
      </c>
      <c r="E275" s="93">
        <v>1.4789270555829248</v>
      </c>
      <c r="F275" s="69" t="s">
        <v>386</v>
      </c>
      <c r="G275" s="69" t="b">
        <v>0</v>
      </c>
      <c r="H275" s="69" t="b">
        <v>0</v>
      </c>
      <c r="I275" s="69" t="b">
        <v>0</v>
      </c>
      <c r="J275" s="69" t="b">
        <v>0</v>
      </c>
      <c r="K275" s="69" t="b">
        <v>0</v>
      </c>
      <c r="L275" s="69" t="b">
        <v>0</v>
      </c>
    </row>
    <row r="276" spans="1:12" ht="15">
      <c r="A276" s="69" t="s">
        <v>1059</v>
      </c>
      <c r="B276" s="69" t="s">
        <v>891</v>
      </c>
      <c r="C276" s="69">
        <v>2</v>
      </c>
      <c r="D276" s="93">
        <v>0.00702793764196065</v>
      </c>
      <c r="E276" s="93">
        <v>1.1778970599189436</v>
      </c>
      <c r="F276" s="69" t="s">
        <v>386</v>
      </c>
      <c r="G276" s="69" t="b">
        <v>0</v>
      </c>
      <c r="H276" s="69" t="b">
        <v>0</v>
      </c>
      <c r="I276" s="69" t="b">
        <v>0</v>
      </c>
      <c r="J276" s="69" t="b">
        <v>0</v>
      </c>
      <c r="K276" s="69" t="b">
        <v>0</v>
      </c>
      <c r="L276" s="69" t="b">
        <v>0</v>
      </c>
    </row>
    <row r="277" spans="1:12" ht="15">
      <c r="A277" s="69" t="s">
        <v>892</v>
      </c>
      <c r="B277" s="69" t="s">
        <v>1046</v>
      </c>
      <c r="C277" s="69">
        <v>2</v>
      </c>
      <c r="D277" s="93">
        <v>0.00702793764196065</v>
      </c>
      <c r="E277" s="93">
        <v>1.4277745331355436</v>
      </c>
      <c r="F277" s="69" t="s">
        <v>386</v>
      </c>
      <c r="G277" s="69" t="b">
        <v>0</v>
      </c>
      <c r="H277" s="69" t="b">
        <v>0</v>
      </c>
      <c r="I277" s="69" t="b">
        <v>0</v>
      </c>
      <c r="J277" s="69" t="b">
        <v>0</v>
      </c>
      <c r="K277" s="69" t="b">
        <v>0</v>
      </c>
      <c r="L277" s="69" t="b">
        <v>0</v>
      </c>
    </row>
    <row r="278" spans="1:12" ht="15">
      <c r="A278" s="69" t="s">
        <v>1061</v>
      </c>
      <c r="B278" s="69" t="s">
        <v>1062</v>
      </c>
      <c r="C278" s="69">
        <v>2</v>
      </c>
      <c r="D278" s="93">
        <v>0.00702793764196065</v>
      </c>
      <c r="E278" s="93">
        <v>2.080987046910887</v>
      </c>
      <c r="F278" s="69" t="s">
        <v>386</v>
      </c>
      <c r="G278" s="69" t="b">
        <v>0</v>
      </c>
      <c r="H278" s="69" t="b">
        <v>0</v>
      </c>
      <c r="I278" s="69" t="b">
        <v>0</v>
      </c>
      <c r="J278" s="69" t="b">
        <v>0</v>
      </c>
      <c r="K278" s="69" t="b">
        <v>0</v>
      </c>
      <c r="L278" s="69" t="b">
        <v>0</v>
      </c>
    </row>
    <row r="279" spans="1:12" ht="15">
      <c r="A279" s="69" t="s">
        <v>1043</v>
      </c>
      <c r="B279" s="69" t="s">
        <v>1045</v>
      </c>
      <c r="C279" s="69">
        <v>2</v>
      </c>
      <c r="D279" s="93">
        <v>0.00702793764196065</v>
      </c>
      <c r="E279" s="93">
        <v>1.7288045287995248</v>
      </c>
      <c r="F279" s="69" t="s">
        <v>386</v>
      </c>
      <c r="G279" s="69" t="b">
        <v>0</v>
      </c>
      <c r="H279" s="69" t="b">
        <v>0</v>
      </c>
      <c r="I279" s="69" t="b">
        <v>0</v>
      </c>
      <c r="J279" s="69" t="b">
        <v>0</v>
      </c>
      <c r="K279" s="69" t="b">
        <v>0</v>
      </c>
      <c r="L279" s="69" t="b">
        <v>0</v>
      </c>
    </row>
    <row r="280" spans="1:12" ht="15">
      <c r="A280" s="69" t="s">
        <v>451</v>
      </c>
      <c r="B280" s="69" t="s">
        <v>429</v>
      </c>
      <c r="C280" s="69">
        <v>2</v>
      </c>
      <c r="D280" s="93">
        <v>0.00702793764196065</v>
      </c>
      <c r="E280" s="93">
        <v>1.779957051246906</v>
      </c>
      <c r="F280" s="69" t="s">
        <v>386</v>
      </c>
      <c r="G280" s="69" t="b">
        <v>0</v>
      </c>
      <c r="H280" s="69" t="b">
        <v>0</v>
      </c>
      <c r="I280" s="69" t="b">
        <v>0</v>
      </c>
      <c r="J280" s="69" t="b">
        <v>0</v>
      </c>
      <c r="K280" s="69" t="b">
        <v>0</v>
      </c>
      <c r="L280" s="69" t="b">
        <v>0</v>
      </c>
    </row>
    <row r="281" spans="1:12" ht="15">
      <c r="A281" s="69" t="s">
        <v>429</v>
      </c>
      <c r="B281" s="69" t="s">
        <v>424</v>
      </c>
      <c r="C281" s="69">
        <v>2</v>
      </c>
      <c r="D281" s="93">
        <v>0.00702793764196065</v>
      </c>
      <c r="E281" s="93">
        <v>1.779957051246906</v>
      </c>
      <c r="F281" s="69" t="s">
        <v>386</v>
      </c>
      <c r="G281" s="69" t="b">
        <v>0</v>
      </c>
      <c r="H281" s="69" t="b">
        <v>0</v>
      </c>
      <c r="I281" s="69" t="b">
        <v>0</v>
      </c>
      <c r="J281" s="69" t="b">
        <v>0</v>
      </c>
      <c r="K281" s="69" t="b">
        <v>0</v>
      </c>
      <c r="L281" s="69" t="b">
        <v>0</v>
      </c>
    </row>
    <row r="282" spans="1:12" ht="15">
      <c r="A282" s="69" t="s">
        <v>902</v>
      </c>
      <c r="B282" s="69" t="s">
        <v>407</v>
      </c>
      <c r="C282" s="69">
        <v>5</v>
      </c>
      <c r="D282" s="93">
        <v>0.006598437170635401</v>
      </c>
      <c r="E282" s="93">
        <v>1.0334237554869496</v>
      </c>
      <c r="F282" s="69" t="s">
        <v>387</v>
      </c>
      <c r="G282" s="69" t="b">
        <v>0</v>
      </c>
      <c r="H282" s="69" t="b">
        <v>0</v>
      </c>
      <c r="I282" s="69" t="b">
        <v>0</v>
      </c>
      <c r="J282" s="69" t="b">
        <v>0</v>
      </c>
      <c r="K282" s="69" t="b">
        <v>0</v>
      </c>
      <c r="L282" s="69" t="b">
        <v>0</v>
      </c>
    </row>
    <row r="283" spans="1:12" ht="15">
      <c r="A283" s="69" t="s">
        <v>892</v>
      </c>
      <c r="B283" s="69" t="s">
        <v>891</v>
      </c>
      <c r="C283" s="69">
        <v>5</v>
      </c>
      <c r="D283" s="93">
        <v>0.006598437170635401</v>
      </c>
      <c r="E283" s="93">
        <v>0.8750612633917001</v>
      </c>
      <c r="F283" s="69" t="s">
        <v>387</v>
      </c>
      <c r="G283" s="69" t="b">
        <v>0</v>
      </c>
      <c r="H283" s="69" t="b">
        <v>0</v>
      </c>
      <c r="I283" s="69" t="b">
        <v>0</v>
      </c>
      <c r="J283" s="69" t="b">
        <v>0</v>
      </c>
      <c r="K283" s="69" t="b">
        <v>0</v>
      </c>
      <c r="L283" s="69" t="b">
        <v>0</v>
      </c>
    </row>
    <row r="284" spans="1:12" ht="15">
      <c r="A284" s="69" t="s">
        <v>891</v>
      </c>
      <c r="B284" s="69" t="s">
        <v>890</v>
      </c>
      <c r="C284" s="69">
        <v>4</v>
      </c>
      <c r="D284" s="93">
        <v>0.01173941727037875</v>
      </c>
      <c r="E284" s="93">
        <v>0.7781512503836436</v>
      </c>
      <c r="F284" s="69" t="s">
        <v>387</v>
      </c>
      <c r="G284" s="69" t="b">
        <v>0</v>
      </c>
      <c r="H284" s="69" t="b">
        <v>0</v>
      </c>
      <c r="I284" s="69" t="b">
        <v>0</v>
      </c>
      <c r="J284" s="69" t="b">
        <v>0</v>
      </c>
      <c r="K284" s="69" t="b">
        <v>0</v>
      </c>
      <c r="L284" s="69" t="b">
        <v>0</v>
      </c>
    </row>
    <row r="285" spans="1:12" ht="15">
      <c r="A285" s="69" t="s">
        <v>890</v>
      </c>
      <c r="B285" s="69" t="s">
        <v>889</v>
      </c>
      <c r="C285" s="69">
        <v>4</v>
      </c>
      <c r="D285" s="93">
        <v>0.01173941727037875</v>
      </c>
      <c r="E285" s="93">
        <v>0.9542425094393249</v>
      </c>
      <c r="F285" s="69" t="s">
        <v>387</v>
      </c>
      <c r="G285" s="69" t="b">
        <v>0</v>
      </c>
      <c r="H285" s="69" t="b">
        <v>0</v>
      </c>
      <c r="I285" s="69" t="b">
        <v>0</v>
      </c>
      <c r="J285" s="69" t="b">
        <v>0</v>
      </c>
      <c r="K285" s="69" t="b">
        <v>0</v>
      </c>
      <c r="L285" s="69" t="b">
        <v>0</v>
      </c>
    </row>
    <row r="286" spans="1:12" ht="15">
      <c r="A286" s="69" t="s">
        <v>425</v>
      </c>
      <c r="B286" s="69" t="s">
        <v>902</v>
      </c>
      <c r="C286" s="69">
        <v>4</v>
      </c>
      <c r="D286" s="93">
        <v>0.01173941727037875</v>
      </c>
      <c r="E286" s="93">
        <v>1.0334237554869496</v>
      </c>
      <c r="F286" s="69" t="s">
        <v>387</v>
      </c>
      <c r="G286" s="69" t="b">
        <v>0</v>
      </c>
      <c r="H286" s="69" t="b">
        <v>0</v>
      </c>
      <c r="I286" s="69" t="b">
        <v>0</v>
      </c>
      <c r="J286" s="69" t="b">
        <v>0</v>
      </c>
      <c r="K286" s="69" t="b">
        <v>0</v>
      </c>
      <c r="L286" s="69" t="b">
        <v>0</v>
      </c>
    </row>
    <row r="287" spans="1:12" ht="15">
      <c r="A287" s="69" t="s">
        <v>407</v>
      </c>
      <c r="B287" s="69" t="s">
        <v>892</v>
      </c>
      <c r="C287" s="69">
        <v>4</v>
      </c>
      <c r="D287" s="93">
        <v>0.01173941727037875</v>
      </c>
      <c r="E287" s="93">
        <v>0.8573324964312685</v>
      </c>
      <c r="F287" s="69" t="s">
        <v>387</v>
      </c>
      <c r="G287" s="69" t="b">
        <v>0</v>
      </c>
      <c r="H287" s="69" t="b">
        <v>0</v>
      </c>
      <c r="I287" s="69" t="b">
        <v>0</v>
      </c>
      <c r="J287" s="69" t="b">
        <v>0</v>
      </c>
      <c r="K287" s="69" t="b">
        <v>0</v>
      </c>
      <c r="L287" s="69" t="b">
        <v>0</v>
      </c>
    </row>
    <row r="288" spans="1:12" ht="15">
      <c r="A288" s="69" t="s">
        <v>431</v>
      </c>
      <c r="B288" s="69" t="s">
        <v>904</v>
      </c>
      <c r="C288" s="69">
        <v>3</v>
      </c>
      <c r="D288" s="93">
        <v>0.01505149978319906</v>
      </c>
      <c r="E288" s="93">
        <v>1.255272505103306</v>
      </c>
      <c r="F288" s="69" t="s">
        <v>387</v>
      </c>
      <c r="G288" s="69" t="b">
        <v>0</v>
      </c>
      <c r="H288" s="69" t="b">
        <v>0</v>
      </c>
      <c r="I288" s="69" t="b">
        <v>0</v>
      </c>
      <c r="J288" s="69" t="b">
        <v>0</v>
      </c>
      <c r="K288" s="69" t="b">
        <v>0</v>
      </c>
      <c r="L288" s="69" t="b">
        <v>0</v>
      </c>
    </row>
    <row r="289" spans="1:12" ht="15">
      <c r="A289" s="69" t="s">
        <v>904</v>
      </c>
      <c r="B289" s="69" t="s">
        <v>903</v>
      </c>
      <c r="C289" s="69">
        <v>3</v>
      </c>
      <c r="D289" s="93">
        <v>0.01505149978319906</v>
      </c>
      <c r="E289" s="93">
        <v>1.130333768495006</v>
      </c>
      <c r="F289" s="69" t="s">
        <v>387</v>
      </c>
      <c r="G289" s="69" t="b">
        <v>0</v>
      </c>
      <c r="H289" s="69" t="b">
        <v>0</v>
      </c>
      <c r="I289" s="69" t="b">
        <v>0</v>
      </c>
      <c r="J289" s="69" t="b">
        <v>0</v>
      </c>
      <c r="K289" s="69" t="b">
        <v>0</v>
      </c>
      <c r="L289" s="69" t="b">
        <v>0</v>
      </c>
    </row>
    <row r="290" spans="1:12" ht="15">
      <c r="A290" s="69" t="s">
        <v>903</v>
      </c>
      <c r="B290" s="69" t="s">
        <v>425</v>
      </c>
      <c r="C290" s="69">
        <v>3</v>
      </c>
      <c r="D290" s="93">
        <v>0.01505149978319906</v>
      </c>
      <c r="E290" s="93">
        <v>1.0053950318867062</v>
      </c>
      <c r="F290" s="69" t="s">
        <v>387</v>
      </c>
      <c r="G290" s="69" t="b">
        <v>0</v>
      </c>
      <c r="H290" s="69" t="b">
        <v>0</v>
      </c>
      <c r="I290" s="69" t="b">
        <v>0</v>
      </c>
      <c r="J290" s="69" t="b">
        <v>0</v>
      </c>
      <c r="K290" s="69" t="b">
        <v>0</v>
      </c>
      <c r="L290" s="69" t="b">
        <v>0</v>
      </c>
    </row>
    <row r="291" spans="1:12" ht="15">
      <c r="A291" s="69" t="s">
        <v>889</v>
      </c>
      <c r="B291" s="69" t="s">
        <v>890</v>
      </c>
      <c r="C291" s="69">
        <v>2</v>
      </c>
      <c r="D291" s="93">
        <v>0.015904041823988746</v>
      </c>
      <c r="E291" s="93">
        <v>0.7781512503836436</v>
      </c>
      <c r="F291" s="69" t="s">
        <v>387</v>
      </c>
      <c r="G291" s="69" t="b">
        <v>0</v>
      </c>
      <c r="H291" s="69" t="b">
        <v>0</v>
      </c>
      <c r="I291" s="69" t="b">
        <v>0</v>
      </c>
      <c r="J291" s="69" t="b">
        <v>0</v>
      </c>
      <c r="K291" s="69" t="b">
        <v>0</v>
      </c>
      <c r="L291"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464</v>
      </c>
      <c r="B2" s="63">
        <v>71</v>
      </c>
    </row>
    <row r="3" spans="1:2" ht="15">
      <c r="A3" s="115" t="s">
        <v>477</v>
      </c>
      <c r="B3" s="63">
        <v>42</v>
      </c>
    </row>
    <row r="4" spans="1:2" ht="15">
      <c r="A4" s="115" t="s">
        <v>467</v>
      </c>
      <c r="B4" s="63">
        <v>34</v>
      </c>
    </row>
    <row r="5" spans="1:2" ht="15">
      <c r="A5" s="115" t="s">
        <v>460</v>
      </c>
      <c r="B5" s="63">
        <v>30</v>
      </c>
    </row>
    <row r="6" spans="1:2" ht="15">
      <c r="A6" s="115" t="s">
        <v>478</v>
      </c>
      <c r="B6" s="63">
        <v>8</v>
      </c>
    </row>
    <row r="7" spans="1:2" ht="15">
      <c r="A7" s="115" t="s">
        <v>479</v>
      </c>
      <c r="B7" s="63">
        <v>8</v>
      </c>
    </row>
    <row r="8" spans="1:2" ht="15">
      <c r="A8" s="115" t="s">
        <v>469</v>
      </c>
      <c r="B8" s="63">
        <v>2</v>
      </c>
    </row>
    <row r="9" spans="1:2" ht="15">
      <c r="A9" s="115" t="s">
        <v>466</v>
      </c>
      <c r="B9" s="63">
        <v>1</v>
      </c>
    </row>
    <row r="10" spans="1:2" ht="15">
      <c r="A10" s="115" t="s">
        <v>473</v>
      </c>
      <c r="B10" s="63">
        <v>1</v>
      </c>
    </row>
    <row r="11" spans="1:2" ht="15">
      <c r="A11" s="115" t="s">
        <v>474</v>
      </c>
      <c r="B11" s="63">
        <v>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455</v>
      </c>
      <c r="B3" s="63"/>
      <c r="C3" s="87"/>
      <c r="D3" s="87" t="s">
        <v>64</v>
      </c>
      <c r="E3" s="94">
        <v>163.38011931770438</v>
      </c>
      <c r="F3" s="96">
        <v>99.98059802944611</v>
      </c>
      <c r="G3" s="76" t="s">
        <v>558</v>
      </c>
      <c r="H3" s="87"/>
      <c r="I3" s="77" t="s">
        <v>455</v>
      </c>
      <c r="J3" s="97"/>
      <c r="K3" s="97"/>
      <c r="L3" s="77" t="s">
        <v>839</v>
      </c>
      <c r="M3" s="101">
        <v>7.466030053256429</v>
      </c>
      <c r="N3" s="102">
        <v>4752.052734375</v>
      </c>
      <c r="O3" s="102">
        <v>6970.03759765625</v>
      </c>
      <c r="P3" s="103"/>
      <c r="Q3" s="104"/>
      <c r="R3" s="104"/>
      <c r="S3" s="71"/>
      <c r="T3" s="48">
        <v>0</v>
      </c>
      <c r="U3" s="48">
        <v>1</v>
      </c>
      <c r="V3" s="49">
        <v>0</v>
      </c>
      <c r="W3" s="49">
        <v>0.090909</v>
      </c>
      <c r="X3" s="49">
        <v>0.110736</v>
      </c>
      <c r="Y3" s="49">
        <v>0.578503</v>
      </c>
      <c r="Z3" s="49">
        <v>0</v>
      </c>
      <c r="AA3" s="49">
        <v>0</v>
      </c>
      <c r="AB3" s="98">
        <v>3</v>
      </c>
      <c r="AC3" s="98"/>
      <c r="AD3" s="99"/>
      <c r="AE3" s="63" t="s">
        <v>689</v>
      </c>
      <c r="AF3" s="63">
        <v>444</v>
      </c>
      <c r="AG3" s="63">
        <v>111</v>
      </c>
      <c r="AH3" s="63">
        <v>3444</v>
      </c>
      <c r="AI3" s="63">
        <v>7959</v>
      </c>
      <c r="AJ3" s="63"/>
      <c r="AK3" s="63"/>
      <c r="AL3" s="63" t="s">
        <v>741</v>
      </c>
      <c r="AM3" s="68"/>
      <c r="AN3" s="63"/>
      <c r="AO3" s="65">
        <v>42952.07545138889</v>
      </c>
      <c r="AP3" s="68" t="s">
        <v>770</v>
      </c>
      <c r="AQ3" s="63" t="b">
        <v>0</v>
      </c>
      <c r="AR3" s="63" t="b">
        <v>0</v>
      </c>
      <c r="AS3" s="63" t="b">
        <v>1</v>
      </c>
      <c r="AT3" s="63" t="s">
        <v>289</v>
      </c>
      <c r="AU3" s="63">
        <v>2</v>
      </c>
      <c r="AV3" s="68" t="s">
        <v>290</v>
      </c>
      <c r="AW3" s="63" t="b">
        <v>0</v>
      </c>
      <c r="AX3" s="63" t="s">
        <v>219</v>
      </c>
      <c r="AY3" s="68" t="s">
        <v>810</v>
      </c>
      <c r="AZ3" s="63" t="s">
        <v>66</v>
      </c>
      <c r="BA3" s="48"/>
      <c r="BB3" s="48"/>
      <c r="BC3" s="48"/>
      <c r="BD3" s="48"/>
      <c r="BE3" s="48"/>
      <c r="BF3" s="48"/>
      <c r="BG3" s="92" t="s">
        <v>976</v>
      </c>
      <c r="BH3" s="92" t="s">
        <v>976</v>
      </c>
      <c r="BI3" s="92" t="s">
        <v>995</v>
      </c>
      <c r="BJ3" s="92" t="s">
        <v>995</v>
      </c>
      <c r="BK3" s="92">
        <v>0</v>
      </c>
      <c r="BL3" s="114">
        <v>0</v>
      </c>
      <c r="BM3" s="92">
        <v>0</v>
      </c>
      <c r="BN3" s="114">
        <v>0</v>
      </c>
      <c r="BO3" s="92">
        <v>0</v>
      </c>
      <c r="BP3" s="114">
        <v>0</v>
      </c>
      <c r="BQ3" s="92">
        <v>53</v>
      </c>
      <c r="BR3" s="114">
        <v>100</v>
      </c>
      <c r="BS3" s="92">
        <v>53</v>
      </c>
      <c r="BT3" s="69" t="str">
        <f>REPLACE(INDEX(GroupVertices[Group],MATCH(Vertices[[#This Row],[Vertex]],GroupVertices[Vertex],0)),1,1,"")</f>
        <v>2</v>
      </c>
      <c r="BU3" s="3"/>
      <c r="BV3" s="3"/>
    </row>
    <row r="4" spans="1:77" ht="41.45" customHeight="1">
      <c r="A4" s="62" t="s">
        <v>460</v>
      </c>
      <c r="B4" s="64"/>
      <c r="C4" s="87"/>
      <c r="D4" s="87" t="s">
        <v>64</v>
      </c>
      <c r="E4" s="94">
        <v>182.72995546592722</v>
      </c>
      <c r="F4" s="105">
        <v>99.70857448310906</v>
      </c>
      <c r="G4" s="76" t="s">
        <v>563</v>
      </c>
      <c r="H4" s="106"/>
      <c r="I4" s="77" t="s">
        <v>460</v>
      </c>
      <c r="J4" s="97"/>
      <c r="K4" s="107"/>
      <c r="L4" s="77" t="s">
        <v>840</v>
      </c>
      <c r="M4" s="108">
        <v>98.12241059585168</v>
      </c>
      <c r="N4" s="102">
        <v>2455.84814453125</v>
      </c>
      <c r="O4" s="102">
        <v>7420.80615234375</v>
      </c>
      <c r="P4" s="103"/>
      <c r="Q4" s="104"/>
      <c r="R4" s="104"/>
      <c r="S4" s="109"/>
      <c r="T4" s="48">
        <v>7</v>
      </c>
      <c r="U4" s="48">
        <v>1</v>
      </c>
      <c r="V4" s="49">
        <v>30</v>
      </c>
      <c r="W4" s="49">
        <v>0.166667</v>
      </c>
      <c r="X4" s="49">
        <v>0.332207</v>
      </c>
      <c r="Y4" s="49">
        <v>3.528858</v>
      </c>
      <c r="Z4" s="49">
        <v>0</v>
      </c>
      <c r="AA4" s="49">
        <v>0</v>
      </c>
      <c r="AB4" s="98">
        <v>4</v>
      </c>
      <c r="AC4" s="98"/>
      <c r="AD4" s="99"/>
      <c r="AE4" s="64" t="s">
        <v>690</v>
      </c>
      <c r="AF4" s="64">
        <v>143</v>
      </c>
      <c r="AG4" s="64">
        <v>1485</v>
      </c>
      <c r="AH4" s="64">
        <v>1511</v>
      </c>
      <c r="AI4" s="64">
        <v>6237</v>
      </c>
      <c r="AJ4" s="64"/>
      <c r="AK4" s="64" t="s">
        <v>717</v>
      </c>
      <c r="AL4" s="64"/>
      <c r="AM4" s="67" t="s">
        <v>755</v>
      </c>
      <c r="AN4" s="64"/>
      <c r="AO4" s="66">
        <v>40746.589155092595</v>
      </c>
      <c r="AP4" s="67" t="s">
        <v>771</v>
      </c>
      <c r="AQ4" s="64" t="b">
        <v>0</v>
      </c>
      <c r="AR4" s="64" t="b">
        <v>0</v>
      </c>
      <c r="AS4" s="64" t="b">
        <v>1</v>
      </c>
      <c r="AT4" s="64" t="s">
        <v>289</v>
      </c>
      <c r="AU4" s="64">
        <v>10</v>
      </c>
      <c r="AV4" s="67" t="s">
        <v>290</v>
      </c>
      <c r="AW4" s="64" t="b">
        <v>0</v>
      </c>
      <c r="AX4" s="64" t="s">
        <v>219</v>
      </c>
      <c r="AY4" s="67" t="s">
        <v>811</v>
      </c>
      <c r="AZ4" s="110" t="s">
        <v>66</v>
      </c>
      <c r="BA4" s="48" t="s">
        <v>511</v>
      </c>
      <c r="BB4" s="48" t="s">
        <v>511</v>
      </c>
      <c r="BC4" s="48" t="s">
        <v>288</v>
      </c>
      <c r="BD4" s="48" t="s">
        <v>288</v>
      </c>
      <c r="BE4" s="48" t="s">
        <v>886</v>
      </c>
      <c r="BF4" s="48" t="s">
        <v>886</v>
      </c>
      <c r="BG4" s="92" t="s">
        <v>977</v>
      </c>
      <c r="BH4" s="92" t="s">
        <v>989</v>
      </c>
      <c r="BI4" s="92" t="s">
        <v>996</v>
      </c>
      <c r="BJ4" s="92" t="s">
        <v>997</v>
      </c>
      <c r="BK4" s="48">
        <v>0</v>
      </c>
      <c r="BL4" s="49">
        <v>0</v>
      </c>
      <c r="BM4" s="48">
        <v>0</v>
      </c>
      <c r="BN4" s="49">
        <v>0</v>
      </c>
      <c r="BO4" s="48">
        <v>0</v>
      </c>
      <c r="BP4" s="49">
        <v>0</v>
      </c>
      <c r="BQ4" s="48">
        <v>92</v>
      </c>
      <c r="BR4" s="49">
        <v>100</v>
      </c>
      <c r="BS4" s="48">
        <v>92</v>
      </c>
      <c r="BT4" s="63" t="str">
        <f>REPLACE(INDEX(GroupVertices[Group],MATCH(Vertices[[#This Row],[Vertex]],GroupVertices[Vertex],0)),1,1,"")</f>
        <v>2</v>
      </c>
      <c r="BU4" s="2"/>
      <c r="BV4" s="3"/>
      <c r="BW4" s="3"/>
      <c r="BX4" s="3"/>
      <c r="BY4" s="3"/>
    </row>
    <row r="5" spans="1:77" ht="41.45" customHeight="1">
      <c r="A5" s="62" t="s">
        <v>456</v>
      </c>
      <c r="B5" s="64"/>
      <c r="C5" s="87"/>
      <c r="D5" s="87" t="s">
        <v>64</v>
      </c>
      <c r="E5" s="94">
        <v>170.97077556507855</v>
      </c>
      <c r="F5" s="105">
        <v>99.87388719139977</v>
      </c>
      <c r="G5" s="76" t="s">
        <v>559</v>
      </c>
      <c r="H5" s="106"/>
      <c r="I5" s="77" t="s">
        <v>456</v>
      </c>
      <c r="J5" s="97"/>
      <c r="K5" s="107"/>
      <c r="L5" s="77" t="s">
        <v>841</v>
      </c>
      <c r="M5" s="108">
        <v>43.029195346166794</v>
      </c>
      <c r="N5" s="102">
        <v>927.029541015625</v>
      </c>
      <c r="O5" s="102">
        <v>5607.15625</v>
      </c>
      <c r="P5" s="103"/>
      <c r="Q5" s="104"/>
      <c r="R5" s="104"/>
      <c r="S5" s="109"/>
      <c r="T5" s="48">
        <v>0</v>
      </c>
      <c r="U5" s="48">
        <v>1</v>
      </c>
      <c r="V5" s="49">
        <v>0</v>
      </c>
      <c r="W5" s="49">
        <v>0.090909</v>
      </c>
      <c r="X5" s="49">
        <v>0.110736</v>
      </c>
      <c r="Y5" s="49">
        <v>0.578503</v>
      </c>
      <c r="Z5" s="49">
        <v>0</v>
      </c>
      <c r="AA5" s="49">
        <v>0</v>
      </c>
      <c r="AB5" s="98">
        <v>5</v>
      </c>
      <c r="AC5" s="98"/>
      <c r="AD5" s="99"/>
      <c r="AE5" s="64" t="s">
        <v>691</v>
      </c>
      <c r="AF5" s="64">
        <v>612</v>
      </c>
      <c r="AG5" s="64">
        <v>650</v>
      </c>
      <c r="AH5" s="64">
        <v>11999</v>
      </c>
      <c r="AI5" s="64">
        <v>15340</v>
      </c>
      <c r="AJ5" s="64"/>
      <c r="AK5" s="64" t="s">
        <v>718</v>
      </c>
      <c r="AL5" s="64" t="s">
        <v>742</v>
      </c>
      <c r="AM5" s="64"/>
      <c r="AN5" s="64"/>
      <c r="AO5" s="66">
        <v>40258.629953703705</v>
      </c>
      <c r="AP5" s="64"/>
      <c r="AQ5" s="64" t="b">
        <v>1</v>
      </c>
      <c r="AR5" s="64" t="b">
        <v>0</v>
      </c>
      <c r="AS5" s="64" t="b">
        <v>0</v>
      </c>
      <c r="AT5" s="64" t="s">
        <v>289</v>
      </c>
      <c r="AU5" s="64">
        <v>12</v>
      </c>
      <c r="AV5" s="67" t="s">
        <v>290</v>
      </c>
      <c r="AW5" s="64" t="b">
        <v>0</v>
      </c>
      <c r="AX5" s="64" t="s">
        <v>219</v>
      </c>
      <c r="AY5" s="67" t="s">
        <v>812</v>
      </c>
      <c r="AZ5" s="110" t="s">
        <v>66</v>
      </c>
      <c r="BA5" s="48"/>
      <c r="BB5" s="48"/>
      <c r="BC5" s="48"/>
      <c r="BD5" s="48"/>
      <c r="BE5" s="48"/>
      <c r="BF5" s="48"/>
      <c r="BG5" s="92" t="s">
        <v>976</v>
      </c>
      <c r="BH5" s="92" t="s">
        <v>976</v>
      </c>
      <c r="BI5" s="92" t="s">
        <v>995</v>
      </c>
      <c r="BJ5" s="92" t="s">
        <v>995</v>
      </c>
      <c r="BK5" s="48">
        <v>0</v>
      </c>
      <c r="BL5" s="49">
        <v>0</v>
      </c>
      <c r="BM5" s="48">
        <v>0</v>
      </c>
      <c r="BN5" s="49">
        <v>0</v>
      </c>
      <c r="BO5" s="48">
        <v>0</v>
      </c>
      <c r="BP5" s="49">
        <v>0</v>
      </c>
      <c r="BQ5" s="48">
        <v>53</v>
      </c>
      <c r="BR5" s="49">
        <v>100</v>
      </c>
      <c r="BS5" s="48">
        <v>53</v>
      </c>
      <c r="BT5" s="63" t="str">
        <f>REPLACE(INDEX(GroupVertices[Group],MATCH(Vertices[[#This Row],[Vertex]],GroupVertices[Vertex],0)),1,1,"")</f>
        <v>2</v>
      </c>
      <c r="BU5" s="2"/>
      <c r="BV5" s="3"/>
      <c r="BW5" s="3"/>
      <c r="BX5" s="3"/>
      <c r="BY5" s="3"/>
    </row>
    <row r="6" spans="1:77" ht="41.45" customHeight="1">
      <c r="A6" s="62" t="s">
        <v>457</v>
      </c>
      <c r="B6" s="64"/>
      <c r="C6" s="87"/>
      <c r="D6" s="87" t="s">
        <v>64</v>
      </c>
      <c r="E6" s="94">
        <v>164.0420132761953</v>
      </c>
      <c r="F6" s="105">
        <v>99.9712930027519</v>
      </c>
      <c r="G6" s="76" t="s">
        <v>560</v>
      </c>
      <c r="H6" s="106"/>
      <c r="I6" s="77" t="s">
        <v>457</v>
      </c>
      <c r="J6" s="97"/>
      <c r="K6" s="107"/>
      <c r="L6" s="77" t="s">
        <v>842</v>
      </c>
      <c r="M6" s="108">
        <v>10.567085282879411</v>
      </c>
      <c r="N6" s="102">
        <v>3223.23486328125</v>
      </c>
      <c r="O6" s="102">
        <v>5156.38818359375</v>
      </c>
      <c r="P6" s="103"/>
      <c r="Q6" s="104"/>
      <c r="R6" s="104"/>
      <c r="S6" s="109"/>
      <c r="T6" s="48">
        <v>0</v>
      </c>
      <c r="U6" s="48">
        <v>1</v>
      </c>
      <c r="V6" s="49">
        <v>0</v>
      </c>
      <c r="W6" s="49">
        <v>0.090909</v>
      </c>
      <c r="X6" s="49">
        <v>0.110736</v>
      </c>
      <c r="Y6" s="49">
        <v>0.578503</v>
      </c>
      <c r="Z6" s="49">
        <v>0</v>
      </c>
      <c r="AA6" s="49">
        <v>0</v>
      </c>
      <c r="AB6" s="98">
        <v>6</v>
      </c>
      <c r="AC6" s="98"/>
      <c r="AD6" s="99"/>
      <c r="AE6" s="64" t="s">
        <v>692</v>
      </c>
      <c r="AF6" s="64">
        <v>584</v>
      </c>
      <c r="AG6" s="64">
        <v>158</v>
      </c>
      <c r="AH6" s="64">
        <v>7477</v>
      </c>
      <c r="AI6" s="64">
        <v>33494</v>
      </c>
      <c r="AJ6" s="64"/>
      <c r="AK6" s="64" t="s">
        <v>719</v>
      </c>
      <c r="AL6" s="64" t="s">
        <v>743</v>
      </c>
      <c r="AM6" s="64"/>
      <c r="AN6" s="64"/>
      <c r="AO6" s="66">
        <v>40751.21855324074</v>
      </c>
      <c r="AP6" s="67" t="s">
        <v>772</v>
      </c>
      <c r="AQ6" s="64" t="b">
        <v>0</v>
      </c>
      <c r="AR6" s="64" t="b">
        <v>0</v>
      </c>
      <c r="AS6" s="64" t="b">
        <v>1</v>
      </c>
      <c r="AT6" s="64" t="s">
        <v>289</v>
      </c>
      <c r="AU6" s="64">
        <v>1</v>
      </c>
      <c r="AV6" s="67" t="s">
        <v>291</v>
      </c>
      <c r="AW6" s="64" t="b">
        <v>0</v>
      </c>
      <c r="AX6" s="64" t="s">
        <v>219</v>
      </c>
      <c r="AY6" s="67" t="s">
        <v>813</v>
      </c>
      <c r="AZ6" s="110" t="s">
        <v>66</v>
      </c>
      <c r="BA6" s="48"/>
      <c r="BB6" s="48"/>
      <c r="BC6" s="48"/>
      <c r="BD6" s="48"/>
      <c r="BE6" s="48"/>
      <c r="BF6" s="48"/>
      <c r="BG6" s="92" t="s">
        <v>976</v>
      </c>
      <c r="BH6" s="92" t="s">
        <v>976</v>
      </c>
      <c r="BI6" s="92" t="s">
        <v>995</v>
      </c>
      <c r="BJ6" s="92" t="s">
        <v>995</v>
      </c>
      <c r="BK6" s="48">
        <v>0</v>
      </c>
      <c r="BL6" s="49">
        <v>0</v>
      </c>
      <c r="BM6" s="48">
        <v>0</v>
      </c>
      <c r="BN6" s="49">
        <v>0</v>
      </c>
      <c r="BO6" s="48">
        <v>0</v>
      </c>
      <c r="BP6" s="49">
        <v>0</v>
      </c>
      <c r="BQ6" s="48">
        <v>53</v>
      </c>
      <c r="BR6" s="49">
        <v>100</v>
      </c>
      <c r="BS6" s="48">
        <v>53</v>
      </c>
      <c r="BT6" s="63" t="str">
        <f>REPLACE(INDEX(GroupVertices[Group],MATCH(Vertices[[#This Row],[Vertex]],GroupVertices[Vertex],0)),1,1,"")</f>
        <v>2</v>
      </c>
      <c r="BU6" s="2"/>
      <c r="BV6" s="3"/>
      <c r="BW6" s="3"/>
      <c r="BX6" s="3"/>
      <c r="BY6" s="3"/>
    </row>
    <row r="7" spans="1:77" ht="41.45" customHeight="1">
      <c r="A7" s="62" t="s">
        <v>458</v>
      </c>
      <c r="B7" s="64"/>
      <c r="C7" s="87"/>
      <c r="D7" s="87" t="s">
        <v>64</v>
      </c>
      <c r="E7" s="94">
        <v>162.80272246029745</v>
      </c>
      <c r="F7" s="105">
        <v>99.98871518039213</v>
      </c>
      <c r="G7" s="76" t="s">
        <v>561</v>
      </c>
      <c r="H7" s="106"/>
      <c r="I7" s="77" t="s">
        <v>458</v>
      </c>
      <c r="J7" s="97"/>
      <c r="K7" s="107"/>
      <c r="L7" s="77" t="s">
        <v>843</v>
      </c>
      <c r="M7" s="108">
        <v>4.7608542146491475</v>
      </c>
      <c r="N7" s="102">
        <v>159.6434326171875</v>
      </c>
      <c r="O7" s="102">
        <v>7871.57421875</v>
      </c>
      <c r="P7" s="103"/>
      <c r="Q7" s="104"/>
      <c r="R7" s="104"/>
      <c r="S7" s="109"/>
      <c r="T7" s="48">
        <v>0</v>
      </c>
      <c r="U7" s="48">
        <v>1</v>
      </c>
      <c r="V7" s="49">
        <v>0</v>
      </c>
      <c r="W7" s="49">
        <v>0.090909</v>
      </c>
      <c r="X7" s="49">
        <v>0.110736</v>
      </c>
      <c r="Y7" s="49">
        <v>0.578503</v>
      </c>
      <c r="Z7" s="49">
        <v>0</v>
      </c>
      <c r="AA7" s="49">
        <v>0</v>
      </c>
      <c r="AB7" s="98">
        <v>7</v>
      </c>
      <c r="AC7" s="98"/>
      <c r="AD7" s="99"/>
      <c r="AE7" s="64" t="s">
        <v>693</v>
      </c>
      <c r="AF7" s="64">
        <v>159</v>
      </c>
      <c r="AG7" s="64">
        <v>70</v>
      </c>
      <c r="AH7" s="64">
        <v>61</v>
      </c>
      <c r="AI7" s="64">
        <v>91</v>
      </c>
      <c r="AJ7" s="64"/>
      <c r="AK7" s="64"/>
      <c r="AL7" s="64" t="s">
        <v>744</v>
      </c>
      <c r="AM7" s="67" t="s">
        <v>756</v>
      </c>
      <c r="AN7" s="64"/>
      <c r="AO7" s="66">
        <v>39886.8987037037</v>
      </c>
      <c r="AP7" s="64"/>
      <c r="AQ7" s="64" t="b">
        <v>0</v>
      </c>
      <c r="AR7" s="64" t="b">
        <v>0</v>
      </c>
      <c r="AS7" s="64" t="b">
        <v>0</v>
      </c>
      <c r="AT7" s="64" t="s">
        <v>289</v>
      </c>
      <c r="AU7" s="64">
        <v>0</v>
      </c>
      <c r="AV7" s="67" t="s">
        <v>374</v>
      </c>
      <c r="AW7" s="64" t="b">
        <v>0</v>
      </c>
      <c r="AX7" s="64" t="s">
        <v>219</v>
      </c>
      <c r="AY7" s="67" t="s">
        <v>814</v>
      </c>
      <c r="AZ7" s="110" t="s">
        <v>66</v>
      </c>
      <c r="BA7" s="48"/>
      <c r="BB7" s="48"/>
      <c r="BC7" s="48"/>
      <c r="BD7" s="48"/>
      <c r="BE7" s="48"/>
      <c r="BF7" s="48"/>
      <c r="BG7" s="92" t="s">
        <v>978</v>
      </c>
      <c r="BH7" s="92" t="s">
        <v>978</v>
      </c>
      <c r="BI7" s="92" t="s">
        <v>997</v>
      </c>
      <c r="BJ7" s="92" t="s">
        <v>997</v>
      </c>
      <c r="BK7" s="48">
        <v>0</v>
      </c>
      <c r="BL7" s="49">
        <v>0</v>
      </c>
      <c r="BM7" s="48">
        <v>0</v>
      </c>
      <c r="BN7" s="49">
        <v>0</v>
      </c>
      <c r="BO7" s="48">
        <v>0</v>
      </c>
      <c r="BP7" s="49">
        <v>0</v>
      </c>
      <c r="BQ7" s="48">
        <v>39</v>
      </c>
      <c r="BR7" s="49">
        <v>100</v>
      </c>
      <c r="BS7" s="48">
        <v>39</v>
      </c>
      <c r="BT7" s="63" t="str">
        <f>REPLACE(INDEX(GroupVertices[Group],MATCH(Vertices[[#This Row],[Vertex]],GroupVertices[Vertex],0)),1,1,"")</f>
        <v>2</v>
      </c>
      <c r="BU7" s="2"/>
      <c r="BV7" s="3"/>
      <c r="BW7" s="3"/>
      <c r="BX7" s="3"/>
      <c r="BY7" s="3"/>
    </row>
    <row r="8" spans="1:77" ht="41.45" customHeight="1">
      <c r="A8" s="62" t="s">
        <v>459</v>
      </c>
      <c r="B8" s="64"/>
      <c r="C8" s="87"/>
      <c r="D8" s="87" t="s">
        <v>64</v>
      </c>
      <c r="E8" s="94">
        <v>162.50698260650364</v>
      </c>
      <c r="F8" s="105">
        <v>99.99287274551082</v>
      </c>
      <c r="G8" s="76" t="s">
        <v>562</v>
      </c>
      <c r="H8" s="106"/>
      <c r="I8" s="77" t="s">
        <v>459</v>
      </c>
      <c r="J8" s="97"/>
      <c r="K8" s="107"/>
      <c r="L8" s="77" t="s">
        <v>844</v>
      </c>
      <c r="M8" s="108">
        <v>3.3752763460941986</v>
      </c>
      <c r="N8" s="102">
        <v>1688.461181640625</v>
      </c>
      <c r="O8" s="102">
        <v>9685.2236328125</v>
      </c>
      <c r="P8" s="103"/>
      <c r="Q8" s="104"/>
      <c r="R8" s="104"/>
      <c r="S8" s="109"/>
      <c r="T8" s="48">
        <v>0</v>
      </c>
      <c r="U8" s="48">
        <v>1</v>
      </c>
      <c r="V8" s="49">
        <v>0</v>
      </c>
      <c r="W8" s="49">
        <v>0.090909</v>
      </c>
      <c r="X8" s="49">
        <v>0.110736</v>
      </c>
      <c r="Y8" s="49">
        <v>0.578503</v>
      </c>
      <c r="Z8" s="49">
        <v>0</v>
      </c>
      <c r="AA8" s="49">
        <v>0</v>
      </c>
      <c r="AB8" s="98">
        <v>8</v>
      </c>
      <c r="AC8" s="98"/>
      <c r="AD8" s="99"/>
      <c r="AE8" s="64" t="s">
        <v>694</v>
      </c>
      <c r="AF8" s="64">
        <v>378</v>
      </c>
      <c r="AG8" s="64">
        <v>49</v>
      </c>
      <c r="AH8" s="64">
        <v>6523</v>
      </c>
      <c r="AI8" s="64">
        <v>4586</v>
      </c>
      <c r="AJ8" s="64"/>
      <c r="AK8" s="64" t="s">
        <v>720</v>
      </c>
      <c r="AL8" s="64"/>
      <c r="AM8" s="64"/>
      <c r="AN8" s="64"/>
      <c r="AO8" s="66">
        <v>43582.069027777776</v>
      </c>
      <c r="AP8" s="67" t="s">
        <v>773</v>
      </c>
      <c r="AQ8" s="64" t="b">
        <v>1</v>
      </c>
      <c r="AR8" s="64" t="b">
        <v>0</v>
      </c>
      <c r="AS8" s="64" t="b">
        <v>0</v>
      </c>
      <c r="AT8" s="64" t="s">
        <v>289</v>
      </c>
      <c r="AU8" s="64">
        <v>0</v>
      </c>
      <c r="AV8" s="64"/>
      <c r="AW8" s="64" t="b">
        <v>0</v>
      </c>
      <c r="AX8" s="64" t="s">
        <v>219</v>
      </c>
      <c r="AY8" s="67" t="s">
        <v>815</v>
      </c>
      <c r="AZ8" s="110" t="s">
        <v>66</v>
      </c>
      <c r="BA8" s="48"/>
      <c r="BB8" s="48"/>
      <c r="BC8" s="48"/>
      <c r="BD8" s="48"/>
      <c r="BE8" s="48"/>
      <c r="BF8" s="48"/>
      <c r="BG8" s="92" t="s">
        <v>976</v>
      </c>
      <c r="BH8" s="92" t="s">
        <v>976</v>
      </c>
      <c r="BI8" s="92" t="s">
        <v>995</v>
      </c>
      <c r="BJ8" s="92" t="s">
        <v>995</v>
      </c>
      <c r="BK8" s="48">
        <v>0</v>
      </c>
      <c r="BL8" s="49">
        <v>0</v>
      </c>
      <c r="BM8" s="48">
        <v>0</v>
      </c>
      <c r="BN8" s="49">
        <v>0</v>
      </c>
      <c r="BO8" s="48">
        <v>0</v>
      </c>
      <c r="BP8" s="49">
        <v>0</v>
      </c>
      <c r="BQ8" s="48">
        <v>53</v>
      </c>
      <c r="BR8" s="49">
        <v>100</v>
      </c>
      <c r="BS8" s="48">
        <v>53</v>
      </c>
      <c r="BT8" s="63" t="str">
        <f>REPLACE(INDEX(GroupVertices[Group],MATCH(Vertices[[#This Row],[Vertex]],GroupVertices[Vertex],0)),1,1,"")</f>
        <v>2</v>
      </c>
      <c r="BU8" s="2"/>
      <c r="BV8" s="3"/>
      <c r="BW8" s="3"/>
      <c r="BX8" s="3"/>
      <c r="BY8" s="3"/>
    </row>
    <row r="9" spans="1:77" ht="41.45" customHeight="1">
      <c r="A9" s="62" t="s">
        <v>461</v>
      </c>
      <c r="B9" s="64"/>
      <c r="C9" s="87"/>
      <c r="D9" s="87" t="s">
        <v>64</v>
      </c>
      <c r="E9" s="94">
        <v>162</v>
      </c>
      <c r="F9" s="105">
        <v>100</v>
      </c>
      <c r="G9" s="76" t="s">
        <v>564</v>
      </c>
      <c r="H9" s="106"/>
      <c r="I9" s="77" t="s">
        <v>461</v>
      </c>
      <c r="J9" s="97"/>
      <c r="K9" s="107"/>
      <c r="L9" s="77" t="s">
        <v>845</v>
      </c>
      <c r="M9" s="108">
        <v>1</v>
      </c>
      <c r="N9" s="102">
        <v>3984.666015625</v>
      </c>
      <c r="O9" s="102">
        <v>9234.4560546875</v>
      </c>
      <c r="P9" s="103"/>
      <c r="Q9" s="104"/>
      <c r="R9" s="104"/>
      <c r="S9" s="109"/>
      <c r="T9" s="48">
        <v>0</v>
      </c>
      <c r="U9" s="48">
        <v>1</v>
      </c>
      <c r="V9" s="49">
        <v>0</v>
      </c>
      <c r="W9" s="49">
        <v>0.090909</v>
      </c>
      <c r="X9" s="49">
        <v>0.110736</v>
      </c>
      <c r="Y9" s="49">
        <v>0.578503</v>
      </c>
      <c r="Z9" s="49">
        <v>0</v>
      </c>
      <c r="AA9" s="49">
        <v>0</v>
      </c>
      <c r="AB9" s="98">
        <v>9</v>
      </c>
      <c r="AC9" s="98"/>
      <c r="AD9" s="99"/>
      <c r="AE9" s="64" t="s">
        <v>695</v>
      </c>
      <c r="AF9" s="64">
        <v>71</v>
      </c>
      <c r="AG9" s="64">
        <v>13</v>
      </c>
      <c r="AH9" s="64">
        <v>229</v>
      </c>
      <c r="AI9" s="64">
        <v>1457</v>
      </c>
      <c r="AJ9" s="64"/>
      <c r="AK9" s="64"/>
      <c r="AL9" s="64"/>
      <c r="AM9" s="64"/>
      <c r="AN9" s="64"/>
      <c r="AO9" s="66">
        <v>40519.73886574074</v>
      </c>
      <c r="AP9" s="64"/>
      <c r="AQ9" s="64" t="b">
        <v>1</v>
      </c>
      <c r="AR9" s="64" t="b">
        <v>0</v>
      </c>
      <c r="AS9" s="64" t="b">
        <v>1</v>
      </c>
      <c r="AT9" s="64" t="s">
        <v>289</v>
      </c>
      <c r="AU9" s="64">
        <v>0</v>
      </c>
      <c r="AV9" s="67" t="s">
        <v>290</v>
      </c>
      <c r="AW9" s="64" t="b">
        <v>0</v>
      </c>
      <c r="AX9" s="64" t="s">
        <v>219</v>
      </c>
      <c r="AY9" s="67" t="s">
        <v>816</v>
      </c>
      <c r="AZ9" s="110" t="s">
        <v>66</v>
      </c>
      <c r="BA9" s="48"/>
      <c r="BB9" s="48"/>
      <c r="BC9" s="48"/>
      <c r="BD9" s="48"/>
      <c r="BE9" s="48"/>
      <c r="BF9" s="48"/>
      <c r="BG9" s="92" t="s">
        <v>976</v>
      </c>
      <c r="BH9" s="92" t="s">
        <v>976</v>
      </c>
      <c r="BI9" s="92" t="s">
        <v>995</v>
      </c>
      <c r="BJ9" s="92" t="s">
        <v>995</v>
      </c>
      <c r="BK9" s="48">
        <v>0</v>
      </c>
      <c r="BL9" s="49">
        <v>0</v>
      </c>
      <c r="BM9" s="48">
        <v>0</v>
      </c>
      <c r="BN9" s="49">
        <v>0</v>
      </c>
      <c r="BO9" s="48">
        <v>0</v>
      </c>
      <c r="BP9" s="49">
        <v>0</v>
      </c>
      <c r="BQ9" s="48">
        <v>53</v>
      </c>
      <c r="BR9" s="49">
        <v>100</v>
      </c>
      <c r="BS9" s="48">
        <v>53</v>
      </c>
      <c r="BT9" s="63" t="str">
        <f>REPLACE(INDEX(GroupVertices[Group],MATCH(Vertices[[#This Row],[Vertex]],GroupVertices[Vertex],0)),1,1,"")</f>
        <v>2</v>
      </c>
      <c r="BU9" s="2"/>
      <c r="BV9" s="3"/>
      <c r="BW9" s="3"/>
      <c r="BX9" s="3"/>
      <c r="BY9" s="3"/>
    </row>
    <row r="10" spans="1:77" ht="41.45" customHeight="1">
      <c r="A10" s="62" t="s">
        <v>462</v>
      </c>
      <c r="B10" s="64"/>
      <c r="C10" s="87"/>
      <c r="D10" s="87" t="s">
        <v>64</v>
      </c>
      <c r="E10" s="94">
        <v>163.91526762456937</v>
      </c>
      <c r="F10" s="105">
        <v>99.97307481637421</v>
      </c>
      <c r="G10" s="76" t="s">
        <v>565</v>
      </c>
      <c r="H10" s="106"/>
      <c r="I10" s="77" t="s">
        <v>462</v>
      </c>
      <c r="J10" s="97"/>
      <c r="K10" s="107"/>
      <c r="L10" s="77" t="s">
        <v>846</v>
      </c>
      <c r="M10" s="108">
        <v>9.973266196355862</v>
      </c>
      <c r="N10" s="102">
        <v>8179.06494140625</v>
      </c>
      <c r="O10" s="102">
        <v>3192.67236328125</v>
      </c>
      <c r="P10" s="103"/>
      <c r="Q10" s="104"/>
      <c r="R10" s="104"/>
      <c r="S10" s="109"/>
      <c r="T10" s="48">
        <v>0</v>
      </c>
      <c r="U10" s="48">
        <v>1</v>
      </c>
      <c r="V10" s="49">
        <v>0</v>
      </c>
      <c r="W10" s="49">
        <v>0.333333</v>
      </c>
      <c r="X10" s="49">
        <v>0</v>
      </c>
      <c r="Y10" s="49">
        <v>0.638287</v>
      </c>
      <c r="Z10" s="49">
        <v>0</v>
      </c>
      <c r="AA10" s="49">
        <v>0</v>
      </c>
      <c r="AB10" s="98">
        <v>10</v>
      </c>
      <c r="AC10" s="98"/>
      <c r="AD10" s="99"/>
      <c r="AE10" s="64" t="s">
        <v>696</v>
      </c>
      <c r="AF10" s="64">
        <v>1313</v>
      </c>
      <c r="AG10" s="64">
        <v>149</v>
      </c>
      <c r="AH10" s="64">
        <v>1224</v>
      </c>
      <c r="AI10" s="64">
        <v>22926</v>
      </c>
      <c r="AJ10" s="64"/>
      <c r="AK10" s="64" t="s">
        <v>721</v>
      </c>
      <c r="AL10" s="64" t="s">
        <v>745</v>
      </c>
      <c r="AM10" s="64"/>
      <c r="AN10" s="64"/>
      <c r="AO10" s="66">
        <v>42054.97599537037</v>
      </c>
      <c r="AP10" s="67" t="s">
        <v>774</v>
      </c>
      <c r="AQ10" s="64" t="b">
        <v>1</v>
      </c>
      <c r="AR10" s="64" t="b">
        <v>0</v>
      </c>
      <c r="AS10" s="64" t="b">
        <v>0</v>
      </c>
      <c r="AT10" s="64" t="s">
        <v>289</v>
      </c>
      <c r="AU10" s="64">
        <v>2</v>
      </c>
      <c r="AV10" s="67" t="s">
        <v>290</v>
      </c>
      <c r="AW10" s="64" t="b">
        <v>0</v>
      </c>
      <c r="AX10" s="64" t="s">
        <v>219</v>
      </c>
      <c r="AY10" s="67" t="s">
        <v>817</v>
      </c>
      <c r="AZ10" s="110" t="s">
        <v>66</v>
      </c>
      <c r="BA10" s="48" t="s">
        <v>512</v>
      </c>
      <c r="BB10" s="48" t="s">
        <v>512</v>
      </c>
      <c r="BC10" s="48" t="s">
        <v>520</v>
      </c>
      <c r="BD10" s="48" t="s">
        <v>520</v>
      </c>
      <c r="BE10" s="48" t="s">
        <v>523</v>
      </c>
      <c r="BF10" s="48" t="s">
        <v>523</v>
      </c>
      <c r="BG10" s="92" t="s">
        <v>979</v>
      </c>
      <c r="BH10" s="92" t="s">
        <v>979</v>
      </c>
      <c r="BI10" s="92" t="s">
        <v>998</v>
      </c>
      <c r="BJ10" s="92" t="s">
        <v>998</v>
      </c>
      <c r="BK10" s="48">
        <v>0</v>
      </c>
      <c r="BL10" s="49">
        <v>0</v>
      </c>
      <c r="BM10" s="48">
        <v>0</v>
      </c>
      <c r="BN10" s="49">
        <v>0</v>
      </c>
      <c r="BO10" s="48">
        <v>0</v>
      </c>
      <c r="BP10" s="49">
        <v>0</v>
      </c>
      <c r="BQ10" s="48">
        <v>14</v>
      </c>
      <c r="BR10" s="49">
        <v>100</v>
      </c>
      <c r="BS10" s="48">
        <v>14</v>
      </c>
      <c r="BT10" s="63" t="str">
        <f>REPLACE(INDEX(GroupVertices[Group],MATCH(Vertices[[#This Row],[Vertex]],GroupVertices[Vertex],0)),1,1,"")</f>
        <v>6</v>
      </c>
      <c r="BU10" s="2"/>
      <c r="BV10" s="3"/>
      <c r="BW10" s="3"/>
      <c r="BX10" s="3"/>
      <c r="BY10" s="3"/>
    </row>
    <row r="11" spans="1:77" ht="41.45" customHeight="1">
      <c r="A11" s="62" t="s">
        <v>469</v>
      </c>
      <c r="B11" s="64"/>
      <c r="C11" s="87"/>
      <c r="D11" s="87" t="s">
        <v>64</v>
      </c>
      <c r="E11" s="94">
        <v>497.31266280144524</v>
      </c>
      <c r="F11" s="105">
        <v>95.2861130725726</v>
      </c>
      <c r="G11" s="76" t="s">
        <v>795</v>
      </c>
      <c r="H11" s="106"/>
      <c r="I11" s="77" t="s">
        <v>469</v>
      </c>
      <c r="J11" s="97"/>
      <c r="K11" s="107"/>
      <c r="L11" s="77" t="s">
        <v>847</v>
      </c>
      <c r="M11" s="108">
        <v>1571.981383347302</v>
      </c>
      <c r="N11" s="102">
        <v>8179.06494140625</v>
      </c>
      <c r="O11" s="102">
        <v>1273.408203125</v>
      </c>
      <c r="P11" s="103"/>
      <c r="Q11" s="104"/>
      <c r="R11" s="104"/>
      <c r="S11" s="109"/>
      <c r="T11" s="48">
        <v>3</v>
      </c>
      <c r="U11" s="48">
        <v>2</v>
      </c>
      <c r="V11" s="49">
        <v>2</v>
      </c>
      <c r="W11" s="49">
        <v>0.5</v>
      </c>
      <c r="X11" s="49">
        <v>0</v>
      </c>
      <c r="Y11" s="49">
        <v>1.723372</v>
      </c>
      <c r="Z11" s="49">
        <v>0</v>
      </c>
      <c r="AA11" s="49">
        <v>0.5</v>
      </c>
      <c r="AB11" s="98">
        <v>11</v>
      </c>
      <c r="AC11" s="98"/>
      <c r="AD11" s="99"/>
      <c r="AE11" s="64" t="s">
        <v>697</v>
      </c>
      <c r="AF11" s="64">
        <v>986</v>
      </c>
      <c r="AG11" s="64">
        <v>23823</v>
      </c>
      <c r="AH11" s="64">
        <v>77506</v>
      </c>
      <c r="AI11" s="64">
        <v>5186</v>
      </c>
      <c r="AJ11" s="64"/>
      <c r="AK11" s="64" t="s">
        <v>722</v>
      </c>
      <c r="AL11" s="64" t="s">
        <v>746</v>
      </c>
      <c r="AM11" s="67" t="s">
        <v>757</v>
      </c>
      <c r="AN11" s="64"/>
      <c r="AO11" s="66">
        <v>39910.90783564815</v>
      </c>
      <c r="AP11" s="67" t="s">
        <v>775</v>
      </c>
      <c r="AQ11" s="64" t="b">
        <v>0</v>
      </c>
      <c r="AR11" s="64" t="b">
        <v>0</v>
      </c>
      <c r="AS11" s="64" t="b">
        <v>1</v>
      </c>
      <c r="AT11" s="64" t="s">
        <v>289</v>
      </c>
      <c r="AU11" s="64">
        <v>820</v>
      </c>
      <c r="AV11" s="67" t="s">
        <v>374</v>
      </c>
      <c r="AW11" s="64" t="b">
        <v>1</v>
      </c>
      <c r="AX11" s="64" t="s">
        <v>219</v>
      </c>
      <c r="AY11" s="67" t="s">
        <v>818</v>
      </c>
      <c r="AZ11" s="110" t="s">
        <v>66</v>
      </c>
      <c r="BA11" s="48" t="s">
        <v>964</v>
      </c>
      <c r="BB11" s="48" t="s">
        <v>964</v>
      </c>
      <c r="BC11" s="48" t="s">
        <v>520</v>
      </c>
      <c r="BD11" s="48" t="s">
        <v>520</v>
      </c>
      <c r="BE11" s="48" t="s">
        <v>888</v>
      </c>
      <c r="BF11" s="48" t="s">
        <v>972</v>
      </c>
      <c r="BG11" s="92" t="s">
        <v>980</v>
      </c>
      <c r="BH11" s="92" t="s">
        <v>990</v>
      </c>
      <c r="BI11" s="92" t="s">
        <v>999</v>
      </c>
      <c r="BJ11" s="92" t="s">
        <v>1008</v>
      </c>
      <c r="BK11" s="48">
        <v>0</v>
      </c>
      <c r="BL11" s="49">
        <v>0</v>
      </c>
      <c r="BM11" s="48">
        <v>0</v>
      </c>
      <c r="BN11" s="49">
        <v>0</v>
      </c>
      <c r="BO11" s="48">
        <v>0</v>
      </c>
      <c r="BP11" s="49">
        <v>0</v>
      </c>
      <c r="BQ11" s="48">
        <v>52</v>
      </c>
      <c r="BR11" s="49">
        <v>100</v>
      </c>
      <c r="BS11" s="48">
        <v>52</v>
      </c>
      <c r="BT11" s="63" t="str">
        <f>REPLACE(INDEX(GroupVertices[Group],MATCH(Vertices[[#This Row],[Vertex]],GroupVertices[Vertex],0)),1,1,"")</f>
        <v>6</v>
      </c>
      <c r="BU11" s="2"/>
      <c r="BV11" s="3"/>
      <c r="BW11" s="3"/>
      <c r="BX11" s="3"/>
      <c r="BY11" s="3"/>
    </row>
    <row r="12" spans="1:77" ht="41.45" customHeight="1">
      <c r="A12" s="62" t="s">
        <v>463</v>
      </c>
      <c r="B12" s="64"/>
      <c r="C12" s="87"/>
      <c r="D12" s="87" t="s">
        <v>64</v>
      </c>
      <c r="E12" s="94">
        <v>162.0985799512646</v>
      </c>
      <c r="F12" s="105">
        <v>99.99861414496044</v>
      </c>
      <c r="G12" s="76" t="s">
        <v>566</v>
      </c>
      <c r="H12" s="106"/>
      <c r="I12" s="77" t="s">
        <v>463</v>
      </c>
      <c r="J12" s="97"/>
      <c r="K12" s="107"/>
      <c r="L12" s="77" t="s">
        <v>848</v>
      </c>
      <c r="M12" s="108">
        <v>1.4618592895183165</v>
      </c>
      <c r="N12" s="102">
        <v>5550.27001953125</v>
      </c>
      <c r="O12" s="102">
        <v>8553.0146484375</v>
      </c>
      <c r="P12" s="103"/>
      <c r="Q12" s="104"/>
      <c r="R12" s="104"/>
      <c r="S12" s="109"/>
      <c r="T12" s="48">
        <v>1</v>
      </c>
      <c r="U12" s="48">
        <v>1</v>
      </c>
      <c r="V12" s="49">
        <v>0</v>
      </c>
      <c r="W12" s="49">
        <v>0</v>
      </c>
      <c r="X12" s="49">
        <v>0</v>
      </c>
      <c r="Y12" s="49">
        <v>0.999982</v>
      </c>
      <c r="Z12" s="49">
        <v>0</v>
      </c>
      <c r="AA12" s="49" t="s">
        <v>454</v>
      </c>
      <c r="AB12" s="98">
        <v>12</v>
      </c>
      <c r="AC12" s="98"/>
      <c r="AD12" s="99"/>
      <c r="AE12" s="64" t="s">
        <v>698</v>
      </c>
      <c r="AF12" s="64">
        <v>88</v>
      </c>
      <c r="AG12" s="64">
        <v>20</v>
      </c>
      <c r="AH12" s="64">
        <v>588</v>
      </c>
      <c r="AI12" s="64">
        <v>469</v>
      </c>
      <c r="AJ12" s="64"/>
      <c r="AK12" s="64" t="s">
        <v>723</v>
      </c>
      <c r="AL12" s="64" t="s">
        <v>353</v>
      </c>
      <c r="AM12" s="64"/>
      <c r="AN12" s="64"/>
      <c r="AO12" s="66">
        <v>43489.86109953704</v>
      </c>
      <c r="AP12" s="67" t="s">
        <v>776</v>
      </c>
      <c r="AQ12" s="64" t="b">
        <v>1</v>
      </c>
      <c r="AR12" s="64" t="b">
        <v>0</v>
      </c>
      <c r="AS12" s="64" t="b">
        <v>1</v>
      </c>
      <c r="AT12" s="64" t="s">
        <v>289</v>
      </c>
      <c r="AU12" s="64">
        <v>0</v>
      </c>
      <c r="AV12" s="64"/>
      <c r="AW12" s="64" t="b">
        <v>0</v>
      </c>
      <c r="AX12" s="64" t="s">
        <v>219</v>
      </c>
      <c r="AY12" s="67" t="s">
        <v>819</v>
      </c>
      <c r="AZ12" s="110" t="s">
        <v>66</v>
      </c>
      <c r="BA12" s="48"/>
      <c r="BB12" s="48"/>
      <c r="BC12" s="48"/>
      <c r="BD12" s="48"/>
      <c r="BE12" s="48" t="s">
        <v>968</v>
      </c>
      <c r="BF12" s="48" t="s">
        <v>968</v>
      </c>
      <c r="BG12" s="92" t="s">
        <v>981</v>
      </c>
      <c r="BH12" s="92" t="s">
        <v>981</v>
      </c>
      <c r="BI12" s="92" t="s">
        <v>1000</v>
      </c>
      <c r="BJ12" s="92" t="s">
        <v>1000</v>
      </c>
      <c r="BK12" s="48">
        <v>0</v>
      </c>
      <c r="BL12" s="49">
        <v>0</v>
      </c>
      <c r="BM12" s="48">
        <v>0</v>
      </c>
      <c r="BN12" s="49">
        <v>0</v>
      </c>
      <c r="BO12" s="48">
        <v>0</v>
      </c>
      <c r="BP12" s="49">
        <v>0</v>
      </c>
      <c r="BQ12" s="48">
        <v>45</v>
      </c>
      <c r="BR12" s="49">
        <v>100</v>
      </c>
      <c r="BS12" s="48">
        <v>45</v>
      </c>
      <c r="BT12" s="63" t="str">
        <f>REPLACE(INDEX(GroupVertices[Group],MATCH(Vertices[[#This Row],[Vertex]],GroupVertices[Vertex],0)),1,1,"")</f>
        <v>5</v>
      </c>
      <c r="BU12" s="2"/>
      <c r="BV12" s="3"/>
      <c r="BW12" s="3"/>
      <c r="BX12" s="3"/>
      <c r="BY12" s="3"/>
    </row>
    <row r="13" spans="1:77" ht="41.45" customHeight="1">
      <c r="A13" s="62" t="s">
        <v>464</v>
      </c>
      <c r="B13" s="64"/>
      <c r="C13" s="87"/>
      <c r="D13" s="87" t="s">
        <v>64</v>
      </c>
      <c r="E13" s="94">
        <v>165.88686664986136</v>
      </c>
      <c r="F13" s="105">
        <v>99.94535771558294</v>
      </c>
      <c r="G13" s="76" t="s">
        <v>796</v>
      </c>
      <c r="H13" s="106"/>
      <c r="I13" s="77" t="s">
        <v>464</v>
      </c>
      <c r="J13" s="97"/>
      <c r="K13" s="107"/>
      <c r="L13" s="77" t="s">
        <v>849</v>
      </c>
      <c r="M13" s="108">
        <v>19.210451986722187</v>
      </c>
      <c r="N13" s="102">
        <v>2846.38818359375</v>
      </c>
      <c r="O13" s="102">
        <v>2567.677978515625</v>
      </c>
      <c r="P13" s="103"/>
      <c r="Q13" s="104"/>
      <c r="R13" s="104"/>
      <c r="S13" s="109"/>
      <c r="T13" s="48">
        <v>1</v>
      </c>
      <c r="U13" s="48">
        <v>5</v>
      </c>
      <c r="V13" s="49">
        <v>71</v>
      </c>
      <c r="W13" s="49">
        <v>0.0625</v>
      </c>
      <c r="X13" s="49">
        <v>0.00075</v>
      </c>
      <c r="Y13" s="49">
        <v>2.453437</v>
      </c>
      <c r="Z13" s="49">
        <v>0.03333333333333333</v>
      </c>
      <c r="AA13" s="49">
        <v>0</v>
      </c>
      <c r="AB13" s="98">
        <v>13</v>
      </c>
      <c r="AC13" s="98"/>
      <c r="AD13" s="99"/>
      <c r="AE13" s="64" t="s">
        <v>699</v>
      </c>
      <c r="AF13" s="64">
        <v>1401</v>
      </c>
      <c r="AG13" s="64">
        <v>289</v>
      </c>
      <c r="AH13" s="64">
        <v>807</v>
      </c>
      <c r="AI13" s="64">
        <v>409</v>
      </c>
      <c r="AJ13" s="64"/>
      <c r="AK13" s="64" t="s">
        <v>724</v>
      </c>
      <c r="AL13" s="64"/>
      <c r="AM13" s="67" t="s">
        <v>758</v>
      </c>
      <c r="AN13" s="64"/>
      <c r="AO13" s="66">
        <v>43333.60563657407</v>
      </c>
      <c r="AP13" s="67" t="s">
        <v>777</v>
      </c>
      <c r="AQ13" s="64" t="b">
        <v>1</v>
      </c>
      <c r="AR13" s="64" t="b">
        <v>0</v>
      </c>
      <c r="AS13" s="64" t="b">
        <v>1</v>
      </c>
      <c r="AT13" s="64" t="s">
        <v>289</v>
      </c>
      <c r="AU13" s="64">
        <v>0</v>
      </c>
      <c r="AV13" s="64"/>
      <c r="AW13" s="64" t="b">
        <v>0</v>
      </c>
      <c r="AX13" s="64" t="s">
        <v>219</v>
      </c>
      <c r="AY13" s="67" t="s">
        <v>820</v>
      </c>
      <c r="AZ13" s="110" t="s">
        <v>66</v>
      </c>
      <c r="BA13" s="48"/>
      <c r="BB13" s="48"/>
      <c r="BC13" s="48"/>
      <c r="BD13" s="48"/>
      <c r="BE13" s="48" t="s">
        <v>525</v>
      </c>
      <c r="BF13" s="48" t="s">
        <v>973</v>
      </c>
      <c r="BG13" s="92" t="s">
        <v>982</v>
      </c>
      <c r="BH13" s="92" t="s">
        <v>991</v>
      </c>
      <c r="BI13" s="92" t="s">
        <v>1001</v>
      </c>
      <c r="BJ13" s="92" t="s">
        <v>1009</v>
      </c>
      <c r="BK13" s="48">
        <v>0</v>
      </c>
      <c r="BL13" s="49">
        <v>0</v>
      </c>
      <c r="BM13" s="48">
        <v>0</v>
      </c>
      <c r="BN13" s="49">
        <v>0</v>
      </c>
      <c r="BO13" s="48">
        <v>0</v>
      </c>
      <c r="BP13" s="49">
        <v>0</v>
      </c>
      <c r="BQ13" s="48">
        <v>53</v>
      </c>
      <c r="BR13" s="49">
        <v>100</v>
      </c>
      <c r="BS13" s="48">
        <v>53</v>
      </c>
      <c r="BT13" s="63" t="str">
        <f>REPLACE(INDEX(GroupVertices[Group],MATCH(Vertices[[#This Row],[Vertex]],GroupVertices[Vertex],0)),1,1,"")</f>
        <v>1</v>
      </c>
      <c r="BU13" s="2"/>
      <c r="BV13" s="3"/>
      <c r="BW13" s="3"/>
      <c r="BX13" s="3"/>
      <c r="BY13" s="3"/>
    </row>
    <row r="14" spans="1:77" ht="41.45" customHeight="1">
      <c r="A14" s="62" t="s">
        <v>475</v>
      </c>
      <c r="B14" s="64"/>
      <c r="C14" s="87"/>
      <c r="D14" s="87" t="s">
        <v>64</v>
      </c>
      <c r="E14" s="94">
        <v>1000</v>
      </c>
      <c r="F14" s="105">
        <v>86.24459681517314</v>
      </c>
      <c r="G14" s="76" t="s">
        <v>797</v>
      </c>
      <c r="H14" s="106"/>
      <c r="I14" s="77" t="s">
        <v>475</v>
      </c>
      <c r="J14" s="97"/>
      <c r="K14" s="107"/>
      <c r="L14" s="77" t="s">
        <v>850</v>
      </c>
      <c r="M14" s="108">
        <v>4585.2173680633005</v>
      </c>
      <c r="N14" s="102">
        <v>4752.052734375</v>
      </c>
      <c r="O14" s="102">
        <v>3592.08837890625</v>
      </c>
      <c r="P14" s="103"/>
      <c r="Q14" s="104"/>
      <c r="R14" s="104"/>
      <c r="S14" s="109"/>
      <c r="T14" s="48">
        <v>1</v>
      </c>
      <c r="U14" s="48">
        <v>0</v>
      </c>
      <c r="V14" s="49">
        <v>0</v>
      </c>
      <c r="W14" s="49">
        <v>0.04</v>
      </c>
      <c r="X14" s="49">
        <v>0.000266</v>
      </c>
      <c r="Y14" s="49">
        <v>0.497569</v>
      </c>
      <c r="Z14" s="49">
        <v>0</v>
      </c>
      <c r="AA14" s="49">
        <v>0</v>
      </c>
      <c r="AB14" s="98">
        <v>14</v>
      </c>
      <c r="AC14" s="98"/>
      <c r="AD14" s="99"/>
      <c r="AE14" s="64" t="s">
        <v>700</v>
      </c>
      <c r="AF14" s="64">
        <v>551</v>
      </c>
      <c r="AG14" s="64">
        <v>69492</v>
      </c>
      <c r="AH14" s="64">
        <v>28178</v>
      </c>
      <c r="AI14" s="64">
        <v>3235</v>
      </c>
      <c r="AJ14" s="64"/>
      <c r="AK14" s="64" t="s">
        <v>725</v>
      </c>
      <c r="AL14" s="64" t="s">
        <v>747</v>
      </c>
      <c r="AM14" s="67" t="s">
        <v>759</v>
      </c>
      <c r="AN14" s="64"/>
      <c r="AO14" s="66">
        <v>40504.81931712963</v>
      </c>
      <c r="AP14" s="67" t="s">
        <v>778</v>
      </c>
      <c r="AQ14" s="64" t="b">
        <v>0</v>
      </c>
      <c r="AR14" s="64" t="b">
        <v>0</v>
      </c>
      <c r="AS14" s="64" t="b">
        <v>1</v>
      </c>
      <c r="AT14" s="64"/>
      <c r="AU14" s="64">
        <v>414</v>
      </c>
      <c r="AV14" s="67" t="s">
        <v>291</v>
      </c>
      <c r="AW14" s="64" t="b">
        <v>1</v>
      </c>
      <c r="AX14" s="64" t="s">
        <v>219</v>
      </c>
      <c r="AY14" s="67" t="s">
        <v>821</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476</v>
      </c>
      <c r="B15" s="64"/>
      <c r="C15" s="87"/>
      <c r="D15" s="87" t="s">
        <v>64</v>
      </c>
      <c r="E15" s="94">
        <v>186.5464078648853</v>
      </c>
      <c r="F15" s="105">
        <v>99.65492209514885</v>
      </c>
      <c r="G15" s="76" t="s">
        <v>798</v>
      </c>
      <c r="H15" s="106"/>
      <c r="I15" s="77" t="s">
        <v>476</v>
      </c>
      <c r="J15" s="97"/>
      <c r="K15" s="107"/>
      <c r="L15" s="77" t="s">
        <v>851</v>
      </c>
      <c r="M15" s="108">
        <v>116.00296309006077</v>
      </c>
      <c r="N15" s="102">
        <v>2622.972900390625</v>
      </c>
      <c r="O15" s="102">
        <v>313.7761535644531</v>
      </c>
      <c r="P15" s="103"/>
      <c r="Q15" s="104"/>
      <c r="R15" s="104"/>
      <c r="S15" s="109"/>
      <c r="T15" s="48">
        <v>2</v>
      </c>
      <c r="U15" s="48">
        <v>0</v>
      </c>
      <c r="V15" s="49">
        <v>0</v>
      </c>
      <c r="W15" s="49">
        <v>0.041667</v>
      </c>
      <c r="X15" s="49">
        <v>0.000412</v>
      </c>
      <c r="Y15" s="49">
        <v>0.865335</v>
      </c>
      <c r="Z15" s="49">
        <v>0.5</v>
      </c>
      <c r="AA15" s="49">
        <v>0</v>
      </c>
      <c r="AB15" s="98">
        <v>15</v>
      </c>
      <c r="AC15" s="98"/>
      <c r="AD15" s="99"/>
      <c r="AE15" s="64" t="s">
        <v>701</v>
      </c>
      <c r="AF15" s="64">
        <v>444</v>
      </c>
      <c r="AG15" s="64">
        <v>1756</v>
      </c>
      <c r="AH15" s="64">
        <v>2090</v>
      </c>
      <c r="AI15" s="64">
        <v>1579</v>
      </c>
      <c r="AJ15" s="64"/>
      <c r="AK15" s="64" t="s">
        <v>726</v>
      </c>
      <c r="AL15" s="64" t="s">
        <v>353</v>
      </c>
      <c r="AM15" s="67" t="s">
        <v>760</v>
      </c>
      <c r="AN15" s="64"/>
      <c r="AO15" s="66">
        <v>40695.6309837963</v>
      </c>
      <c r="AP15" s="67" t="s">
        <v>779</v>
      </c>
      <c r="AQ15" s="64" t="b">
        <v>0</v>
      </c>
      <c r="AR15" s="64" t="b">
        <v>0</v>
      </c>
      <c r="AS15" s="64" t="b">
        <v>1</v>
      </c>
      <c r="AT15" s="64"/>
      <c r="AU15" s="64">
        <v>13</v>
      </c>
      <c r="AV15" s="67" t="s">
        <v>384</v>
      </c>
      <c r="AW15" s="64" t="b">
        <v>0</v>
      </c>
      <c r="AX15" s="64" t="s">
        <v>219</v>
      </c>
      <c r="AY15" s="67" t="s">
        <v>822</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62" t="s">
        <v>465</v>
      </c>
      <c r="B16" s="64"/>
      <c r="C16" s="87"/>
      <c r="D16" s="87" t="s">
        <v>64</v>
      </c>
      <c r="E16" s="94">
        <v>171.21018401814973</v>
      </c>
      <c r="F16" s="105">
        <v>99.87052154344656</v>
      </c>
      <c r="G16" s="76" t="s">
        <v>567</v>
      </c>
      <c r="H16" s="106"/>
      <c r="I16" s="77" t="s">
        <v>465</v>
      </c>
      <c r="J16" s="97"/>
      <c r="K16" s="107"/>
      <c r="L16" s="77" t="s">
        <v>852</v>
      </c>
      <c r="M16" s="108">
        <v>44.150853620711274</v>
      </c>
      <c r="N16" s="102">
        <v>3929.996826171875</v>
      </c>
      <c r="O16" s="102">
        <v>811.8025512695312</v>
      </c>
      <c r="P16" s="103"/>
      <c r="Q16" s="104"/>
      <c r="R16" s="104"/>
      <c r="S16" s="109"/>
      <c r="T16" s="48">
        <v>0</v>
      </c>
      <c r="U16" s="48">
        <v>2</v>
      </c>
      <c r="V16" s="49">
        <v>0</v>
      </c>
      <c r="W16" s="49">
        <v>0.041667</v>
      </c>
      <c r="X16" s="49">
        <v>0.000412</v>
      </c>
      <c r="Y16" s="49">
        <v>0.865335</v>
      </c>
      <c r="Z16" s="49">
        <v>0.5</v>
      </c>
      <c r="AA16" s="49">
        <v>0</v>
      </c>
      <c r="AB16" s="98">
        <v>16</v>
      </c>
      <c r="AC16" s="98"/>
      <c r="AD16" s="99"/>
      <c r="AE16" s="64" t="s">
        <v>702</v>
      </c>
      <c r="AF16" s="64">
        <v>579</v>
      </c>
      <c r="AG16" s="64">
        <v>667</v>
      </c>
      <c r="AH16" s="64">
        <v>2549</v>
      </c>
      <c r="AI16" s="64">
        <v>465</v>
      </c>
      <c r="AJ16" s="64"/>
      <c r="AK16" s="64" t="s">
        <v>727</v>
      </c>
      <c r="AL16" s="64" t="s">
        <v>383</v>
      </c>
      <c r="AM16" s="67" t="s">
        <v>761</v>
      </c>
      <c r="AN16" s="64"/>
      <c r="AO16" s="66">
        <v>41943.6378587963</v>
      </c>
      <c r="AP16" s="67" t="s">
        <v>780</v>
      </c>
      <c r="AQ16" s="64" t="b">
        <v>0</v>
      </c>
      <c r="AR16" s="64" t="b">
        <v>0</v>
      </c>
      <c r="AS16" s="64" t="b">
        <v>1</v>
      </c>
      <c r="AT16" s="64" t="s">
        <v>289</v>
      </c>
      <c r="AU16" s="64">
        <v>13</v>
      </c>
      <c r="AV16" s="67" t="s">
        <v>290</v>
      </c>
      <c r="AW16" s="64" t="b">
        <v>0</v>
      </c>
      <c r="AX16" s="64" t="s">
        <v>219</v>
      </c>
      <c r="AY16" s="67" t="s">
        <v>823</v>
      </c>
      <c r="AZ16" s="110" t="s">
        <v>66</v>
      </c>
      <c r="BA16" s="48"/>
      <c r="BB16" s="48"/>
      <c r="BC16" s="48"/>
      <c r="BD16" s="48"/>
      <c r="BE16" s="48" t="s">
        <v>527</v>
      </c>
      <c r="BF16" s="48" t="s">
        <v>527</v>
      </c>
      <c r="BG16" s="92" t="s">
        <v>983</v>
      </c>
      <c r="BH16" s="92" t="s">
        <v>983</v>
      </c>
      <c r="BI16" s="92" t="s">
        <v>1002</v>
      </c>
      <c r="BJ16" s="92" t="s">
        <v>1002</v>
      </c>
      <c r="BK16" s="48">
        <v>0</v>
      </c>
      <c r="BL16" s="49">
        <v>0</v>
      </c>
      <c r="BM16" s="48">
        <v>0</v>
      </c>
      <c r="BN16" s="49">
        <v>0</v>
      </c>
      <c r="BO16" s="48">
        <v>0</v>
      </c>
      <c r="BP16" s="49">
        <v>0</v>
      </c>
      <c r="BQ16" s="48">
        <v>21</v>
      </c>
      <c r="BR16" s="49">
        <v>100</v>
      </c>
      <c r="BS16" s="48">
        <v>21</v>
      </c>
      <c r="BT16" s="63" t="str">
        <f>REPLACE(INDEX(GroupVertices[Group],MATCH(Vertices[[#This Row],[Vertex]],GroupVertices[Vertex],0)),1,1,"")</f>
        <v>1</v>
      </c>
      <c r="BU16" s="2"/>
      <c r="BV16" s="3"/>
      <c r="BW16" s="3"/>
      <c r="BX16" s="3"/>
      <c r="BY16" s="3"/>
    </row>
    <row r="17" spans="1:77" ht="41.45" customHeight="1">
      <c r="A17" s="62" t="s">
        <v>477</v>
      </c>
      <c r="B17" s="64"/>
      <c r="C17" s="87"/>
      <c r="D17" s="87" t="s">
        <v>64</v>
      </c>
      <c r="E17" s="94">
        <v>1000</v>
      </c>
      <c r="F17" s="105">
        <v>73.38801961314846</v>
      </c>
      <c r="G17" s="76" t="s">
        <v>799</v>
      </c>
      <c r="H17" s="106"/>
      <c r="I17" s="77" t="s">
        <v>477</v>
      </c>
      <c r="J17" s="97"/>
      <c r="K17" s="107"/>
      <c r="L17" s="77" t="s">
        <v>853</v>
      </c>
      <c r="M17" s="108">
        <v>8869.885996924722</v>
      </c>
      <c r="N17" s="102">
        <v>6827.41748046875</v>
      </c>
      <c r="O17" s="102">
        <v>1445.985107421875</v>
      </c>
      <c r="P17" s="103"/>
      <c r="Q17" s="104"/>
      <c r="R17" s="104"/>
      <c r="S17" s="109"/>
      <c r="T17" s="48">
        <v>2</v>
      </c>
      <c r="U17" s="48">
        <v>0</v>
      </c>
      <c r="V17" s="49">
        <v>42</v>
      </c>
      <c r="W17" s="49">
        <v>0.052632</v>
      </c>
      <c r="X17" s="49">
        <v>0.000319</v>
      </c>
      <c r="Y17" s="49">
        <v>0.936513</v>
      </c>
      <c r="Z17" s="49">
        <v>0</v>
      </c>
      <c r="AA17" s="49">
        <v>0</v>
      </c>
      <c r="AB17" s="98">
        <v>17</v>
      </c>
      <c r="AC17" s="98"/>
      <c r="AD17" s="99"/>
      <c r="AE17" s="64" t="s">
        <v>703</v>
      </c>
      <c r="AF17" s="64">
        <v>251</v>
      </c>
      <c r="AG17" s="64">
        <v>134431</v>
      </c>
      <c r="AH17" s="64">
        <v>30881</v>
      </c>
      <c r="AI17" s="64">
        <v>1890</v>
      </c>
      <c r="AJ17" s="64"/>
      <c r="AK17" s="64" t="s">
        <v>728</v>
      </c>
      <c r="AL17" s="64" t="s">
        <v>748</v>
      </c>
      <c r="AM17" s="67" t="s">
        <v>762</v>
      </c>
      <c r="AN17" s="64"/>
      <c r="AO17" s="66">
        <v>39800.62594907408</v>
      </c>
      <c r="AP17" s="67" t="s">
        <v>781</v>
      </c>
      <c r="AQ17" s="64" t="b">
        <v>0</v>
      </c>
      <c r="AR17" s="64" t="b">
        <v>0</v>
      </c>
      <c r="AS17" s="64" t="b">
        <v>1</v>
      </c>
      <c r="AT17" s="64"/>
      <c r="AU17" s="64">
        <v>651</v>
      </c>
      <c r="AV17" s="67" t="s">
        <v>290</v>
      </c>
      <c r="AW17" s="64" t="b">
        <v>1</v>
      </c>
      <c r="AX17" s="64" t="s">
        <v>219</v>
      </c>
      <c r="AY17" s="67" t="s">
        <v>824</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4</v>
      </c>
      <c r="BU17" s="2"/>
      <c r="BV17" s="3"/>
      <c r="BW17" s="3"/>
      <c r="BX17" s="3"/>
      <c r="BY17" s="3"/>
    </row>
    <row r="18" spans="1:77" ht="41.45" customHeight="1">
      <c r="A18" s="62" t="s">
        <v>478</v>
      </c>
      <c r="B18" s="64"/>
      <c r="C18" s="87"/>
      <c r="D18" s="87" t="s">
        <v>64</v>
      </c>
      <c r="E18" s="94">
        <v>1000</v>
      </c>
      <c r="F18" s="105">
        <v>73.96037774448793</v>
      </c>
      <c r="G18" s="76" t="s">
        <v>800</v>
      </c>
      <c r="H18" s="106"/>
      <c r="I18" s="77" t="s">
        <v>478</v>
      </c>
      <c r="J18" s="97"/>
      <c r="K18" s="107"/>
      <c r="L18" s="77" t="s">
        <v>854</v>
      </c>
      <c r="M18" s="108">
        <v>8679.138110353657</v>
      </c>
      <c r="N18" s="102">
        <v>2156.488037109375</v>
      </c>
      <c r="O18" s="102">
        <v>4698.48388671875</v>
      </c>
      <c r="P18" s="103"/>
      <c r="Q18" s="104"/>
      <c r="R18" s="104"/>
      <c r="S18" s="109"/>
      <c r="T18" s="48">
        <v>2</v>
      </c>
      <c r="U18" s="48">
        <v>0</v>
      </c>
      <c r="V18" s="49">
        <v>8</v>
      </c>
      <c r="W18" s="49">
        <v>0.043478</v>
      </c>
      <c r="X18" s="49">
        <v>0.000355</v>
      </c>
      <c r="Y18" s="49">
        <v>0.878774</v>
      </c>
      <c r="Z18" s="49">
        <v>0</v>
      </c>
      <c r="AA18" s="49">
        <v>0</v>
      </c>
      <c r="AB18" s="98">
        <v>18</v>
      </c>
      <c r="AC18" s="98"/>
      <c r="AD18" s="99"/>
      <c r="AE18" s="64" t="s">
        <v>704</v>
      </c>
      <c r="AF18" s="64">
        <v>314</v>
      </c>
      <c r="AG18" s="64">
        <v>131540</v>
      </c>
      <c r="AH18" s="64">
        <v>61445</v>
      </c>
      <c r="AI18" s="64">
        <v>4235</v>
      </c>
      <c r="AJ18" s="64"/>
      <c r="AK18" s="64" t="s">
        <v>729</v>
      </c>
      <c r="AL18" s="64" t="s">
        <v>749</v>
      </c>
      <c r="AM18" s="67" t="s">
        <v>763</v>
      </c>
      <c r="AN18" s="64"/>
      <c r="AO18" s="66">
        <v>40348.77657407407</v>
      </c>
      <c r="AP18" s="67" t="s">
        <v>782</v>
      </c>
      <c r="AQ18" s="64" t="b">
        <v>0</v>
      </c>
      <c r="AR18" s="64" t="b">
        <v>0</v>
      </c>
      <c r="AS18" s="64" t="b">
        <v>1</v>
      </c>
      <c r="AT18" s="64"/>
      <c r="AU18" s="64">
        <v>557</v>
      </c>
      <c r="AV18" s="67" t="s">
        <v>290</v>
      </c>
      <c r="AW18" s="64" t="b">
        <v>1</v>
      </c>
      <c r="AX18" s="64" t="s">
        <v>219</v>
      </c>
      <c r="AY18" s="67" t="s">
        <v>825</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1</v>
      </c>
      <c r="BU18" s="2"/>
      <c r="BV18" s="3"/>
      <c r="BW18" s="3"/>
      <c r="BX18" s="3"/>
      <c r="BY18" s="3"/>
    </row>
    <row r="19" spans="1:72" ht="41.45" customHeight="1">
      <c r="A19" s="62" t="s">
        <v>479</v>
      </c>
      <c r="B19" s="64"/>
      <c r="C19" s="87"/>
      <c r="D19" s="87" t="s">
        <v>64</v>
      </c>
      <c r="E19" s="94">
        <v>1000</v>
      </c>
      <c r="F19" s="105">
        <v>88.21924226725885</v>
      </c>
      <c r="G19" s="76" t="s">
        <v>801</v>
      </c>
      <c r="H19" s="106"/>
      <c r="I19" s="77" t="s">
        <v>479</v>
      </c>
      <c r="J19" s="97"/>
      <c r="K19" s="107"/>
      <c r="L19" s="77" t="s">
        <v>855</v>
      </c>
      <c r="M19" s="108">
        <v>3927.133860398202</v>
      </c>
      <c r="N19" s="102">
        <v>754.6167602539062</v>
      </c>
      <c r="O19" s="102">
        <v>2709.973388671875</v>
      </c>
      <c r="P19" s="103"/>
      <c r="Q19" s="104"/>
      <c r="R19" s="104"/>
      <c r="S19" s="109"/>
      <c r="T19" s="48">
        <v>2</v>
      </c>
      <c r="U19" s="48">
        <v>0</v>
      </c>
      <c r="V19" s="49">
        <v>8</v>
      </c>
      <c r="W19" s="49">
        <v>0.043478</v>
      </c>
      <c r="X19" s="49">
        <v>0.000355</v>
      </c>
      <c r="Y19" s="49">
        <v>0.878774</v>
      </c>
      <c r="Z19" s="49">
        <v>0</v>
      </c>
      <c r="AA19" s="49">
        <v>0</v>
      </c>
      <c r="AB19" s="98">
        <v>19</v>
      </c>
      <c r="AC19" s="98"/>
      <c r="AD19" s="99"/>
      <c r="AE19" s="64" t="s">
        <v>705</v>
      </c>
      <c r="AF19" s="64">
        <v>345</v>
      </c>
      <c r="AG19" s="64">
        <v>59518</v>
      </c>
      <c r="AH19" s="64">
        <v>28226</v>
      </c>
      <c r="AI19" s="64">
        <v>7744</v>
      </c>
      <c r="AJ19" s="64"/>
      <c r="AK19" s="64" t="s">
        <v>730</v>
      </c>
      <c r="AL19" s="64" t="s">
        <v>750</v>
      </c>
      <c r="AM19" s="67" t="s">
        <v>764</v>
      </c>
      <c r="AN19" s="64"/>
      <c r="AO19" s="66">
        <v>40210.74309027778</v>
      </c>
      <c r="AP19" s="67" t="s">
        <v>783</v>
      </c>
      <c r="AQ19" s="64" t="b">
        <v>0</v>
      </c>
      <c r="AR19" s="64" t="b">
        <v>0</v>
      </c>
      <c r="AS19" s="64" t="b">
        <v>1</v>
      </c>
      <c r="AT19" s="64"/>
      <c r="AU19" s="64">
        <v>541</v>
      </c>
      <c r="AV19" s="67" t="s">
        <v>290</v>
      </c>
      <c r="AW19" s="64" t="b">
        <v>1</v>
      </c>
      <c r="AX19" s="64" t="s">
        <v>219</v>
      </c>
      <c r="AY19" s="67" t="s">
        <v>826</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1</v>
      </c>
    </row>
    <row r="20" spans="1:72" ht="41.45" customHeight="1">
      <c r="A20" s="62" t="s">
        <v>466</v>
      </c>
      <c r="B20" s="64"/>
      <c r="C20" s="87"/>
      <c r="D20" s="87" t="s">
        <v>64</v>
      </c>
      <c r="E20" s="94">
        <v>167.46414587009494</v>
      </c>
      <c r="F20" s="105">
        <v>99.92318403494994</v>
      </c>
      <c r="G20" s="76" t="s">
        <v>568</v>
      </c>
      <c r="H20" s="106"/>
      <c r="I20" s="77" t="s">
        <v>466</v>
      </c>
      <c r="J20" s="97"/>
      <c r="K20" s="107"/>
      <c r="L20" s="77" t="s">
        <v>856</v>
      </c>
      <c r="M20" s="108">
        <v>26.60020061901525</v>
      </c>
      <c r="N20" s="102">
        <v>159.6434326171875</v>
      </c>
      <c r="O20" s="102">
        <v>4842.61181640625</v>
      </c>
      <c r="P20" s="103"/>
      <c r="Q20" s="104"/>
      <c r="R20" s="104"/>
      <c r="S20" s="109"/>
      <c r="T20" s="48">
        <v>0</v>
      </c>
      <c r="U20" s="48">
        <v>2</v>
      </c>
      <c r="V20" s="49">
        <v>1</v>
      </c>
      <c r="W20" s="49">
        <v>0.033333</v>
      </c>
      <c r="X20" s="49">
        <v>0.000251</v>
      </c>
      <c r="Y20" s="49">
        <v>0.896955</v>
      </c>
      <c r="Z20" s="49">
        <v>0</v>
      </c>
      <c r="AA20" s="49">
        <v>0</v>
      </c>
      <c r="AB20" s="98">
        <v>20</v>
      </c>
      <c r="AC20" s="98"/>
      <c r="AD20" s="99"/>
      <c r="AE20" s="64" t="s">
        <v>706</v>
      </c>
      <c r="AF20" s="64">
        <v>310</v>
      </c>
      <c r="AG20" s="64">
        <v>401</v>
      </c>
      <c r="AH20" s="64">
        <v>28161</v>
      </c>
      <c r="AI20" s="64">
        <v>189</v>
      </c>
      <c r="AJ20" s="64"/>
      <c r="AK20" s="64" t="s">
        <v>731</v>
      </c>
      <c r="AL20" s="64" t="s">
        <v>751</v>
      </c>
      <c r="AM20" s="64"/>
      <c r="AN20" s="64"/>
      <c r="AO20" s="66">
        <v>41125.80013888889</v>
      </c>
      <c r="AP20" s="67" t="s">
        <v>784</v>
      </c>
      <c r="AQ20" s="64" t="b">
        <v>0</v>
      </c>
      <c r="AR20" s="64" t="b">
        <v>0</v>
      </c>
      <c r="AS20" s="64" t="b">
        <v>1</v>
      </c>
      <c r="AT20" s="64" t="s">
        <v>289</v>
      </c>
      <c r="AU20" s="64">
        <v>83</v>
      </c>
      <c r="AV20" s="67" t="s">
        <v>373</v>
      </c>
      <c r="AW20" s="64" t="b">
        <v>0</v>
      </c>
      <c r="AX20" s="64" t="s">
        <v>219</v>
      </c>
      <c r="AY20" s="67" t="s">
        <v>827</v>
      </c>
      <c r="AZ20" s="110" t="s">
        <v>66</v>
      </c>
      <c r="BA20" s="48"/>
      <c r="BB20" s="48"/>
      <c r="BC20" s="48"/>
      <c r="BD20" s="48"/>
      <c r="BE20" s="48" t="s">
        <v>528</v>
      </c>
      <c r="BF20" s="48" t="s">
        <v>528</v>
      </c>
      <c r="BG20" s="92" t="s">
        <v>984</v>
      </c>
      <c r="BH20" s="92" t="s">
        <v>984</v>
      </c>
      <c r="BI20" s="92" t="s">
        <v>1003</v>
      </c>
      <c r="BJ20" s="92" t="s">
        <v>1003</v>
      </c>
      <c r="BK20" s="48">
        <v>0</v>
      </c>
      <c r="BL20" s="49">
        <v>0</v>
      </c>
      <c r="BM20" s="48">
        <v>0</v>
      </c>
      <c r="BN20" s="49">
        <v>0</v>
      </c>
      <c r="BO20" s="48">
        <v>0</v>
      </c>
      <c r="BP20" s="49">
        <v>0</v>
      </c>
      <c r="BQ20" s="48">
        <v>6</v>
      </c>
      <c r="BR20" s="49">
        <v>100</v>
      </c>
      <c r="BS20" s="48">
        <v>6</v>
      </c>
      <c r="BT20" s="63" t="str">
        <f>REPLACE(INDEX(GroupVertices[Group],MATCH(Vertices[[#This Row],[Vertex]],GroupVertices[Vertex],0)),1,1,"")</f>
        <v>1</v>
      </c>
    </row>
    <row r="21" spans="1:72" ht="41.45" customHeight="1">
      <c r="A21" s="62" t="s">
        <v>467</v>
      </c>
      <c r="B21" s="64"/>
      <c r="C21" s="87"/>
      <c r="D21" s="87" t="s">
        <v>64</v>
      </c>
      <c r="E21" s="94">
        <v>162.95763381228468</v>
      </c>
      <c r="F21" s="105">
        <v>99.9865374081871</v>
      </c>
      <c r="G21" s="76" t="s">
        <v>802</v>
      </c>
      <c r="H21" s="106"/>
      <c r="I21" s="77" t="s">
        <v>467</v>
      </c>
      <c r="J21" s="97"/>
      <c r="K21" s="107"/>
      <c r="L21" s="77" t="s">
        <v>857</v>
      </c>
      <c r="M21" s="108">
        <v>5.486633098177931</v>
      </c>
      <c r="N21" s="102">
        <v>5550.27001953125</v>
      </c>
      <c r="O21" s="102">
        <v>3710.403076171875</v>
      </c>
      <c r="P21" s="103"/>
      <c r="Q21" s="104"/>
      <c r="R21" s="104"/>
      <c r="S21" s="109"/>
      <c r="T21" s="48">
        <v>0</v>
      </c>
      <c r="U21" s="48">
        <v>3</v>
      </c>
      <c r="V21" s="49">
        <v>34</v>
      </c>
      <c r="W21" s="49">
        <v>0.041667</v>
      </c>
      <c r="X21" s="49">
        <v>0.000151</v>
      </c>
      <c r="Y21" s="49">
        <v>1.54922</v>
      </c>
      <c r="Z21" s="49">
        <v>0</v>
      </c>
      <c r="AA21" s="49">
        <v>0</v>
      </c>
      <c r="AB21" s="98">
        <v>21</v>
      </c>
      <c r="AC21" s="98"/>
      <c r="AD21" s="99"/>
      <c r="AE21" s="64" t="s">
        <v>707</v>
      </c>
      <c r="AF21" s="64">
        <v>330</v>
      </c>
      <c r="AG21" s="64">
        <v>81</v>
      </c>
      <c r="AH21" s="64">
        <v>1248</v>
      </c>
      <c r="AI21" s="64">
        <v>4166</v>
      </c>
      <c r="AJ21" s="64"/>
      <c r="AK21" s="64"/>
      <c r="AL21" s="64"/>
      <c r="AM21" s="64"/>
      <c r="AN21" s="64"/>
      <c r="AO21" s="66">
        <v>41111.15366898148</v>
      </c>
      <c r="AP21" s="67" t="s">
        <v>785</v>
      </c>
      <c r="AQ21" s="64" t="b">
        <v>0</v>
      </c>
      <c r="AR21" s="64" t="b">
        <v>0</v>
      </c>
      <c r="AS21" s="64" t="b">
        <v>0</v>
      </c>
      <c r="AT21" s="64" t="s">
        <v>289</v>
      </c>
      <c r="AU21" s="64">
        <v>0</v>
      </c>
      <c r="AV21" s="67" t="s">
        <v>375</v>
      </c>
      <c r="AW21" s="64" t="b">
        <v>0</v>
      </c>
      <c r="AX21" s="64" t="s">
        <v>219</v>
      </c>
      <c r="AY21" s="67" t="s">
        <v>828</v>
      </c>
      <c r="AZ21" s="110" t="s">
        <v>66</v>
      </c>
      <c r="BA21" s="48"/>
      <c r="BB21" s="48"/>
      <c r="BC21" s="48"/>
      <c r="BD21" s="48"/>
      <c r="BE21" s="48" t="s">
        <v>529</v>
      </c>
      <c r="BF21" s="48" t="s">
        <v>529</v>
      </c>
      <c r="BG21" s="92" t="s">
        <v>985</v>
      </c>
      <c r="BH21" s="92" t="s">
        <v>985</v>
      </c>
      <c r="BI21" s="92" t="s">
        <v>1004</v>
      </c>
      <c r="BJ21" s="92" t="s">
        <v>1004</v>
      </c>
      <c r="BK21" s="48">
        <v>0</v>
      </c>
      <c r="BL21" s="49">
        <v>0</v>
      </c>
      <c r="BM21" s="48">
        <v>0</v>
      </c>
      <c r="BN21" s="49">
        <v>0</v>
      </c>
      <c r="BO21" s="48">
        <v>0</v>
      </c>
      <c r="BP21" s="49">
        <v>0</v>
      </c>
      <c r="BQ21" s="48">
        <v>11</v>
      </c>
      <c r="BR21" s="49">
        <v>100</v>
      </c>
      <c r="BS21" s="48">
        <v>11</v>
      </c>
      <c r="BT21" s="63" t="str">
        <f>REPLACE(INDEX(GroupVertices[Group],MATCH(Vertices[[#This Row],[Vertex]],GroupVertices[Vertex],0)),1,1,"")</f>
        <v>4</v>
      </c>
    </row>
    <row r="22" spans="1:72" ht="41.45" customHeight="1">
      <c r="A22" s="62" t="s">
        <v>480</v>
      </c>
      <c r="B22" s="64"/>
      <c r="C22" s="87"/>
      <c r="D22" s="87" t="s">
        <v>64</v>
      </c>
      <c r="E22" s="94">
        <v>164.2673388790858</v>
      </c>
      <c r="F22" s="105">
        <v>99.96812533409006</v>
      </c>
      <c r="G22" s="76" t="s">
        <v>803</v>
      </c>
      <c r="H22" s="106"/>
      <c r="I22" s="77" t="s">
        <v>480</v>
      </c>
      <c r="J22" s="97"/>
      <c r="K22" s="107"/>
      <c r="L22" s="77" t="s">
        <v>858</v>
      </c>
      <c r="M22" s="108">
        <v>11.622763658921277</v>
      </c>
      <c r="N22" s="102">
        <v>6827.41748046875</v>
      </c>
      <c r="O22" s="102">
        <v>3710.403076171875</v>
      </c>
      <c r="P22" s="103"/>
      <c r="Q22" s="104"/>
      <c r="R22" s="104"/>
      <c r="S22" s="109"/>
      <c r="T22" s="48">
        <v>1</v>
      </c>
      <c r="U22" s="48">
        <v>0</v>
      </c>
      <c r="V22" s="49">
        <v>0</v>
      </c>
      <c r="W22" s="49">
        <v>0.030303</v>
      </c>
      <c r="X22" s="49">
        <v>5.4E-05</v>
      </c>
      <c r="Y22" s="49">
        <v>0.588944</v>
      </c>
      <c r="Z22" s="49">
        <v>0</v>
      </c>
      <c r="AA22" s="49">
        <v>0</v>
      </c>
      <c r="AB22" s="98">
        <v>22</v>
      </c>
      <c r="AC22" s="98"/>
      <c r="AD22" s="99"/>
      <c r="AE22" s="64" t="s">
        <v>708</v>
      </c>
      <c r="AF22" s="64">
        <v>237</v>
      </c>
      <c r="AG22" s="64">
        <v>174</v>
      </c>
      <c r="AH22" s="64">
        <v>153</v>
      </c>
      <c r="AI22" s="64">
        <v>28</v>
      </c>
      <c r="AJ22" s="64"/>
      <c r="AK22" s="64" t="s">
        <v>732</v>
      </c>
      <c r="AL22" s="64" t="s">
        <v>752</v>
      </c>
      <c r="AM22" s="64"/>
      <c r="AN22" s="64"/>
      <c r="AO22" s="66">
        <v>40169.64383101852</v>
      </c>
      <c r="AP22" s="64"/>
      <c r="AQ22" s="64" t="b">
        <v>0</v>
      </c>
      <c r="AR22" s="64" t="b">
        <v>0</v>
      </c>
      <c r="AS22" s="64" t="b">
        <v>1</v>
      </c>
      <c r="AT22" s="64"/>
      <c r="AU22" s="64">
        <v>2</v>
      </c>
      <c r="AV22" s="67" t="s">
        <v>291</v>
      </c>
      <c r="AW22" s="64" t="b">
        <v>0</v>
      </c>
      <c r="AX22" s="64" t="s">
        <v>219</v>
      </c>
      <c r="AY22" s="67" t="s">
        <v>829</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4</v>
      </c>
    </row>
    <row r="23" spans="1:72" ht="41.45" customHeight="1">
      <c r="A23" s="62" t="s">
        <v>481</v>
      </c>
      <c r="B23" s="64"/>
      <c r="C23" s="87"/>
      <c r="D23" s="87" t="s">
        <v>64</v>
      </c>
      <c r="E23" s="94">
        <v>335.3739685740694</v>
      </c>
      <c r="F23" s="105">
        <v>97.56267694399166</v>
      </c>
      <c r="G23" s="76" t="s">
        <v>804</v>
      </c>
      <c r="H23" s="106"/>
      <c r="I23" s="77" t="s">
        <v>481</v>
      </c>
      <c r="J23" s="97"/>
      <c r="K23" s="107"/>
      <c r="L23" s="77" t="s">
        <v>859</v>
      </c>
      <c r="M23" s="108">
        <v>813.2785304657133</v>
      </c>
      <c r="N23" s="102">
        <v>5550.27001953125</v>
      </c>
      <c r="O23" s="102">
        <v>1445.985107421875</v>
      </c>
      <c r="P23" s="103"/>
      <c r="Q23" s="104"/>
      <c r="R23" s="104"/>
      <c r="S23" s="109"/>
      <c r="T23" s="48">
        <v>1</v>
      </c>
      <c r="U23" s="48">
        <v>0</v>
      </c>
      <c r="V23" s="49">
        <v>0</v>
      </c>
      <c r="W23" s="49">
        <v>0.030303</v>
      </c>
      <c r="X23" s="49">
        <v>5.4E-05</v>
      </c>
      <c r="Y23" s="49">
        <v>0.588944</v>
      </c>
      <c r="Z23" s="49">
        <v>0</v>
      </c>
      <c r="AA23" s="49">
        <v>0</v>
      </c>
      <c r="AB23" s="98">
        <v>23</v>
      </c>
      <c r="AC23" s="98"/>
      <c r="AD23" s="99"/>
      <c r="AE23" s="64" t="s">
        <v>709</v>
      </c>
      <c r="AF23" s="64">
        <v>196</v>
      </c>
      <c r="AG23" s="64">
        <v>12324</v>
      </c>
      <c r="AH23" s="64">
        <v>1028</v>
      </c>
      <c r="AI23" s="64">
        <v>1351</v>
      </c>
      <c r="AJ23" s="64"/>
      <c r="AK23" s="64" t="s">
        <v>733</v>
      </c>
      <c r="AL23" s="64" t="s">
        <v>353</v>
      </c>
      <c r="AM23" s="67" t="s">
        <v>765</v>
      </c>
      <c r="AN23" s="64"/>
      <c r="AO23" s="66">
        <v>39836.6277662037</v>
      </c>
      <c r="AP23" s="67" t="s">
        <v>786</v>
      </c>
      <c r="AQ23" s="64" t="b">
        <v>0</v>
      </c>
      <c r="AR23" s="64" t="b">
        <v>0</v>
      </c>
      <c r="AS23" s="64" t="b">
        <v>1</v>
      </c>
      <c r="AT23" s="64"/>
      <c r="AU23" s="64">
        <v>173</v>
      </c>
      <c r="AV23" s="67" t="s">
        <v>290</v>
      </c>
      <c r="AW23" s="64" t="b">
        <v>0</v>
      </c>
      <c r="AX23" s="64" t="s">
        <v>219</v>
      </c>
      <c r="AY23" s="67" t="s">
        <v>830</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4</v>
      </c>
    </row>
    <row r="24" spans="1:72" ht="41.45" customHeight="1">
      <c r="A24" s="62" t="s">
        <v>468</v>
      </c>
      <c r="B24" s="64"/>
      <c r="C24" s="87"/>
      <c r="D24" s="87" t="s">
        <v>64</v>
      </c>
      <c r="E24" s="94">
        <v>357.87836316275946</v>
      </c>
      <c r="F24" s="105">
        <v>97.24630603638859</v>
      </c>
      <c r="G24" s="76" t="s">
        <v>569</v>
      </c>
      <c r="H24" s="106"/>
      <c r="I24" s="77" t="s">
        <v>468</v>
      </c>
      <c r="J24" s="97"/>
      <c r="K24" s="107"/>
      <c r="L24" s="77" t="s">
        <v>860</v>
      </c>
      <c r="M24" s="108">
        <v>918.7144082728946</v>
      </c>
      <c r="N24" s="102">
        <v>9285.9267578125</v>
      </c>
      <c r="O24" s="102">
        <v>3192.67236328125</v>
      </c>
      <c r="P24" s="103"/>
      <c r="Q24" s="104"/>
      <c r="R24" s="104"/>
      <c r="S24" s="109"/>
      <c r="T24" s="48">
        <v>1</v>
      </c>
      <c r="U24" s="48">
        <v>1</v>
      </c>
      <c r="V24" s="49">
        <v>0</v>
      </c>
      <c r="W24" s="49">
        <v>0.333333</v>
      </c>
      <c r="X24" s="49">
        <v>0</v>
      </c>
      <c r="Y24" s="49">
        <v>0.638287</v>
      </c>
      <c r="Z24" s="49">
        <v>0</v>
      </c>
      <c r="AA24" s="49">
        <v>1</v>
      </c>
      <c r="AB24" s="98">
        <v>24</v>
      </c>
      <c r="AC24" s="98"/>
      <c r="AD24" s="99"/>
      <c r="AE24" s="64" t="s">
        <v>710</v>
      </c>
      <c r="AF24" s="64">
        <v>2878</v>
      </c>
      <c r="AG24" s="64">
        <v>13922</v>
      </c>
      <c r="AH24" s="64">
        <v>35697</v>
      </c>
      <c r="AI24" s="64">
        <v>30</v>
      </c>
      <c r="AJ24" s="64"/>
      <c r="AK24" s="64" t="s">
        <v>734</v>
      </c>
      <c r="AL24" s="64" t="s">
        <v>746</v>
      </c>
      <c r="AM24" s="67" t="s">
        <v>766</v>
      </c>
      <c r="AN24" s="64"/>
      <c r="AO24" s="66">
        <v>40060.17869212963</v>
      </c>
      <c r="AP24" s="67" t="s">
        <v>787</v>
      </c>
      <c r="AQ24" s="64" t="b">
        <v>0</v>
      </c>
      <c r="AR24" s="64" t="b">
        <v>0</v>
      </c>
      <c r="AS24" s="64" t="b">
        <v>1</v>
      </c>
      <c r="AT24" s="64" t="s">
        <v>289</v>
      </c>
      <c r="AU24" s="64">
        <v>254</v>
      </c>
      <c r="AV24" s="67" t="s">
        <v>290</v>
      </c>
      <c r="AW24" s="64" t="b">
        <v>0</v>
      </c>
      <c r="AX24" s="64" t="s">
        <v>219</v>
      </c>
      <c r="AY24" s="67" t="s">
        <v>831</v>
      </c>
      <c r="AZ24" s="110" t="s">
        <v>66</v>
      </c>
      <c r="BA24" s="48" t="s">
        <v>512</v>
      </c>
      <c r="BB24" s="48" t="s">
        <v>512</v>
      </c>
      <c r="BC24" s="48" t="s">
        <v>520</v>
      </c>
      <c r="BD24" s="48" t="s">
        <v>520</v>
      </c>
      <c r="BE24" s="48" t="s">
        <v>523</v>
      </c>
      <c r="BF24" s="48" t="s">
        <v>523</v>
      </c>
      <c r="BG24" s="92" t="s">
        <v>979</v>
      </c>
      <c r="BH24" s="92" t="s">
        <v>979</v>
      </c>
      <c r="BI24" s="92" t="s">
        <v>998</v>
      </c>
      <c r="BJ24" s="92" t="s">
        <v>998</v>
      </c>
      <c r="BK24" s="48">
        <v>0</v>
      </c>
      <c r="BL24" s="49">
        <v>0</v>
      </c>
      <c r="BM24" s="48">
        <v>0</v>
      </c>
      <c r="BN24" s="49">
        <v>0</v>
      </c>
      <c r="BO24" s="48">
        <v>0</v>
      </c>
      <c r="BP24" s="49">
        <v>0</v>
      </c>
      <c r="BQ24" s="48">
        <v>14</v>
      </c>
      <c r="BR24" s="49">
        <v>100</v>
      </c>
      <c r="BS24" s="48">
        <v>14</v>
      </c>
      <c r="BT24" s="63" t="str">
        <f>REPLACE(INDEX(GroupVertices[Group],MATCH(Vertices[[#This Row],[Vertex]],GroupVertices[Vertex],0)),1,1,"")</f>
        <v>6</v>
      </c>
    </row>
    <row r="25" spans="1:72" ht="41.45" customHeight="1">
      <c r="A25" s="62" t="s">
        <v>470</v>
      </c>
      <c r="B25" s="64"/>
      <c r="C25" s="87"/>
      <c r="D25" s="87" t="s">
        <v>64</v>
      </c>
      <c r="E25" s="94">
        <v>383.3542391395681</v>
      </c>
      <c r="F25" s="105">
        <v>96.88816149830728</v>
      </c>
      <c r="G25" s="76" t="s">
        <v>805</v>
      </c>
      <c r="H25" s="106"/>
      <c r="I25" s="77" t="s">
        <v>470</v>
      </c>
      <c r="J25" s="97"/>
      <c r="K25" s="107"/>
      <c r="L25" s="77" t="s">
        <v>861</v>
      </c>
      <c r="M25" s="108">
        <v>1038.072044664128</v>
      </c>
      <c r="N25" s="102">
        <v>5550.27001953125</v>
      </c>
      <c r="O25" s="102">
        <v>6288.59716796875</v>
      </c>
      <c r="P25" s="103"/>
      <c r="Q25" s="104"/>
      <c r="R25" s="104"/>
      <c r="S25" s="109"/>
      <c r="T25" s="48">
        <v>1</v>
      </c>
      <c r="U25" s="48">
        <v>1</v>
      </c>
      <c r="V25" s="49">
        <v>0</v>
      </c>
      <c r="W25" s="49">
        <v>0</v>
      </c>
      <c r="X25" s="49">
        <v>0</v>
      </c>
      <c r="Y25" s="49">
        <v>0.999982</v>
      </c>
      <c r="Z25" s="49">
        <v>0</v>
      </c>
      <c r="AA25" s="49" t="s">
        <v>454</v>
      </c>
      <c r="AB25" s="98">
        <v>25</v>
      </c>
      <c r="AC25" s="98"/>
      <c r="AD25" s="99"/>
      <c r="AE25" s="64" t="s">
        <v>711</v>
      </c>
      <c r="AF25" s="64">
        <v>5058</v>
      </c>
      <c r="AG25" s="64">
        <v>15731</v>
      </c>
      <c r="AH25" s="64">
        <v>25713</v>
      </c>
      <c r="AI25" s="64">
        <v>86</v>
      </c>
      <c r="AJ25" s="64"/>
      <c r="AK25" s="64" t="s">
        <v>735</v>
      </c>
      <c r="AL25" s="64" t="s">
        <v>750</v>
      </c>
      <c r="AM25" s="67" t="s">
        <v>757</v>
      </c>
      <c r="AN25" s="64"/>
      <c r="AO25" s="66">
        <v>40870.87600694445</v>
      </c>
      <c r="AP25" s="67" t="s">
        <v>788</v>
      </c>
      <c r="AQ25" s="64" t="b">
        <v>0</v>
      </c>
      <c r="AR25" s="64" t="b">
        <v>0</v>
      </c>
      <c r="AS25" s="64" t="b">
        <v>1</v>
      </c>
      <c r="AT25" s="64" t="s">
        <v>289</v>
      </c>
      <c r="AU25" s="64">
        <v>215</v>
      </c>
      <c r="AV25" s="67" t="s">
        <v>290</v>
      </c>
      <c r="AW25" s="64" t="b">
        <v>0</v>
      </c>
      <c r="AX25" s="64" t="s">
        <v>219</v>
      </c>
      <c r="AY25" s="67" t="s">
        <v>832</v>
      </c>
      <c r="AZ25" s="110" t="s">
        <v>66</v>
      </c>
      <c r="BA25" s="48" t="s">
        <v>965</v>
      </c>
      <c r="BB25" s="48" t="s">
        <v>967</v>
      </c>
      <c r="BC25" s="48" t="s">
        <v>520</v>
      </c>
      <c r="BD25" s="48" t="s">
        <v>520</v>
      </c>
      <c r="BE25" s="48" t="s">
        <v>969</v>
      </c>
      <c r="BF25" s="48" t="s">
        <v>530</v>
      </c>
      <c r="BG25" s="92" t="s">
        <v>986</v>
      </c>
      <c r="BH25" s="92" t="s">
        <v>992</v>
      </c>
      <c r="BI25" s="92" t="s">
        <v>1005</v>
      </c>
      <c r="BJ25" s="92" t="s">
        <v>1010</v>
      </c>
      <c r="BK25" s="48">
        <v>0</v>
      </c>
      <c r="BL25" s="49">
        <v>0</v>
      </c>
      <c r="BM25" s="48">
        <v>0</v>
      </c>
      <c r="BN25" s="49">
        <v>0</v>
      </c>
      <c r="BO25" s="48">
        <v>0</v>
      </c>
      <c r="BP25" s="49">
        <v>0</v>
      </c>
      <c r="BQ25" s="48">
        <v>38</v>
      </c>
      <c r="BR25" s="49">
        <v>100</v>
      </c>
      <c r="BS25" s="48">
        <v>38</v>
      </c>
      <c r="BT25" s="63" t="str">
        <f>REPLACE(INDEX(GroupVertices[Group],MATCH(Vertices[[#This Row],[Vertex]],GroupVertices[Vertex],0)),1,1,"")</f>
        <v>5</v>
      </c>
    </row>
    <row r="26" spans="1:72" ht="41.45" customHeight="1">
      <c r="A26" s="62" t="s">
        <v>471</v>
      </c>
      <c r="B26" s="64"/>
      <c r="C26" s="87"/>
      <c r="D26" s="87" t="s">
        <v>64</v>
      </c>
      <c r="E26" s="94">
        <v>544.9126964120662</v>
      </c>
      <c r="F26" s="105">
        <v>94.61694306775512</v>
      </c>
      <c r="G26" s="76" t="s">
        <v>806</v>
      </c>
      <c r="H26" s="106"/>
      <c r="I26" s="77" t="s">
        <v>471</v>
      </c>
      <c r="J26" s="97"/>
      <c r="K26" s="107"/>
      <c r="L26" s="77" t="s">
        <v>862</v>
      </c>
      <c r="M26" s="108">
        <v>1794.993440286146</v>
      </c>
      <c r="N26" s="102">
        <v>6827.41748046875</v>
      </c>
      <c r="O26" s="102">
        <v>6288.59716796875</v>
      </c>
      <c r="P26" s="103"/>
      <c r="Q26" s="104"/>
      <c r="R26" s="104"/>
      <c r="S26" s="109"/>
      <c r="T26" s="48">
        <v>1</v>
      </c>
      <c r="U26" s="48">
        <v>1</v>
      </c>
      <c r="V26" s="49">
        <v>0</v>
      </c>
      <c r="W26" s="49">
        <v>0</v>
      </c>
      <c r="X26" s="49">
        <v>0</v>
      </c>
      <c r="Y26" s="49">
        <v>0.999982</v>
      </c>
      <c r="Z26" s="49">
        <v>0</v>
      </c>
      <c r="AA26" s="49" t="s">
        <v>454</v>
      </c>
      <c r="AB26" s="98">
        <v>26</v>
      </c>
      <c r="AC26" s="98"/>
      <c r="AD26" s="99"/>
      <c r="AE26" s="64" t="s">
        <v>711</v>
      </c>
      <c r="AF26" s="64">
        <v>2346</v>
      </c>
      <c r="AG26" s="64">
        <v>27203</v>
      </c>
      <c r="AH26" s="64">
        <v>55678</v>
      </c>
      <c r="AI26" s="64">
        <v>2627</v>
      </c>
      <c r="AJ26" s="64"/>
      <c r="AK26" s="64" t="s">
        <v>735</v>
      </c>
      <c r="AL26" s="64" t="s">
        <v>746</v>
      </c>
      <c r="AM26" s="67" t="s">
        <v>757</v>
      </c>
      <c r="AN26" s="64"/>
      <c r="AO26" s="66">
        <v>39850.90125</v>
      </c>
      <c r="AP26" s="67" t="s">
        <v>789</v>
      </c>
      <c r="AQ26" s="64" t="b">
        <v>0</v>
      </c>
      <c r="AR26" s="64" t="b">
        <v>0</v>
      </c>
      <c r="AS26" s="64" t="b">
        <v>1</v>
      </c>
      <c r="AT26" s="64" t="s">
        <v>289</v>
      </c>
      <c r="AU26" s="64">
        <v>504</v>
      </c>
      <c r="AV26" s="67" t="s">
        <v>291</v>
      </c>
      <c r="AW26" s="64" t="b">
        <v>0</v>
      </c>
      <c r="AX26" s="64" t="s">
        <v>219</v>
      </c>
      <c r="AY26" s="67" t="s">
        <v>833</v>
      </c>
      <c r="AZ26" s="110" t="s">
        <v>66</v>
      </c>
      <c r="BA26" s="48" t="s">
        <v>964</v>
      </c>
      <c r="BB26" s="48" t="s">
        <v>964</v>
      </c>
      <c r="BC26" s="48" t="s">
        <v>520</v>
      </c>
      <c r="BD26" s="48" t="s">
        <v>520</v>
      </c>
      <c r="BE26" s="48" t="s">
        <v>970</v>
      </c>
      <c r="BF26" s="48" t="s">
        <v>974</v>
      </c>
      <c r="BG26" s="92" t="s">
        <v>987</v>
      </c>
      <c r="BH26" s="92" t="s">
        <v>993</v>
      </c>
      <c r="BI26" s="92" t="s">
        <v>1006</v>
      </c>
      <c r="BJ26" s="92" t="s">
        <v>1011</v>
      </c>
      <c r="BK26" s="48">
        <v>0</v>
      </c>
      <c r="BL26" s="49">
        <v>0</v>
      </c>
      <c r="BM26" s="48">
        <v>0</v>
      </c>
      <c r="BN26" s="49">
        <v>0</v>
      </c>
      <c r="BO26" s="48">
        <v>0</v>
      </c>
      <c r="BP26" s="49">
        <v>0</v>
      </c>
      <c r="BQ26" s="48">
        <v>49</v>
      </c>
      <c r="BR26" s="49">
        <v>100</v>
      </c>
      <c r="BS26" s="48">
        <v>49</v>
      </c>
      <c r="BT26" s="63" t="str">
        <f>REPLACE(INDEX(GroupVertices[Group],MATCH(Vertices[[#This Row],[Vertex]],GroupVertices[Vertex],0)),1,1,"")</f>
        <v>5</v>
      </c>
    </row>
    <row r="27" spans="1:72" ht="41.45" customHeight="1">
      <c r="A27" s="62" t="s">
        <v>472</v>
      </c>
      <c r="B27" s="64"/>
      <c r="C27" s="87"/>
      <c r="D27" s="87" t="s">
        <v>64</v>
      </c>
      <c r="E27" s="94">
        <v>170.99894126543987</v>
      </c>
      <c r="F27" s="105">
        <v>99.87349123281705</v>
      </c>
      <c r="G27" s="76" t="s">
        <v>570</v>
      </c>
      <c r="H27" s="106"/>
      <c r="I27" s="77" t="s">
        <v>472</v>
      </c>
      <c r="J27" s="97"/>
      <c r="K27" s="107"/>
      <c r="L27" s="77" t="s">
        <v>863</v>
      </c>
      <c r="M27" s="108">
        <v>43.161155143172024</v>
      </c>
      <c r="N27" s="102">
        <v>6827.41748046875</v>
      </c>
      <c r="O27" s="102">
        <v>8553.0146484375</v>
      </c>
      <c r="P27" s="103"/>
      <c r="Q27" s="104"/>
      <c r="R27" s="104"/>
      <c r="S27" s="109"/>
      <c r="T27" s="48">
        <v>1</v>
      </c>
      <c r="U27" s="48">
        <v>1</v>
      </c>
      <c r="V27" s="49">
        <v>0</v>
      </c>
      <c r="W27" s="49">
        <v>0</v>
      </c>
      <c r="X27" s="49">
        <v>0</v>
      </c>
      <c r="Y27" s="49">
        <v>0.999982</v>
      </c>
      <c r="Z27" s="49">
        <v>0</v>
      </c>
      <c r="AA27" s="49" t="s">
        <v>454</v>
      </c>
      <c r="AB27" s="98">
        <v>27</v>
      </c>
      <c r="AC27" s="98"/>
      <c r="AD27" s="99"/>
      <c r="AE27" s="64" t="s">
        <v>712</v>
      </c>
      <c r="AF27" s="64">
        <v>2081</v>
      </c>
      <c r="AG27" s="64">
        <v>652</v>
      </c>
      <c r="AH27" s="64">
        <v>6306</v>
      </c>
      <c r="AI27" s="64">
        <v>4742</v>
      </c>
      <c r="AJ27" s="64"/>
      <c r="AK27" s="64" t="s">
        <v>736</v>
      </c>
      <c r="AL27" s="64" t="s">
        <v>753</v>
      </c>
      <c r="AM27" s="67" t="s">
        <v>767</v>
      </c>
      <c r="AN27" s="64"/>
      <c r="AO27" s="66">
        <v>41698.649930555555</v>
      </c>
      <c r="AP27" s="67" t="s">
        <v>790</v>
      </c>
      <c r="AQ27" s="64" t="b">
        <v>0</v>
      </c>
      <c r="AR27" s="64" t="b">
        <v>0</v>
      </c>
      <c r="AS27" s="64" t="b">
        <v>0</v>
      </c>
      <c r="AT27" s="64" t="s">
        <v>289</v>
      </c>
      <c r="AU27" s="64">
        <v>7</v>
      </c>
      <c r="AV27" s="67" t="s">
        <v>291</v>
      </c>
      <c r="AW27" s="64" t="b">
        <v>0</v>
      </c>
      <c r="AX27" s="64" t="s">
        <v>219</v>
      </c>
      <c r="AY27" s="67" t="s">
        <v>834</v>
      </c>
      <c r="AZ27" s="110" t="s">
        <v>66</v>
      </c>
      <c r="BA27" s="48" t="s">
        <v>966</v>
      </c>
      <c r="BB27" s="48" t="s">
        <v>966</v>
      </c>
      <c r="BC27" s="48" t="s">
        <v>521</v>
      </c>
      <c r="BD27" s="48" t="s">
        <v>521</v>
      </c>
      <c r="BE27" s="48" t="s">
        <v>971</v>
      </c>
      <c r="BF27" s="48" t="s">
        <v>975</v>
      </c>
      <c r="BG27" s="92" t="s">
        <v>988</v>
      </c>
      <c r="BH27" s="92" t="s">
        <v>994</v>
      </c>
      <c r="BI27" s="92" t="s">
        <v>1007</v>
      </c>
      <c r="BJ27" s="92" t="s">
        <v>1012</v>
      </c>
      <c r="BK27" s="48">
        <v>0</v>
      </c>
      <c r="BL27" s="49">
        <v>0</v>
      </c>
      <c r="BM27" s="48">
        <v>0</v>
      </c>
      <c r="BN27" s="49">
        <v>0</v>
      </c>
      <c r="BO27" s="48">
        <v>0</v>
      </c>
      <c r="BP27" s="49">
        <v>0</v>
      </c>
      <c r="BQ27" s="48">
        <v>201</v>
      </c>
      <c r="BR27" s="49">
        <v>100</v>
      </c>
      <c r="BS27" s="48">
        <v>201</v>
      </c>
      <c r="BT27" s="63" t="str">
        <f>REPLACE(INDEX(GroupVertices[Group],MATCH(Vertices[[#This Row],[Vertex]],GroupVertices[Vertex],0)),1,1,"")</f>
        <v>5</v>
      </c>
    </row>
    <row r="28" spans="1:72" ht="41.45" customHeight="1">
      <c r="A28" s="62" t="s">
        <v>473</v>
      </c>
      <c r="B28" s="64"/>
      <c r="C28" s="87"/>
      <c r="D28" s="87" t="s">
        <v>64</v>
      </c>
      <c r="E28" s="94">
        <v>188.13776993529956</v>
      </c>
      <c r="F28" s="105">
        <v>99.63255043522447</v>
      </c>
      <c r="G28" s="76" t="s">
        <v>807</v>
      </c>
      <c r="H28" s="106"/>
      <c r="I28" s="77" t="s">
        <v>473</v>
      </c>
      <c r="J28" s="97"/>
      <c r="K28" s="107"/>
      <c r="L28" s="77" t="s">
        <v>864</v>
      </c>
      <c r="M28" s="108">
        <v>123.45869162085646</v>
      </c>
      <c r="N28" s="102">
        <v>8602.390625</v>
      </c>
      <c r="O28" s="102">
        <v>4466.08056640625</v>
      </c>
      <c r="P28" s="103"/>
      <c r="Q28" s="104"/>
      <c r="R28" s="104"/>
      <c r="S28" s="109"/>
      <c r="T28" s="48">
        <v>1</v>
      </c>
      <c r="U28" s="48">
        <v>2</v>
      </c>
      <c r="V28" s="49">
        <v>1</v>
      </c>
      <c r="W28" s="49">
        <v>0.333333</v>
      </c>
      <c r="X28" s="49">
        <v>0</v>
      </c>
      <c r="Y28" s="49">
        <v>1.180829</v>
      </c>
      <c r="Z28" s="49">
        <v>0.3333333333333333</v>
      </c>
      <c r="AA28" s="49">
        <v>0</v>
      </c>
      <c r="AB28" s="98">
        <v>28</v>
      </c>
      <c r="AC28" s="98"/>
      <c r="AD28" s="99"/>
      <c r="AE28" s="64" t="s">
        <v>713</v>
      </c>
      <c r="AF28" s="64">
        <v>1180</v>
      </c>
      <c r="AG28" s="64">
        <v>1869</v>
      </c>
      <c r="AH28" s="64">
        <v>9099</v>
      </c>
      <c r="AI28" s="64">
        <v>442</v>
      </c>
      <c r="AJ28" s="64"/>
      <c r="AK28" s="64" t="s">
        <v>737</v>
      </c>
      <c r="AL28" s="64" t="s">
        <v>353</v>
      </c>
      <c r="AM28" s="67" t="s">
        <v>768</v>
      </c>
      <c r="AN28" s="64"/>
      <c r="AO28" s="66">
        <v>39941.859918981485</v>
      </c>
      <c r="AP28" s="67" t="s">
        <v>791</v>
      </c>
      <c r="AQ28" s="64" t="b">
        <v>0</v>
      </c>
      <c r="AR28" s="64" t="b">
        <v>0</v>
      </c>
      <c r="AS28" s="64" t="b">
        <v>1</v>
      </c>
      <c r="AT28" s="64" t="s">
        <v>289</v>
      </c>
      <c r="AU28" s="64">
        <v>116</v>
      </c>
      <c r="AV28" s="67" t="s">
        <v>291</v>
      </c>
      <c r="AW28" s="64" t="b">
        <v>0</v>
      </c>
      <c r="AX28" s="64" t="s">
        <v>219</v>
      </c>
      <c r="AY28" s="67" t="s">
        <v>835</v>
      </c>
      <c r="AZ28" s="110" t="s">
        <v>66</v>
      </c>
      <c r="BA28" s="48"/>
      <c r="BB28" s="48"/>
      <c r="BC28" s="48"/>
      <c r="BD28" s="48"/>
      <c r="BE28" s="48" t="s">
        <v>541</v>
      </c>
      <c r="BF28" s="48" t="s">
        <v>541</v>
      </c>
      <c r="BG28" s="92" t="s">
        <v>907</v>
      </c>
      <c r="BH28" s="92" t="s">
        <v>907</v>
      </c>
      <c r="BI28" s="92" t="s">
        <v>952</v>
      </c>
      <c r="BJ28" s="92" t="s">
        <v>952</v>
      </c>
      <c r="BK28" s="48">
        <v>0</v>
      </c>
      <c r="BL28" s="49">
        <v>0</v>
      </c>
      <c r="BM28" s="48">
        <v>0</v>
      </c>
      <c r="BN28" s="49">
        <v>0</v>
      </c>
      <c r="BO28" s="48">
        <v>0</v>
      </c>
      <c r="BP28" s="49">
        <v>0</v>
      </c>
      <c r="BQ28" s="48">
        <v>24</v>
      </c>
      <c r="BR28" s="49">
        <v>100</v>
      </c>
      <c r="BS28" s="48">
        <v>24</v>
      </c>
      <c r="BT28" s="63" t="str">
        <f>REPLACE(INDEX(GroupVertices[Group],MATCH(Vertices[[#This Row],[Vertex]],GroupVertices[Vertex],0)),1,1,"")</f>
        <v>3</v>
      </c>
    </row>
    <row r="29" spans="1:72" ht="41.45" customHeight="1">
      <c r="A29" s="62" t="s">
        <v>482</v>
      </c>
      <c r="B29" s="64"/>
      <c r="C29" s="87"/>
      <c r="D29" s="87" t="s">
        <v>64</v>
      </c>
      <c r="E29" s="94">
        <v>243.0608856398622</v>
      </c>
      <c r="F29" s="105">
        <v>98.86043119889659</v>
      </c>
      <c r="G29" s="76" t="s">
        <v>808</v>
      </c>
      <c r="H29" s="106"/>
      <c r="I29" s="77" t="s">
        <v>482</v>
      </c>
      <c r="J29" s="97"/>
      <c r="K29" s="107"/>
      <c r="L29" s="77" t="s">
        <v>865</v>
      </c>
      <c r="M29" s="108">
        <v>380.7802957810613</v>
      </c>
      <c r="N29" s="102">
        <v>9839.357421875</v>
      </c>
      <c r="O29" s="102">
        <v>5939.07275390625</v>
      </c>
      <c r="P29" s="103"/>
      <c r="Q29" s="104"/>
      <c r="R29" s="104"/>
      <c r="S29" s="109"/>
      <c r="T29" s="48">
        <v>2</v>
      </c>
      <c r="U29" s="48">
        <v>0</v>
      </c>
      <c r="V29" s="49">
        <v>0</v>
      </c>
      <c r="W29" s="49">
        <v>0.25</v>
      </c>
      <c r="X29" s="49">
        <v>0</v>
      </c>
      <c r="Y29" s="49">
        <v>0.819135</v>
      </c>
      <c r="Z29" s="49">
        <v>0.5</v>
      </c>
      <c r="AA29" s="49">
        <v>0</v>
      </c>
      <c r="AB29" s="98">
        <v>29</v>
      </c>
      <c r="AC29" s="98"/>
      <c r="AD29" s="99"/>
      <c r="AE29" s="64" t="s">
        <v>714</v>
      </c>
      <c r="AF29" s="64">
        <v>109</v>
      </c>
      <c r="AG29" s="64">
        <v>5769</v>
      </c>
      <c r="AH29" s="64">
        <v>317</v>
      </c>
      <c r="AI29" s="64">
        <v>471</v>
      </c>
      <c r="AJ29" s="64"/>
      <c r="AK29" s="64" t="s">
        <v>738</v>
      </c>
      <c r="AL29" s="64" t="s">
        <v>381</v>
      </c>
      <c r="AM29" s="64"/>
      <c r="AN29" s="64"/>
      <c r="AO29" s="66">
        <v>41447.70579861111</v>
      </c>
      <c r="AP29" s="67" t="s">
        <v>792</v>
      </c>
      <c r="AQ29" s="64" t="b">
        <v>1</v>
      </c>
      <c r="AR29" s="64" t="b">
        <v>0</v>
      </c>
      <c r="AS29" s="64" t="b">
        <v>1</v>
      </c>
      <c r="AT29" s="64"/>
      <c r="AU29" s="64">
        <v>26</v>
      </c>
      <c r="AV29" s="67" t="s">
        <v>290</v>
      </c>
      <c r="AW29" s="64" t="b">
        <v>0</v>
      </c>
      <c r="AX29" s="64" t="s">
        <v>219</v>
      </c>
      <c r="AY29" s="67" t="s">
        <v>836</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483</v>
      </c>
      <c r="B30" s="64"/>
      <c r="C30" s="87"/>
      <c r="D30" s="87" t="s">
        <v>64</v>
      </c>
      <c r="E30" s="94">
        <v>1000</v>
      </c>
      <c r="F30" s="105">
        <v>70</v>
      </c>
      <c r="G30" s="76" t="s">
        <v>809</v>
      </c>
      <c r="H30" s="106"/>
      <c r="I30" s="77" t="s">
        <v>483</v>
      </c>
      <c r="J30" s="97"/>
      <c r="K30" s="107"/>
      <c r="L30" s="77" t="s">
        <v>866</v>
      </c>
      <c r="M30" s="108">
        <v>9999</v>
      </c>
      <c r="N30" s="102">
        <v>7625.63427734375</v>
      </c>
      <c r="O30" s="102">
        <v>8212.2314453125</v>
      </c>
      <c r="P30" s="103"/>
      <c r="Q30" s="104"/>
      <c r="R30" s="104"/>
      <c r="S30" s="109"/>
      <c r="T30" s="48">
        <v>2</v>
      </c>
      <c r="U30" s="48">
        <v>0</v>
      </c>
      <c r="V30" s="49">
        <v>0</v>
      </c>
      <c r="W30" s="49">
        <v>0.25</v>
      </c>
      <c r="X30" s="49">
        <v>0</v>
      </c>
      <c r="Y30" s="49">
        <v>0.819135</v>
      </c>
      <c r="Z30" s="49">
        <v>0.5</v>
      </c>
      <c r="AA30" s="49">
        <v>0</v>
      </c>
      <c r="AB30" s="98">
        <v>30</v>
      </c>
      <c r="AC30" s="98"/>
      <c r="AD30" s="99"/>
      <c r="AE30" s="64" t="s">
        <v>715</v>
      </c>
      <c r="AF30" s="64">
        <v>55</v>
      </c>
      <c r="AG30" s="64">
        <v>151544</v>
      </c>
      <c r="AH30" s="64">
        <v>14919</v>
      </c>
      <c r="AI30" s="64">
        <v>2829</v>
      </c>
      <c r="AJ30" s="64"/>
      <c r="AK30" s="64" t="s">
        <v>739</v>
      </c>
      <c r="AL30" s="64" t="s">
        <v>754</v>
      </c>
      <c r="AM30" s="67" t="s">
        <v>769</v>
      </c>
      <c r="AN30" s="64"/>
      <c r="AO30" s="66">
        <v>39784.721655092595</v>
      </c>
      <c r="AP30" s="67" t="s">
        <v>793</v>
      </c>
      <c r="AQ30" s="64" t="b">
        <v>0</v>
      </c>
      <c r="AR30" s="64" t="b">
        <v>0</v>
      </c>
      <c r="AS30" s="64" t="b">
        <v>1</v>
      </c>
      <c r="AT30" s="64"/>
      <c r="AU30" s="64">
        <v>578</v>
      </c>
      <c r="AV30" s="67" t="s">
        <v>291</v>
      </c>
      <c r="AW30" s="64" t="b">
        <v>1</v>
      </c>
      <c r="AX30" s="64" t="s">
        <v>219</v>
      </c>
      <c r="AY30" s="67" t="s">
        <v>837</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86" t="s">
        <v>474</v>
      </c>
      <c r="B31" s="119"/>
      <c r="C31" s="120"/>
      <c r="D31" s="120" t="s">
        <v>64</v>
      </c>
      <c r="E31" s="121">
        <v>162.0281657003613</v>
      </c>
      <c r="F31" s="122">
        <v>99.99960404141727</v>
      </c>
      <c r="G31" s="134" t="s">
        <v>571</v>
      </c>
      <c r="H31" s="120"/>
      <c r="I31" s="123" t="s">
        <v>474</v>
      </c>
      <c r="J31" s="124"/>
      <c r="K31" s="124"/>
      <c r="L31" s="123" t="s">
        <v>867</v>
      </c>
      <c r="M31" s="125">
        <v>1.1319597970052333</v>
      </c>
      <c r="N31" s="126">
        <v>8862.6005859375</v>
      </c>
      <c r="O31" s="126">
        <v>9685.2236328125</v>
      </c>
      <c r="P31" s="127"/>
      <c r="Q31" s="128"/>
      <c r="R31" s="128"/>
      <c r="S31" s="129"/>
      <c r="T31" s="48">
        <v>0</v>
      </c>
      <c r="U31" s="48">
        <v>3</v>
      </c>
      <c r="V31" s="49">
        <v>1</v>
      </c>
      <c r="W31" s="49">
        <v>0.333333</v>
      </c>
      <c r="X31" s="49">
        <v>0</v>
      </c>
      <c r="Y31" s="49">
        <v>1.180829</v>
      </c>
      <c r="Z31" s="49">
        <v>0.3333333333333333</v>
      </c>
      <c r="AA31" s="49">
        <v>0</v>
      </c>
      <c r="AB31" s="130">
        <v>31</v>
      </c>
      <c r="AC31" s="130"/>
      <c r="AD31" s="131"/>
      <c r="AE31" s="119" t="s">
        <v>716</v>
      </c>
      <c r="AF31" s="119">
        <v>4</v>
      </c>
      <c r="AG31" s="119">
        <v>15</v>
      </c>
      <c r="AH31" s="119">
        <v>44</v>
      </c>
      <c r="AI31" s="119">
        <v>35</v>
      </c>
      <c r="AJ31" s="119"/>
      <c r="AK31" s="119" t="s">
        <v>740</v>
      </c>
      <c r="AL31" s="119" t="s">
        <v>353</v>
      </c>
      <c r="AM31" s="119"/>
      <c r="AN31" s="119"/>
      <c r="AO31" s="132">
        <v>43334.820914351854</v>
      </c>
      <c r="AP31" s="133" t="s">
        <v>794</v>
      </c>
      <c r="AQ31" s="119" t="b">
        <v>0</v>
      </c>
      <c r="AR31" s="119" t="b">
        <v>0</v>
      </c>
      <c r="AS31" s="119" t="b">
        <v>0</v>
      </c>
      <c r="AT31" s="119" t="s">
        <v>289</v>
      </c>
      <c r="AU31" s="119">
        <v>0</v>
      </c>
      <c r="AV31" s="133" t="s">
        <v>290</v>
      </c>
      <c r="AW31" s="119" t="b">
        <v>0</v>
      </c>
      <c r="AX31" s="119" t="s">
        <v>219</v>
      </c>
      <c r="AY31" s="133" t="s">
        <v>838</v>
      </c>
      <c r="AZ31" s="110" t="s">
        <v>66</v>
      </c>
      <c r="BA31" s="48"/>
      <c r="BB31" s="48"/>
      <c r="BC31" s="48"/>
      <c r="BD31" s="48"/>
      <c r="BE31" s="48" t="s">
        <v>542</v>
      </c>
      <c r="BF31" s="48" t="s">
        <v>542</v>
      </c>
      <c r="BG31" s="92" t="s">
        <v>907</v>
      </c>
      <c r="BH31" s="92" t="s">
        <v>907</v>
      </c>
      <c r="BI31" s="92" t="s">
        <v>952</v>
      </c>
      <c r="BJ31" s="92" t="s">
        <v>952</v>
      </c>
      <c r="BK31" s="48">
        <v>0</v>
      </c>
      <c r="BL31" s="49">
        <v>0</v>
      </c>
      <c r="BM31" s="48">
        <v>0</v>
      </c>
      <c r="BN31" s="49">
        <v>0</v>
      </c>
      <c r="BO31" s="48">
        <v>0</v>
      </c>
      <c r="BP31" s="49">
        <v>0</v>
      </c>
      <c r="BQ31" s="48">
        <v>24</v>
      </c>
      <c r="BR31" s="49">
        <v>100</v>
      </c>
      <c r="BS31" s="48">
        <v>24</v>
      </c>
      <c r="BT31" s="63" t="str">
        <f>REPLACE(INDEX(GroupVertices[Group],MATCH(Vertices[[#This Row],[Vertex]],GroupVertices[Vertex],0)),1,1,"")</f>
        <v>3</v>
      </c>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1"/>
    <dataValidation allowBlank="1" showInputMessage="1" promptTitle="Vertex Tooltip" prompt="Enter optional text that will pop up when the mouse is hovered over the vertex." errorTitle="Invalid Vertex Image Key" sqref="L3:L3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1"/>
    <dataValidation allowBlank="1" showInputMessage="1" promptTitle="Vertex Label Fill Color" prompt="To select an optional fill color for the Label shape, right-click and select Select Color on the right-click menu." sqref="J3:J31"/>
    <dataValidation allowBlank="1" showInputMessage="1" promptTitle="Vertex Image File" prompt="Enter the path to an image file.  Hover over the column header for examples." errorTitle="Invalid Vertex Image Key" sqref="G3:G31"/>
    <dataValidation allowBlank="1" showInputMessage="1" promptTitle="Vertex Color" prompt="To select an optional vertex color, right-click and select Select Color on the right-click menu." sqref="C3:C31"/>
    <dataValidation allowBlank="1" showInputMessage="1" promptTitle="Vertex Opacity" prompt="Enter an optional vertex opacity between 0 (transparent) and 100 (opaque)." errorTitle="Invalid Vertex Opacity" error="The optional vertex opacity must be a whole number between 0 and 10." sqref="F3:F31"/>
    <dataValidation type="list" allowBlank="1" showInputMessage="1" showErrorMessage="1" promptTitle="Vertex Shape" prompt="Select an optional vertex shape." errorTitle="Invalid Vertex Shape" error="You have entered an invalid vertex shape.  Try selecting from the drop-down list instead." sqref="D3:D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1">
      <formula1>ValidVertexLabelPositions</formula1>
    </dataValidation>
    <dataValidation allowBlank="1" showInputMessage="1" showErrorMessage="1" promptTitle="Vertex Name" prompt="Enter the name of the vertex." sqref="A3:A31"/>
  </dataValidations>
  <hyperlinks>
    <hyperlink ref="AM4" r:id="rId1" display="https://t.co/Y3BVect8C5"/>
    <hyperlink ref="AM7" r:id="rId2" display="https://t.co/JI4O2DyqLd"/>
    <hyperlink ref="AM11" r:id="rId3" display="https://t.co/B2rMZw2bjJ"/>
    <hyperlink ref="AM13" r:id="rId4" display="https://t.co/y7IoLCU5bf"/>
    <hyperlink ref="AM14" r:id="rId5" display="https://t.co/j6PJq1aYUw"/>
    <hyperlink ref="AM15" r:id="rId6" display="https://t.co/B9n3OvUH4w"/>
    <hyperlink ref="AM16" r:id="rId7" display="https://t.co/w0mrKYxvC2"/>
    <hyperlink ref="AM17" r:id="rId8" display="https://t.co/lMLUMqc1f9"/>
    <hyperlink ref="AM18" r:id="rId9" display="https://t.co/5WnZ0IFlm6"/>
    <hyperlink ref="AM19" r:id="rId10" display="https://t.co/C8ne5xOGa6"/>
    <hyperlink ref="AM23" r:id="rId11" display="http://t.co/rXBuiZRzki"/>
    <hyperlink ref="AM24" r:id="rId12" display="https://t.co/WqfJwIQjnI"/>
    <hyperlink ref="AM25" r:id="rId13" display="https://t.co/B2rMZw2bjJ"/>
    <hyperlink ref="AM26" r:id="rId14" display="https://t.co/B2rMZw2bjJ"/>
    <hyperlink ref="AM27" r:id="rId15" display="https://t.co/RNwQh5L0Qj"/>
    <hyperlink ref="AM28" r:id="rId16" display="https://t.co/zOb2BAZHAo"/>
    <hyperlink ref="AM30" r:id="rId17" display="https://t.co/UFGzGvYFMc"/>
    <hyperlink ref="AP3" r:id="rId18" display="https://pbs.twimg.com/profile_banners/893649922607722496/1559409030"/>
    <hyperlink ref="AP4" r:id="rId19" display="https://pbs.twimg.com/profile_banners/340314568/1558032672"/>
    <hyperlink ref="AP6" r:id="rId20" display="https://pbs.twimg.com/profile_banners/343178707/1560511465"/>
    <hyperlink ref="AP8" r:id="rId21" display="https://pbs.twimg.com/profile_banners/1121951950659047433/1556334026"/>
    <hyperlink ref="AP10" r:id="rId22" display="https://pbs.twimg.com/profile_banners/3045245962/1535631259"/>
    <hyperlink ref="AP11" r:id="rId23" display="https://pbs.twimg.com/profile_banners/29554784/1533912083"/>
    <hyperlink ref="AP12" r:id="rId24" display="https://pbs.twimg.com/profile_banners/1088536913361989637/1554223964"/>
    <hyperlink ref="AP13" r:id="rId25" display="https://pbs.twimg.com/profile_banners/1031911831575715841/1548967108"/>
    <hyperlink ref="AP14" r:id="rId26" display="https://pbs.twimg.com/profile_banners/218602142/1560020907"/>
    <hyperlink ref="AP15" r:id="rId27" display="https://pbs.twimg.com/profile_banners/309112570/1523393714"/>
    <hyperlink ref="AP16" r:id="rId28" display="https://pbs.twimg.com/profile_banners/2853373931/1509572954"/>
    <hyperlink ref="AP17" r:id="rId29" display="https://pbs.twimg.com/profile_banners/18216108/1535141640"/>
    <hyperlink ref="AP18" r:id="rId30" display="https://pbs.twimg.com/profile_banners/157410178/1560140524"/>
    <hyperlink ref="AP19" r:id="rId31" display="https://pbs.twimg.com/profile_banners/110476932/1552067009"/>
    <hyperlink ref="AP20" r:id="rId32" display="https://pbs.twimg.com/profile_banners/737257590/1455502294"/>
    <hyperlink ref="AP21" r:id="rId33" display="https://pbs.twimg.com/profile_banners/708293581/1532319456"/>
    <hyperlink ref="AP23" r:id="rId34" display="https://pbs.twimg.com/profile_banners/19397133/1547569895"/>
    <hyperlink ref="AP24" r:id="rId35" display="https://pbs.twimg.com/profile_banners/71451274/1553570086"/>
    <hyperlink ref="AP25" r:id="rId36" display="https://pbs.twimg.com/profile_banners/419829900/1400527988"/>
    <hyperlink ref="AP26" r:id="rId37" display="https://pbs.twimg.com/profile_banners/20274544/1431095697"/>
    <hyperlink ref="AP27" r:id="rId38" display="https://pbs.twimg.com/profile_banners/2365781281/1541797289"/>
    <hyperlink ref="AP28" r:id="rId39" display="https://pbs.twimg.com/profile_banners/38739261/1478112015"/>
    <hyperlink ref="AP29" r:id="rId40" display="https://pbs.twimg.com/profile_banners/1539115069/1517671927"/>
    <hyperlink ref="AP30" r:id="rId41" display="https://pbs.twimg.com/profile_banners/17812398/1524493639"/>
    <hyperlink ref="AP31" r:id="rId42" display="https://pbs.twimg.com/profile_banners/1032352235710230528/1535127494"/>
    <hyperlink ref="AV3" r:id="rId43" display="http://abs.twimg.com/images/themes/theme1/bg.png"/>
    <hyperlink ref="AV4" r:id="rId44" display="http://abs.twimg.com/images/themes/theme1/bg.png"/>
    <hyperlink ref="AV5" r:id="rId45" display="http://abs.twimg.com/images/themes/theme1/bg.png"/>
    <hyperlink ref="AV6" r:id="rId46" display="http://abs.twimg.com/images/themes/theme14/bg.gif"/>
    <hyperlink ref="AV7" r:id="rId47" display="http://abs.twimg.com/images/themes/theme9/bg.gif"/>
    <hyperlink ref="AV9" r:id="rId48" display="http://abs.twimg.com/images/themes/theme1/bg.png"/>
    <hyperlink ref="AV10" r:id="rId49" display="http://abs.twimg.com/images/themes/theme1/bg.png"/>
    <hyperlink ref="AV11" r:id="rId50" display="http://abs.twimg.com/images/themes/theme9/bg.gif"/>
    <hyperlink ref="AV14" r:id="rId51" display="http://abs.twimg.com/images/themes/theme14/bg.gif"/>
    <hyperlink ref="AV15" r:id="rId52" display="http://abs.twimg.com/images/themes/theme15/bg.png"/>
    <hyperlink ref="AV16" r:id="rId53" display="http://abs.twimg.com/images/themes/theme1/bg.png"/>
    <hyperlink ref="AV17" r:id="rId54" display="http://abs.twimg.com/images/themes/theme1/bg.png"/>
    <hyperlink ref="AV18" r:id="rId55" display="http://abs.twimg.com/images/themes/theme1/bg.png"/>
    <hyperlink ref="AV19" r:id="rId56" display="http://abs.twimg.com/images/themes/theme1/bg.png"/>
    <hyperlink ref="AV20" r:id="rId57" display="http://abs.twimg.com/images/themes/theme19/bg.gif"/>
    <hyperlink ref="AV21" r:id="rId58" display="http://abs.twimg.com/images/themes/theme11/bg.gif"/>
    <hyperlink ref="AV22" r:id="rId59" display="http://abs.twimg.com/images/themes/theme14/bg.gif"/>
    <hyperlink ref="AV23" r:id="rId60" display="http://abs.twimg.com/images/themes/theme1/bg.png"/>
    <hyperlink ref="AV24" r:id="rId61" display="http://abs.twimg.com/images/themes/theme1/bg.png"/>
    <hyperlink ref="AV25" r:id="rId62" display="http://abs.twimg.com/images/themes/theme1/bg.png"/>
    <hyperlink ref="AV26" r:id="rId63" display="http://abs.twimg.com/images/themes/theme14/bg.gif"/>
    <hyperlink ref="AV27" r:id="rId64" display="http://abs.twimg.com/images/themes/theme14/bg.gif"/>
    <hyperlink ref="AV28" r:id="rId65" display="http://abs.twimg.com/images/themes/theme14/bg.gif"/>
    <hyperlink ref="AV29" r:id="rId66" display="http://abs.twimg.com/images/themes/theme1/bg.png"/>
    <hyperlink ref="AV30" r:id="rId67" display="http://abs.twimg.com/images/themes/theme14/bg.gif"/>
    <hyperlink ref="AV31" r:id="rId68" display="http://abs.twimg.com/images/themes/theme1/bg.png"/>
    <hyperlink ref="G3" r:id="rId69" display="http://pbs.twimg.com/profile_images/1123692874447708162/JpqKZ6b2_normal.jpg"/>
    <hyperlink ref="G4" r:id="rId70" display="http://pbs.twimg.com/profile_images/1108801359002955776/7g43bfpS_normal.jpg"/>
    <hyperlink ref="G5" r:id="rId71" display="http://pbs.twimg.com/profile_images/1021182993816096768/nY8-wpox_normal.jpg"/>
    <hyperlink ref="G6" r:id="rId72" display="http://pbs.twimg.com/profile_images/1068767128730378240/mkiZXBXj_normal.jpg"/>
    <hyperlink ref="G7" r:id="rId73" display="http://pbs.twimg.com/profile_images/1129943570830512128/DGMS4zan_normal.jpg"/>
    <hyperlink ref="G8" r:id="rId74" display="http://pbs.twimg.com/profile_images/1121972339573501952/Rj1OAXV4_normal.jpg"/>
    <hyperlink ref="G9" r:id="rId75" display="http://pbs.twimg.com/profile_images/682019483494449152/s0s3Ig98_normal.jpg"/>
    <hyperlink ref="G10" r:id="rId76" display="http://pbs.twimg.com/profile_images/1079809335499341824/8TRCRj_v_normal.jpg"/>
    <hyperlink ref="G11" r:id="rId77" display="http://pbs.twimg.com/profile_images/1118629635678441474/Pcsz9Hzu_normal.jpg"/>
    <hyperlink ref="G12" r:id="rId78" display="http://pbs.twimg.com/profile_images/1111265400157802496/nl7cUcok_normal.jpg"/>
    <hyperlink ref="G13" r:id="rId79" display="http://pbs.twimg.com/profile_images/1087763038617382914/47UN08a3_normal.jpg"/>
    <hyperlink ref="G14" r:id="rId80" display="http://pbs.twimg.com/profile_images/1008718012218781696/nF2EtlR7_normal.jpg"/>
    <hyperlink ref="G15" r:id="rId81" display="http://pbs.twimg.com/profile_images/996158878646652928/2vooCJ1__normal.jpg"/>
    <hyperlink ref="G16" r:id="rId82" display="http://pbs.twimg.com/profile_images/573504791109750784/diTBpcZy_normal.jpeg"/>
    <hyperlink ref="G17" r:id="rId83" display="http://pbs.twimg.com/profile_images/1082399679147581440/EfdFuHnv_normal.jpg"/>
    <hyperlink ref="G18" r:id="rId84" display="http://pbs.twimg.com/profile_images/1137937820733956096/ghUenqA6_normal.png"/>
    <hyperlink ref="G19" r:id="rId85" display="http://pbs.twimg.com/profile_images/1037329606838312961/KeQplAh0_normal.jpg"/>
    <hyperlink ref="G20" r:id="rId86" display="http://pbs.twimg.com/profile_images/1132258989247488000/84XGQl9Y_normal.jpg"/>
    <hyperlink ref="G21" r:id="rId87" display="http://pbs.twimg.com/profile_images/1021247827543035914/-D4BG2c3_normal.jpg"/>
    <hyperlink ref="G22" r:id="rId88" display="http://pbs.twimg.com/profile_images/447012639529369600/keMkJ7a8_normal.jpeg"/>
    <hyperlink ref="G23" r:id="rId89" display="http://pbs.twimg.com/profile_images/1085214628689399808/LWY8MJpT_normal.jpg"/>
    <hyperlink ref="G24" r:id="rId90" display="http://pbs.twimg.com/profile_images/1110379220541337601/7oUla602_normal.png"/>
    <hyperlink ref="G25" r:id="rId91" display="http://pbs.twimg.com/profile_images/1654327977/auc_normal.jpg"/>
    <hyperlink ref="G26" r:id="rId92" display="http://pbs.twimg.com/profile_images/596684625243693056/giDU8AzU_normal.jpg"/>
    <hyperlink ref="G27" r:id="rId93" display="http://pbs.twimg.com/profile_images/1061000841509986304/aFpZ2KG-_normal.jpg"/>
    <hyperlink ref="G28" r:id="rId94" display="http://pbs.twimg.com/profile_images/2430697236/luvjl4g32s4f5yaq38gh_normal.jpeg"/>
    <hyperlink ref="G29" r:id="rId95" display="http://pbs.twimg.com/profile_images/378800000036105971/71c210ba09df6394c2e0dfa1aeb208fa_normal.jpeg"/>
    <hyperlink ref="G30" r:id="rId96" display="http://pbs.twimg.com/profile_images/877670178582081536/K7kHS29n_normal.jpg"/>
    <hyperlink ref="G31" r:id="rId97" display="http://pbs.twimg.com/profile_images/1032365626340204544/ncXf-3Bz_normal.jpg"/>
    <hyperlink ref="AY3" r:id="rId98" display="https://twitter.com/ritx79"/>
    <hyperlink ref="AY4" r:id="rId99" display="https://twitter.com/kyleumlang"/>
    <hyperlink ref="AY5" r:id="rId100" display="https://twitter.com/thrashman10"/>
    <hyperlink ref="AY6" r:id="rId101" display="https://twitter.com/captainbugeater"/>
    <hyperlink ref="AY7" r:id="rId102" display="https://twitter.com/hookemhorns6384"/>
    <hyperlink ref="AY8" r:id="rId103" display="https://twitter.com/p1ajsills"/>
    <hyperlink ref="AY9" r:id="rId104" display="https://twitter.com/temp1230"/>
    <hyperlink ref="AY10" r:id="rId105" display="https://twitter.com/danmeadors1"/>
    <hyperlink ref="AY11" r:id="rId106" display="https://twitter.com/bmarcello"/>
    <hyperlink ref="AY12" r:id="rId107" display="https://twitter.com/sbirke79"/>
    <hyperlink ref="AY13" r:id="rId108" display="https://twitter.com/uhitbaseball"/>
    <hyperlink ref="AY14" r:id="rId109" display="https://twitter.com/louisvillebsb"/>
    <hyperlink ref="AY15" r:id="rId110" display="https://twitter.com/themattobv"/>
    <hyperlink ref="AY16" r:id="rId111" display="https://twitter.com/decervoprofile"/>
    <hyperlink ref="AY17" r:id="rId112" display="https://twitter.com/vandyboys"/>
    <hyperlink ref="AY18" r:id="rId113" display="https://twitter.com/hailstatebb"/>
    <hyperlink ref="AY19" r:id="rId114" display="https://twitter.com/auburnbaseball"/>
    <hyperlink ref="AY20" r:id="rId115" display="https://twitter.com/robinson_dc211"/>
    <hyperlink ref="AY21" r:id="rId116" display="https://twitter.com/csund2011"/>
    <hyperlink ref="AY22" r:id="rId117" display="https://twitter.com/chrissund7"/>
    <hyperlink ref="AY23" r:id="rId118" display="https://twitter.com/cwsomaha"/>
    <hyperlink ref="AY24" r:id="rId119" display="https://twitter.com/itatjason"/>
    <hyperlink ref="AY25" r:id="rId120" display="https://twitter.com/auburn247"/>
    <hyperlink ref="AY26" r:id="rId121" display="https://twitter.com/auundercover"/>
    <hyperlink ref="AY27" r:id="rId122" display="https://twitter.com/mark4libertas"/>
    <hyperlink ref="AY28" r:id="rId123" display="https://twitter.com/gmmcmullen"/>
    <hyperlink ref="AY29" r:id="rId124" display="https://twitter.com/rafael_palmeiro"/>
    <hyperlink ref="AY30" r:id="rId125" display="https://twitter.com/hailstate"/>
    <hyperlink ref="AY31" r:id="rId126" display="https://twitter.com/gannonmcmullen"/>
  </hyperlinks>
  <printOptions/>
  <pageMargins left="0.7" right="0.7" top="0.75" bottom="0.75" header="0.3" footer="0.3"/>
  <pageSetup horizontalDpi="600" verticalDpi="600" orientation="portrait" r:id="rId131"/>
  <drawing r:id="rId130"/>
  <legacyDrawing r:id="rId128"/>
  <tableParts>
    <tablePart r:id="rId1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1088</v>
      </c>
      <c r="G3" s="81"/>
      <c r="H3" s="81"/>
      <c r="I3" s="82">
        <v>3</v>
      </c>
      <c r="J3" s="83"/>
      <c r="K3" s="48">
        <v>7</v>
      </c>
      <c r="L3" s="48">
        <v>6</v>
      </c>
      <c r="M3" s="48">
        <v>4</v>
      </c>
      <c r="N3" s="48">
        <v>10</v>
      </c>
      <c r="O3" s="48">
        <v>0</v>
      </c>
      <c r="P3" s="49">
        <v>0</v>
      </c>
      <c r="Q3" s="49">
        <v>0</v>
      </c>
      <c r="R3" s="48">
        <v>1</v>
      </c>
      <c r="S3" s="48">
        <v>0</v>
      </c>
      <c r="T3" s="48">
        <v>7</v>
      </c>
      <c r="U3" s="48">
        <v>10</v>
      </c>
      <c r="V3" s="48">
        <v>3</v>
      </c>
      <c r="W3" s="49">
        <v>1.510204</v>
      </c>
      <c r="X3" s="49">
        <v>0.19047619047619047</v>
      </c>
      <c r="Y3" s="63"/>
      <c r="Z3" s="63"/>
      <c r="AA3" s="63" t="s">
        <v>885</v>
      </c>
      <c r="AB3" s="69" t="s">
        <v>905</v>
      </c>
      <c r="AC3" s="69" t="s">
        <v>950</v>
      </c>
      <c r="AD3" s="69" t="s">
        <v>479</v>
      </c>
      <c r="AE3" s="69" t="s">
        <v>955</v>
      </c>
      <c r="AF3" s="69" t="s">
        <v>958</v>
      </c>
      <c r="AG3" s="92">
        <v>0</v>
      </c>
      <c r="AH3" s="114">
        <v>0</v>
      </c>
      <c r="AI3" s="92">
        <v>0</v>
      </c>
      <c r="AJ3" s="114">
        <v>0</v>
      </c>
      <c r="AK3" s="92">
        <v>0</v>
      </c>
      <c r="AL3" s="114">
        <v>0</v>
      </c>
      <c r="AM3" s="92">
        <v>80</v>
      </c>
      <c r="AN3" s="114">
        <v>100</v>
      </c>
      <c r="AO3" s="92">
        <v>80</v>
      </c>
    </row>
    <row r="4" spans="1:41" ht="15">
      <c r="A4" s="118" t="s">
        <v>222</v>
      </c>
      <c r="B4" s="87" t="s">
        <v>224</v>
      </c>
      <c r="C4" s="87" t="s">
        <v>56</v>
      </c>
      <c r="D4" s="84"/>
      <c r="E4" s="72"/>
      <c r="F4" s="73" t="s">
        <v>1089</v>
      </c>
      <c r="G4" s="74"/>
      <c r="H4" s="74"/>
      <c r="I4" s="85">
        <v>4</v>
      </c>
      <c r="J4" s="75"/>
      <c r="K4" s="48">
        <v>7</v>
      </c>
      <c r="L4" s="48">
        <v>6</v>
      </c>
      <c r="M4" s="48">
        <v>2</v>
      </c>
      <c r="N4" s="48">
        <v>8</v>
      </c>
      <c r="O4" s="48">
        <v>2</v>
      </c>
      <c r="P4" s="49">
        <v>0</v>
      </c>
      <c r="Q4" s="49">
        <v>0</v>
      </c>
      <c r="R4" s="48">
        <v>1</v>
      </c>
      <c r="S4" s="48">
        <v>0</v>
      </c>
      <c r="T4" s="48">
        <v>7</v>
      </c>
      <c r="U4" s="48">
        <v>8</v>
      </c>
      <c r="V4" s="48">
        <v>2</v>
      </c>
      <c r="W4" s="49">
        <v>1.469388</v>
      </c>
      <c r="X4" s="49">
        <v>0.14285714285714285</v>
      </c>
      <c r="Y4" s="63" t="s">
        <v>511</v>
      </c>
      <c r="Z4" s="63" t="s">
        <v>288</v>
      </c>
      <c r="AA4" s="63" t="s">
        <v>886</v>
      </c>
      <c r="AB4" s="69" t="s">
        <v>906</v>
      </c>
      <c r="AC4" s="69" t="s">
        <v>951</v>
      </c>
      <c r="AD4" s="63"/>
      <c r="AE4" s="63"/>
      <c r="AF4" s="63" t="s">
        <v>959</v>
      </c>
      <c r="AG4" s="48">
        <v>0</v>
      </c>
      <c r="AH4" s="49">
        <v>0</v>
      </c>
      <c r="AI4" s="48">
        <v>0</v>
      </c>
      <c r="AJ4" s="49">
        <v>0</v>
      </c>
      <c r="AK4" s="48">
        <v>0</v>
      </c>
      <c r="AL4" s="49">
        <v>0</v>
      </c>
      <c r="AM4" s="48">
        <v>396</v>
      </c>
      <c r="AN4" s="49">
        <v>100</v>
      </c>
      <c r="AO4" s="48">
        <v>396</v>
      </c>
    </row>
    <row r="5" spans="1:41" ht="15">
      <c r="A5" s="118" t="s">
        <v>357</v>
      </c>
      <c r="B5" s="87" t="s">
        <v>358</v>
      </c>
      <c r="C5" s="87" t="s">
        <v>56</v>
      </c>
      <c r="D5" s="84"/>
      <c r="E5" s="72"/>
      <c r="F5" s="73" t="s">
        <v>1090</v>
      </c>
      <c r="G5" s="74"/>
      <c r="H5" s="74"/>
      <c r="I5" s="85">
        <v>5</v>
      </c>
      <c r="J5" s="75"/>
      <c r="K5" s="48">
        <v>4</v>
      </c>
      <c r="L5" s="48">
        <v>5</v>
      </c>
      <c r="M5" s="48">
        <v>0</v>
      </c>
      <c r="N5" s="48">
        <v>5</v>
      </c>
      <c r="O5" s="48">
        <v>0</v>
      </c>
      <c r="P5" s="49">
        <v>0</v>
      </c>
      <c r="Q5" s="49">
        <v>0</v>
      </c>
      <c r="R5" s="48">
        <v>1</v>
      </c>
      <c r="S5" s="48">
        <v>0</v>
      </c>
      <c r="T5" s="48">
        <v>4</v>
      </c>
      <c r="U5" s="48">
        <v>5</v>
      </c>
      <c r="V5" s="48">
        <v>2</v>
      </c>
      <c r="W5" s="49">
        <v>0.875</v>
      </c>
      <c r="X5" s="49">
        <v>0.4166666666666667</v>
      </c>
      <c r="Y5" s="63"/>
      <c r="Z5" s="63"/>
      <c r="AA5" s="63" t="s">
        <v>541</v>
      </c>
      <c r="AB5" s="69" t="s">
        <v>907</v>
      </c>
      <c r="AC5" s="69" t="s">
        <v>952</v>
      </c>
      <c r="AD5" s="63"/>
      <c r="AE5" s="63" t="s">
        <v>956</v>
      </c>
      <c r="AF5" s="63" t="s">
        <v>960</v>
      </c>
      <c r="AG5" s="48">
        <v>0</v>
      </c>
      <c r="AH5" s="49">
        <v>0</v>
      </c>
      <c r="AI5" s="48">
        <v>0</v>
      </c>
      <c r="AJ5" s="49">
        <v>0</v>
      </c>
      <c r="AK5" s="48">
        <v>0</v>
      </c>
      <c r="AL5" s="49">
        <v>0</v>
      </c>
      <c r="AM5" s="48">
        <v>48</v>
      </c>
      <c r="AN5" s="49">
        <v>100</v>
      </c>
      <c r="AO5" s="48">
        <v>48</v>
      </c>
    </row>
    <row r="6" spans="1:41" ht="15">
      <c r="A6" s="118" t="s">
        <v>385</v>
      </c>
      <c r="B6" s="87" t="s">
        <v>388</v>
      </c>
      <c r="C6" s="87" t="s">
        <v>56</v>
      </c>
      <c r="D6" s="84"/>
      <c r="E6" s="72"/>
      <c r="F6" s="73" t="s">
        <v>385</v>
      </c>
      <c r="G6" s="74"/>
      <c r="H6" s="74"/>
      <c r="I6" s="85">
        <v>6</v>
      </c>
      <c r="J6" s="75"/>
      <c r="K6" s="48">
        <v>4</v>
      </c>
      <c r="L6" s="48">
        <v>3</v>
      </c>
      <c r="M6" s="48">
        <v>0</v>
      </c>
      <c r="N6" s="48">
        <v>3</v>
      </c>
      <c r="O6" s="48">
        <v>0</v>
      </c>
      <c r="P6" s="49">
        <v>0</v>
      </c>
      <c r="Q6" s="49">
        <v>0</v>
      </c>
      <c r="R6" s="48">
        <v>1</v>
      </c>
      <c r="S6" s="48">
        <v>0</v>
      </c>
      <c r="T6" s="48">
        <v>4</v>
      </c>
      <c r="U6" s="48">
        <v>3</v>
      </c>
      <c r="V6" s="48">
        <v>2</v>
      </c>
      <c r="W6" s="49">
        <v>1.125</v>
      </c>
      <c r="X6" s="49">
        <v>0.25</v>
      </c>
      <c r="Y6" s="63"/>
      <c r="Z6" s="63"/>
      <c r="AA6" s="63" t="s">
        <v>529</v>
      </c>
      <c r="AB6" s="69" t="s">
        <v>287</v>
      </c>
      <c r="AC6" s="69" t="s">
        <v>287</v>
      </c>
      <c r="AD6" s="63"/>
      <c r="AE6" s="63" t="s">
        <v>957</v>
      </c>
      <c r="AF6" s="63" t="s">
        <v>961</v>
      </c>
      <c r="AG6" s="48">
        <v>0</v>
      </c>
      <c r="AH6" s="49">
        <v>0</v>
      </c>
      <c r="AI6" s="48">
        <v>0</v>
      </c>
      <c r="AJ6" s="49">
        <v>0</v>
      </c>
      <c r="AK6" s="48">
        <v>0</v>
      </c>
      <c r="AL6" s="49">
        <v>0</v>
      </c>
      <c r="AM6" s="48">
        <v>11</v>
      </c>
      <c r="AN6" s="49">
        <v>100</v>
      </c>
      <c r="AO6" s="48">
        <v>11</v>
      </c>
    </row>
    <row r="7" spans="1:41" ht="15">
      <c r="A7" s="118" t="s">
        <v>386</v>
      </c>
      <c r="B7" s="87" t="s">
        <v>389</v>
      </c>
      <c r="C7" s="87" t="s">
        <v>56</v>
      </c>
      <c r="D7" s="84"/>
      <c r="E7" s="72"/>
      <c r="F7" s="73" t="s">
        <v>1091</v>
      </c>
      <c r="G7" s="74"/>
      <c r="H7" s="74"/>
      <c r="I7" s="85">
        <v>7</v>
      </c>
      <c r="J7" s="75"/>
      <c r="K7" s="48">
        <v>4</v>
      </c>
      <c r="L7" s="48">
        <v>1</v>
      </c>
      <c r="M7" s="48">
        <v>15</v>
      </c>
      <c r="N7" s="48">
        <v>16</v>
      </c>
      <c r="O7" s="48">
        <v>16</v>
      </c>
      <c r="P7" s="49" t="s">
        <v>454</v>
      </c>
      <c r="Q7" s="49" t="s">
        <v>454</v>
      </c>
      <c r="R7" s="48">
        <v>4</v>
      </c>
      <c r="S7" s="48">
        <v>4</v>
      </c>
      <c r="T7" s="48">
        <v>1</v>
      </c>
      <c r="U7" s="48">
        <v>8</v>
      </c>
      <c r="V7" s="48">
        <v>0</v>
      </c>
      <c r="W7" s="49">
        <v>0</v>
      </c>
      <c r="X7" s="49">
        <v>0</v>
      </c>
      <c r="Y7" s="63" t="s">
        <v>868</v>
      </c>
      <c r="Z7" s="63" t="s">
        <v>870</v>
      </c>
      <c r="AA7" s="63" t="s">
        <v>887</v>
      </c>
      <c r="AB7" s="69" t="s">
        <v>908</v>
      </c>
      <c r="AC7" s="69" t="s">
        <v>953</v>
      </c>
      <c r="AD7" s="63"/>
      <c r="AE7" s="63"/>
      <c r="AF7" s="63" t="s">
        <v>962</v>
      </c>
      <c r="AG7" s="48">
        <v>0</v>
      </c>
      <c r="AH7" s="49">
        <v>0</v>
      </c>
      <c r="AI7" s="48">
        <v>0</v>
      </c>
      <c r="AJ7" s="49">
        <v>0</v>
      </c>
      <c r="AK7" s="48">
        <v>0</v>
      </c>
      <c r="AL7" s="49">
        <v>0</v>
      </c>
      <c r="AM7" s="48">
        <v>333</v>
      </c>
      <c r="AN7" s="49">
        <v>100</v>
      </c>
      <c r="AO7" s="48">
        <v>333</v>
      </c>
    </row>
    <row r="8" spans="1:41" ht="15">
      <c r="A8" s="118" t="s">
        <v>387</v>
      </c>
      <c r="B8" s="87" t="s">
        <v>390</v>
      </c>
      <c r="C8" s="87" t="s">
        <v>56</v>
      </c>
      <c r="D8" s="84"/>
      <c r="E8" s="72"/>
      <c r="F8" s="73" t="s">
        <v>1092</v>
      </c>
      <c r="G8" s="74"/>
      <c r="H8" s="74"/>
      <c r="I8" s="85">
        <v>8</v>
      </c>
      <c r="J8" s="75"/>
      <c r="K8" s="48">
        <v>3</v>
      </c>
      <c r="L8" s="48">
        <v>3</v>
      </c>
      <c r="M8" s="48">
        <v>3</v>
      </c>
      <c r="N8" s="48">
        <v>6</v>
      </c>
      <c r="O8" s="48">
        <v>3</v>
      </c>
      <c r="P8" s="49">
        <v>0.5</v>
      </c>
      <c r="Q8" s="49">
        <v>0.6666666666666666</v>
      </c>
      <c r="R8" s="48">
        <v>1</v>
      </c>
      <c r="S8" s="48">
        <v>0</v>
      </c>
      <c r="T8" s="48">
        <v>3</v>
      </c>
      <c r="U8" s="48">
        <v>6</v>
      </c>
      <c r="V8" s="48">
        <v>2</v>
      </c>
      <c r="W8" s="49">
        <v>0.888889</v>
      </c>
      <c r="X8" s="49">
        <v>0.5</v>
      </c>
      <c r="Y8" s="63" t="s">
        <v>869</v>
      </c>
      <c r="Z8" s="63" t="s">
        <v>520</v>
      </c>
      <c r="AA8" s="63" t="s">
        <v>888</v>
      </c>
      <c r="AB8" s="69" t="s">
        <v>909</v>
      </c>
      <c r="AC8" s="69" t="s">
        <v>954</v>
      </c>
      <c r="AD8" s="63"/>
      <c r="AE8" s="63" t="s">
        <v>468</v>
      </c>
      <c r="AF8" s="63" t="s">
        <v>963</v>
      </c>
      <c r="AG8" s="48">
        <v>0</v>
      </c>
      <c r="AH8" s="49">
        <v>0</v>
      </c>
      <c r="AI8" s="48">
        <v>0</v>
      </c>
      <c r="AJ8" s="49">
        <v>0</v>
      </c>
      <c r="AK8" s="48">
        <v>0</v>
      </c>
      <c r="AL8" s="49">
        <v>0</v>
      </c>
      <c r="AM8" s="48">
        <v>80</v>
      </c>
      <c r="AN8" s="49">
        <v>100</v>
      </c>
      <c r="AO8" s="48">
        <v>80</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9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9 C104:C107">
      <formula1>ValidGroupShapes</formula1>
    </dataValidation>
    <dataValidation allowBlank="1" showInputMessage="1" showErrorMessage="1" promptTitle="Group Name" prompt="Enter the name of the group." sqref="A1269:A1394 A952:A1028 A761:A942 A439:A630 A109:A143 A3:A9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466</v>
      </c>
      <c r="C2" s="63">
        <f>VLOOKUP(GroupVertices[[#This Row],[Vertex]],Vertices[],MATCH("ID",Vertices[[#Headers],[Vertex]:[Vertex Group]],0),FALSE)</f>
        <v>20</v>
      </c>
    </row>
    <row r="3" spans="1:3" ht="15">
      <c r="A3" s="63" t="s">
        <v>221</v>
      </c>
      <c r="B3" s="69" t="s">
        <v>479</v>
      </c>
      <c r="C3" s="63">
        <f>VLOOKUP(GroupVertices[[#This Row],[Vertex]],Vertices[],MATCH("ID",Vertices[[#Headers],[Vertex]:[Vertex Group]],0),FALSE)</f>
        <v>19</v>
      </c>
    </row>
    <row r="4" spans="1:3" ht="15">
      <c r="A4" s="63" t="s">
        <v>221</v>
      </c>
      <c r="B4" s="69" t="s">
        <v>478</v>
      </c>
      <c r="C4" s="63">
        <f>VLOOKUP(GroupVertices[[#This Row],[Vertex]],Vertices[],MATCH("ID",Vertices[[#Headers],[Vertex]:[Vertex Group]],0),FALSE)</f>
        <v>18</v>
      </c>
    </row>
    <row r="5" spans="1:3" ht="15">
      <c r="A5" s="63" t="s">
        <v>221</v>
      </c>
      <c r="B5" s="69" t="s">
        <v>464</v>
      </c>
      <c r="C5" s="63">
        <f>VLOOKUP(GroupVertices[[#This Row],[Vertex]],Vertices[],MATCH("ID",Vertices[[#Headers],[Vertex]:[Vertex Group]],0),FALSE)</f>
        <v>13</v>
      </c>
    </row>
    <row r="6" spans="1:3" ht="15">
      <c r="A6" s="63" t="s">
        <v>221</v>
      </c>
      <c r="B6" s="69" t="s">
        <v>465</v>
      </c>
      <c r="C6" s="63">
        <f>VLOOKUP(GroupVertices[[#This Row],[Vertex]],Vertices[],MATCH("ID",Vertices[[#Headers],[Vertex]:[Vertex Group]],0),FALSE)</f>
        <v>16</v>
      </c>
    </row>
    <row r="7" spans="1:3" ht="15">
      <c r="A7" s="63" t="s">
        <v>221</v>
      </c>
      <c r="B7" s="69" t="s">
        <v>476</v>
      </c>
      <c r="C7" s="63">
        <f>VLOOKUP(GroupVertices[[#This Row],[Vertex]],Vertices[],MATCH("ID",Vertices[[#Headers],[Vertex]:[Vertex Group]],0),FALSE)</f>
        <v>15</v>
      </c>
    </row>
    <row r="8" spans="1:3" ht="15">
      <c r="A8" s="63" t="s">
        <v>221</v>
      </c>
      <c r="B8" s="69" t="s">
        <v>475</v>
      </c>
      <c r="C8" s="63">
        <f>VLOOKUP(GroupVertices[[#This Row],[Vertex]],Vertices[],MATCH("ID",Vertices[[#Headers],[Vertex]:[Vertex Group]],0),FALSE)</f>
        <v>14</v>
      </c>
    </row>
    <row r="9" spans="1:3" ht="15">
      <c r="A9" s="63" t="s">
        <v>222</v>
      </c>
      <c r="B9" s="69" t="s">
        <v>461</v>
      </c>
      <c r="C9" s="63">
        <f>VLOOKUP(GroupVertices[[#This Row],[Vertex]],Vertices[],MATCH("ID",Vertices[[#Headers],[Vertex]:[Vertex Group]],0),FALSE)</f>
        <v>9</v>
      </c>
    </row>
    <row r="10" spans="1:3" ht="15">
      <c r="A10" s="63" t="s">
        <v>222</v>
      </c>
      <c r="B10" s="69" t="s">
        <v>460</v>
      </c>
      <c r="C10" s="63">
        <f>VLOOKUP(GroupVertices[[#This Row],[Vertex]],Vertices[],MATCH("ID",Vertices[[#Headers],[Vertex]:[Vertex Group]],0),FALSE)</f>
        <v>4</v>
      </c>
    </row>
    <row r="11" spans="1:3" ht="15">
      <c r="A11" s="63" t="s">
        <v>222</v>
      </c>
      <c r="B11" s="69" t="s">
        <v>459</v>
      </c>
      <c r="C11" s="63">
        <f>VLOOKUP(GroupVertices[[#This Row],[Vertex]],Vertices[],MATCH("ID",Vertices[[#Headers],[Vertex]:[Vertex Group]],0),FALSE)</f>
        <v>8</v>
      </c>
    </row>
    <row r="12" spans="1:3" ht="15">
      <c r="A12" s="63" t="s">
        <v>222</v>
      </c>
      <c r="B12" s="69" t="s">
        <v>458</v>
      </c>
      <c r="C12" s="63">
        <f>VLOOKUP(GroupVertices[[#This Row],[Vertex]],Vertices[],MATCH("ID",Vertices[[#Headers],[Vertex]:[Vertex Group]],0),FALSE)</f>
        <v>7</v>
      </c>
    </row>
    <row r="13" spans="1:3" ht="15">
      <c r="A13" s="63" t="s">
        <v>222</v>
      </c>
      <c r="B13" s="69" t="s">
        <v>457</v>
      </c>
      <c r="C13" s="63">
        <f>VLOOKUP(GroupVertices[[#This Row],[Vertex]],Vertices[],MATCH("ID",Vertices[[#Headers],[Vertex]:[Vertex Group]],0),FALSE)</f>
        <v>6</v>
      </c>
    </row>
    <row r="14" spans="1:3" ht="15">
      <c r="A14" s="63" t="s">
        <v>222</v>
      </c>
      <c r="B14" s="69" t="s">
        <v>456</v>
      </c>
      <c r="C14" s="63">
        <f>VLOOKUP(GroupVertices[[#This Row],[Vertex]],Vertices[],MATCH("ID",Vertices[[#Headers],[Vertex]:[Vertex Group]],0),FALSE)</f>
        <v>5</v>
      </c>
    </row>
    <row r="15" spans="1:3" ht="15">
      <c r="A15" s="63" t="s">
        <v>222</v>
      </c>
      <c r="B15" s="69" t="s">
        <v>455</v>
      </c>
      <c r="C15" s="63">
        <f>VLOOKUP(GroupVertices[[#This Row],[Vertex]],Vertices[],MATCH("ID",Vertices[[#Headers],[Vertex]:[Vertex Group]],0),FALSE)</f>
        <v>3</v>
      </c>
    </row>
    <row r="16" spans="1:3" ht="15">
      <c r="A16" s="63" t="s">
        <v>357</v>
      </c>
      <c r="B16" s="69" t="s">
        <v>474</v>
      </c>
      <c r="C16" s="63">
        <f>VLOOKUP(GroupVertices[[#This Row],[Vertex]],Vertices[],MATCH("ID",Vertices[[#Headers],[Vertex]:[Vertex Group]],0),FALSE)</f>
        <v>31</v>
      </c>
    </row>
    <row r="17" spans="1:3" ht="15">
      <c r="A17" s="63" t="s">
        <v>357</v>
      </c>
      <c r="B17" s="69" t="s">
        <v>483</v>
      </c>
      <c r="C17" s="63">
        <f>VLOOKUP(GroupVertices[[#This Row],[Vertex]],Vertices[],MATCH("ID",Vertices[[#Headers],[Vertex]:[Vertex Group]],0),FALSE)</f>
        <v>30</v>
      </c>
    </row>
    <row r="18" spans="1:3" ht="15">
      <c r="A18" s="63" t="s">
        <v>357</v>
      </c>
      <c r="B18" s="69" t="s">
        <v>482</v>
      </c>
      <c r="C18" s="63">
        <f>VLOOKUP(GroupVertices[[#This Row],[Vertex]],Vertices[],MATCH("ID",Vertices[[#Headers],[Vertex]:[Vertex Group]],0),FALSE)</f>
        <v>29</v>
      </c>
    </row>
    <row r="19" spans="1:3" ht="15">
      <c r="A19" s="63" t="s">
        <v>357</v>
      </c>
      <c r="B19" s="69" t="s">
        <v>473</v>
      </c>
      <c r="C19" s="63">
        <f>VLOOKUP(GroupVertices[[#This Row],[Vertex]],Vertices[],MATCH("ID",Vertices[[#Headers],[Vertex]:[Vertex Group]],0),FALSE)</f>
        <v>28</v>
      </c>
    </row>
    <row r="20" spans="1:3" ht="15">
      <c r="A20" s="63" t="s">
        <v>385</v>
      </c>
      <c r="B20" s="69" t="s">
        <v>467</v>
      </c>
      <c r="C20" s="63">
        <f>VLOOKUP(GroupVertices[[#This Row],[Vertex]],Vertices[],MATCH("ID",Vertices[[#Headers],[Vertex]:[Vertex Group]],0),FALSE)</f>
        <v>21</v>
      </c>
    </row>
    <row r="21" spans="1:3" ht="15">
      <c r="A21" s="63" t="s">
        <v>385</v>
      </c>
      <c r="B21" s="69" t="s">
        <v>481</v>
      </c>
      <c r="C21" s="63">
        <f>VLOOKUP(GroupVertices[[#This Row],[Vertex]],Vertices[],MATCH("ID",Vertices[[#Headers],[Vertex]:[Vertex Group]],0),FALSE)</f>
        <v>23</v>
      </c>
    </row>
    <row r="22" spans="1:3" ht="15">
      <c r="A22" s="63" t="s">
        <v>385</v>
      </c>
      <c r="B22" s="69" t="s">
        <v>480</v>
      </c>
      <c r="C22" s="63">
        <f>VLOOKUP(GroupVertices[[#This Row],[Vertex]],Vertices[],MATCH("ID",Vertices[[#Headers],[Vertex]:[Vertex Group]],0),FALSE)</f>
        <v>22</v>
      </c>
    </row>
    <row r="23" spans="1:3" ht="15">
      <c r="A23" s="63" t="s">
        <v>385</v>
      </c>
      <c r="B23" s="69" t="s">
        <v>477</v>
      </c>
      <c r="C23" s="63">
        <f>VLOOKUP(GroupVertices[[#This Row],[Vertex]],Vertices[],MATCH("ID",Vertices[[#Headers],[Vertex]:[Vertex Group]],0),FALSE)</f>
        <v>17</v>
      </c>
    </row>
    <row r="24" spans="1:3" ht="15">
      <c r="A24" s="63" t="s">
        <v>386</v>
      </c>
      <c r="B24" s="69" t="s">
        <v>463</v>
      </c>
      <c r="C24" s="63">
        <f>VLOOKUP(GroupVertices[[#This Row],[Vertex]],Vertices[],MATCH("ID",Vertices[[#Headers],[Vertex]:[Vertex Group]],0),FALSE)</f>
        <v>12</v>
      </c>
    </row>
    <row r="25" spans="1:3" ht="15">
      <c r="A25" s="63" t="s">
        <v>386</v>
      </c>
      <c r="B25" s="69" t="s">
        <v>470</v>
      </c>
      <c r="C25" s="63">
        <f>VLOOKUP(GroupVertices[[#This Row],[Vertex]],Vertices[],MATCH("ID",Vertices[[#Headers],[Vertex]:[Vertex Group]],0),FALSE)</f>
        <v>25</v>
      </c>
    </row>
    <row r="26" spans="1:3" ht="15">
      <c r="A26" s="63" t="s">
        <v>386</v>
      </c>
      <c r="B26" s="69" t="s">
        <v>471</v>
      </c>
      <c r="C26" s="63">
        <f>VLOOKUP(GroupVertices[[#This Row],[Vertex]],Vertices[],MATCH("ID",Vertices[[#Headers],[Vertex]:[Vertex Group]],0),FALSE)</f>
        <v>26</v>
      </c>
    </row>
    <row r="27" spans="1:3" ht="15">
      <c r="A27" s="63" t="s">
        <v>386</v>
      </c>
      <c r="B27" s="69" t="s">
        <v>472</v>
      </c>
      <c r="C27" s="63">
        <f>VLOOKUP(GroupVertices[[#This Row],[Vertex]],Vertices[],MATCH("ID",Vertices[[#Headers],[Vertex]:[Vertex Group]],0),FALSE)</f>
        <v>27</v>
      </c>
    </row>
    <row r="28" spans="1:3" ht="15">
      <c r="A28" s="63" t="s">
        <v>387</v>
      </c>
      <c r="B28" s="69" t="s">
        <v>469</v>
      </c>
      <c r="C28" s="63">
        <f>VLOOKUP(GroupVertices[[#This Row],[Vertex]],Vertices[],MATCH("ID",Vertices[[#Headers],[Vertex]:[Vertex Group]],0),FALSE)</f>
        <v>11</v>
      </c>
    </row>
    <row r="29" spans="1:3" ht="15">
      <c r="A29" s="63" t="s">
        <v>387</v>
      </c>
      <c r="B29" s="69" t="s">
        <v>468</v>
      </c>
      <c r="C29" s="63">
        <f>VLOOKUP(GroupVertices[[#This Row],[Vertex]],Vertices[],MATCH("ID",Vertices[[#Headers],[Vertex]:[Vertex Group]],0),FALSE)</f>
        <v>24</v>
      </c>
    </row>
    <row r="30" spans="1:3" ht="15">
      <c r="A30" s="63" t="s">
        <v>387</v>
      </c>
      <c r="B30" s="69" t="s">
        <v>462</v>
      </c>
      <c r="C30" s="63">
        <f>VLOOKUP(GroupVertices[[#This Row],[Vertex]],Vertices[],MATCH("ID",Vertices[[#Headers],[Vertex]:[Vertex Group]],0),FALSE)</f>
        <v>10</v>
      </c>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22</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22</v>
      </c>
      <c r="P2" s="37">
        <f>MIN(Vertices[PageRank])</f>
        <v>0.497569</v>
      </c>
      <c r="Q2" s="38">
        <f>COUNTIF(Vertices[PageRank],"&gt;= "&amp;P2)-COUNTIF(Vertices[PageRank],"&gt;="&amp;P3)</f>
        <v>1</v>
      </c>
      <c r="R2" s="37">
        <f>MIN(Vertices[Clustering Coefficient])</f>
        <v>0</v>
      </c>
      <c r="S2" s="43">
        <f>COUNTIF(Vertices[Clustering Coefficient],"&gt;= "&amp;R2)-COUNTIF(Vertices[Clustering Coefficient],"&gt;="&amp;R3)</f>
        <v>22</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0.16279069767441862</v>
      </c>
      <c r="G3" s="40">
        <f>COUNTIF(Vertices[In-Degree],"&gt;= "&amp;F3)-COUNTIF(Vertices[In-Degree],"&gt;="&amp;F4)</f>
        <v>0</v>
      </c>
      <c r="H3" s="39">
        <f aca="true" t="shared" si="3" ref="H3:H44">H2+($H$45-$H$2)/BinDivisor</f>
        <v>0.11627906976744186</v>
      </c>
      <c r="I3" s="40">
        <f>COUNTIF(Vertices[Out-Degree],"&gt;= "&amp;H3)-COUNTIF(Vertices[Out-Degree],"&gt;="&amp;H4)</f>
        <v>0</v>
      </c>
      <c r="J3" s="39">
        <f aca="true" t="shared" si="4" ref="J3:J44">J2+($J$45-$J$2)/BinDivisor</f>
        <v>1.6511627906976745</v>
      </c>
      <c r="K3" s="40">
        <f>COUNTIF(Vertices[Betweenness Centrality],"&gt;= "&amp;J3)-COUNTIF(Vertices[Betweenness Centrality],"&gt;="&amp;J4)</f>
        <v>1</v>
      </c>
      <c r="L3" s="39">
        <f aca="true" t="shared" si="5" ref="L3:L44">L2+($L$45-$L$2)/BinDivisor</f>
        <v>0.011627906976744186</v>
      </c>
      <c r="M3" s="40">
        <f>COUNTIF(Vertices[Closeness Centrality],"&gt;= "&amp;L3)-COUNTIF(Vertices[Closeness Centrality],"&gt;="&amp;L4)</f>
        <v>0</v>
      </c>
      <c r="N3" s="39">
        <f aca="true" t="shared" si="6" ref="N3:N44">N2+($N$45-$N$2)/BinDivisor</f>
        <v>0.007725744186046511</v>
      </c>
      <c r="O3" s="40">
        <f>COUNTIF(Vertices[Eigenvector Centrality],"&gt;= "&amp;N3)-COUNTIF(Vertices[Eigenvector Centrality],"&gt;="&amp;N4)</f>
        <v>0</v>
      </c>
      <c r="P3" s="39">
        <f aca="true" t="shared" si="7" ref="P3:P44">P2+($P$45-$P$2)/BinDivisor</f>
        <v>0.5680640930232558</v>
      </c>
      <c r="Q3" s="40">
        <f>COUNTIF(Vertices[PageRank],"&gt;= "&amp;P3)-COUNTIF(Vertices[PageRank],"&gt;="&amp;P4)</f>
        <v>10</v>
      </c>
      <c r="R3" s="39">
        <f aca="true" t="shared" si="8" ref="R3:R44">R2+($R$45-$R$2)/BinDivisor</f>
        <v>0.011627906976744186</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29</v>
      </c>
      <c r="D4" s="32">
        <f t="shared" si="1"/>
        <v>0</v>
      </c>
      <c r="E4" s="3">
        <f>COUNTIF(Vertices[Degree],"&gt;= "&amp;D4)-COUNTIF(Vertices[Degree],"&gt;="&amp;D5)</f>
        <v>0</v>
      </c>
      <c r="F4" s="37">
        <f t="shared" si="2"/>
        <v>0.32558139534883723</v>
      </c>
      <c r="G4" s="38">
        <f>COUNTIF(Vertices[In-Degree],"&gt;= "&amp;F4)-COUNTIF(Vertices[In-Degree],"&gt;="&amp;F5)</f>
        <v>0</v>
      </c>
      <c r="H4" s="37">
        <f t="shared" si="3"/>
        <v>0.23255813953488372</v>
      </c>
      <c r="I4" s="38">
        <f>COUNTIF(Vertices[Out-Degree],"&gt;= "&amp;H4)-COUNTIF(Vertices[Out-Degree],"&gt;="&amp;H5)</f>
        <v>0</v>
      </c>
      <c r="J4" s="37">
        <f t="shared" si="4"/>
        <v>3.302325581395349</v>
      </c>
      <c r="K4" s="38">
        <f>COUNTIF(Vertices[Betweenness Centrality],"&gt;= "&amp;J4)-COUNTIF(Vertices[Betweenness Centrality],"&gt;="&amp;J5)</f>
        <v>0</v>
      </c>
      <c r="L4" s="37">
        <f t="shared" si="5"/>
        <v>0.023255813953488372</v>
      </c>
      <c r="M4" s="38">
        <f>COUNTIF(Vertices[Closeness Centrality],"&gt;= "&amp;L4)-COUNTIF(Vertices[Closeness Centrality],"&gt;="&amp;L5)</f>
        <v>3</v>
      </c>
      <c r="N4" s="37">
        <f t="shared" si="6"/>
        <v>0.015451488372093022</v>
      </c>
      <c r="O4" s="38">
        <f>COUNTIF(Vertices[Eigenvector Centrality],"&gt;= "&amp;N4)-COUNTIF(Vertices[Eigenvector Centrality],"&gt;="&amp;N5)</f>
        <v>0</v>
      </c>
      <c r="P4" s="37">
        <f t="shared" si="7"/>
        <v>0.6385591860465116</v>
      </c>
      <c r="Q4" s="38">
        <f>COUNTIF(Vertices[PageRank],"&gt;= "&amp;P4)-COUNTIF(Vertices[PageRank],"&gt;="&amp;P5)</f>
        <v>0</v>
      </c>
      <c r="R4" s="37">
        <f t="shared" si="8"/>
        <v>0.023255813953488372</v>
      </c>
      <c r="S4" s="43">
        <f>COUNTIF(Vertices[Clustering Coefficient],"&gt;= "&amp;R4)-COUNTIF(Vertices[Clustering Coefficient],"&gt;="&amp;R5)</f>
        <v>1</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0.48837209302325585</v>
      </c>
      <c r="G5" s="40">
        <f>COUNTIF(Vertices[In-Degree],"&gt;= "&amp;F5)-COUNTIF(Vertices[In-Degree],"&gt;="&amp;F6)</f>
        <v>0</v>
      </c>
      <c r="H5" s="39">
        <f t="shared" si="3"/>
        <v>0.3488372093023256</v>
      </c>
      <c r="I5" s="40">
        <f>COUNTIF(Vertices[Out-Degree],"&gt;= "&amp;H5)-COUNTIF(Vertices[Out-Degree],"&gt;="&amp;H6)</f>
        <v>0</v>
      </c>
      <c r="J5" s="39">
        <f t="shared" si="4"/>
        <v>4.953488372093023</v>
      </c>
      <c r="K5" s="40">
        <f>COUNTIF(Vertices[Betweenness Centrality],"&gt;= "&amp;J5)-COUNTIF(Vertices[Betweenness Centrality],"&gt;="&amp;J6)</f>
        <v>0</v>
      </c>
      <c r="L5" s="39">
        <f t="shared" si="5"/>
        <v>0.03488372093023256</v>
      </c>
      <c r="M5" s="40">
        <f>COUNTIF(Vertices[Closeness Centrality],"&gt;= "&amp;L5)-COUNTIF(Vertices[Closeness Centrality],"&gt;="&amp;L6)</f>
        <v>6</v>
      </c>
      <c r="N5" s="39">
        <f t="shared" si="6"/>
        <v>0.023177232558139534</v>
      </c>
      <c r="O5" s="40">
        <f>COUNTIF(Vertices[Eigenvector Centrality],"&gt;= "&amp;N5)-COUNTIF(Vertices[Eigenvector Centrality],"&gt;="&amp;N6)</f>
        <v>0</v>
      </c>
      <c r="P5" s="39">
        <f t="shared" si="7"/>
        <v>0.7090542790697675</v>
      </c>
      <c r="Q5" s="40">
        <f>COUNTIF(Vertices[PageRank],"&gt;= "&amp;P5)-COUNTIF(Vertices[PageRank],"&gt;="&amp;P6)</f>
        <v>0</v>
      </c>
      <c r="R5" s="39">
        <f t="shared" si="8"/>
        <v>0.03488372093023256</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0.6511627906976745</v>
      </c>
      <c r="G6" s="38">
        <f>COUNTIF(Vertices[In-Degree],"&gt;= "&amp;F6)-COUNTIF(Vertices[In-Degree],"&gt;="&amp;F7)</f>
        <v>0</v>
      </c>
      <c r="H6" s="37">
        <f t="shared" si="3"/>
        <v>0.46511627906976744</v>
      </c>
      <c r="I6" s="38">
        <f>COUNTIF(Vertices[Out-Degree],"&gt;= "&amp;H6)-COUNTIF(Vertices[Out-Degree],"&gt;="&amp;H7)</f>
        <v>0</v>
      </c>
      <c r="J6" s="37">
        <f t="shared" si="4"/>
        <v>6.604651162790698</v>
      </c>
      <c r="K6" s="38">
        <f>COUNTIF(Vertices[Betweenness Centrality],"&gt;= "&amp;J6)-COUNTIF(Vertices[Betweenness Centrality],"&gt;="&amp;J7)</f>
        <v>2</v>
      </c>
      <c r="L6" s="37">
        <f t="shared" si="5"/>
        <v>0.046511627906976744</v>
      </c>
      <c r="M6" s="38">
        <f>COUNTIF(Vertices[Closeness Centrality],"&gt;= "&amp;L6)-COUNTIF(Vertices[Closeness Centrality],"&gt;="&amp;L7)</f>
        <v>1</v>
      </c>
      <c r="N6" s="37">
        <f t="shared" si="6"/>
        <v>0.030902976744186045</v>
      </c>
      <c r="O6" s="38">
        <f>COUNTIF(Vertices[Eigenvector Centrality],"&gt;= "&amp;N6)-COUNTIF(Vertices[Eigenvector Centrality],"&gt;="&amp;N7)</f>
        <v>0</v>
      </c>
      <c r="P6" s="37">
        <f t="shared" si="7"/>
        <v>0.7795493720930233</v>
      </c>
      <c r="Q6" s="38">
        <f>COUNTIF(Vertices[PageRank],"&gt;= "&amp;P6)-COUNTIF(Vertices[PageRank],"&gt;="&amp;P7)</f>
        <v>2</v>
      </c>
      <c r="R6" s="37">
        <f t="shared" si="8"/>
        <v>0.046511627906976744</v>
      </c>
      <c r="S6" s="43">
        <f>COUNTIF(Vertices[Clustering Coefficient],"&gt;= "&amp;R6)-COUNTIF(Vertices[Clustering Coefficient],"&gt;="&amp;R7)</f>
        <v>0</v>
      </c>
      <c r="T6" s="37" t="e">
        <f ca="1" t="shared" si="9"/>
        <v>#REF!</v>
      </c>
      <c r="U6" s="38" t="e">
        <f ca="1" t="shared" si="0"/>
        <v>#REF!</v>
      </c>
    </row>
    <row r="7" spans="1:21" ht="15">
      <c r="A7" s="34" t="s">
        <v>149</v>
      </c>
      <c r="B7" s="34">
        <v>24</v>
      </c>
      <c r="D7" s="32">
        <f t="shared" si="1"/>
        <v>0</v>
      </c>
      <c r="E7" s="3">
        <f>COUNTIF(Vertices[Degree],"&gt;= "&amp;D7)-COUNTIF(Vertices[Degree],"&gt;="&amp;D8)</f>
        <v>0</v>
      </c>
      <c r="F7" s="39">
        <f t="shared" si="2"/>
        <v>0.8139534883720931</v>
      </c>
      <c r="G7" s="40">
        <f>COUNTIF(Vertices[In-Degree],"&gt;= "&amp;F7)-COUNTIF(Vertices[In-Degree],"&gt;="&amp;F8)</f>
        <v>0</v>
      </c>
      <c r="H7" s="39">
        <f t="shared" si="3"/>
        <v>0.5813953488372093</v>
      </c>
      <c r="I7" s="40">
        <f>COUNTIF(Vertices[Out-Degree],"&gt;= "&amp;H7)-COUNTIF(Vertices[Out-Degree],"&gt;="&amp;H8)</f>
        <v>0</v>
      </c>
      <c r="J7" s="39">
        <f t="shared" si="4"/>
        <v>8.255813953488373</v>
      </c>
      <c r="K7" s="40">
        <f>COUNTIF(Vertices[Betweenness Centrality],"&gt;= "&amp;J7)-COUNTIF(Vertices[Betweenness Centrality],"&gt;="&amp;J8)</f>
        <v>0</v>
      </c>
      <c r="L7" s="39">
        <f t="shared" si="5"/>
        <v>0.05813953488372093</v>
      </c>
      <c r="M7" s="40">
        <f>COUNTIF(Vertices[Closeness Centrality],"&gt;= "&amp;L7)-COUNTIF(Vertices[Closeness Centrality],"&gt;="&amp;L8)</f>
        <v>1</v>
      </c>
      <c r="N7" s="39">
        <f t="shared" si="6"/>
        <v>0.038628720930232556</v>
      </c>
      <c r="O7" s="40">
        <f>COUNTIF(Vertices[Eigenvector Centrality],"&gt;= "&amp;N7)-COUNTIF(Vertices[Eigenvector Centrality],"&gt;="&amp;N8)</f>
        <v>0</v>
      </c>
      <c r="P7" s="39">
        <f t="shared" si="7"/>
        <v>0.8500444651162792</v>
      </c>
      <c r="Q7" s="40">
        <f>COUNTIF(Vertices[PageRank],"&gt;= "&amp;P7)-COUNTIF(Vertices[PageRank],"&gt;="&amp;P8)</f>
        <v>5</v>
      </c>
      <c r="R7" s="39">
        <f t="shared" si="8"/>
        <v>0.05813953488372093</v>
      </c>
      <c r="S7" s="44">
        <f>COUNTIF(Vertices[Clustering Coefficient],"&gt;= "&amp;R7)-COUNTIF(Vertices[Clustering Coefficient],"&gt;="&amp;R8)</f>
        <v>0</v>
      </c>
      <c r="T7" s="39" t="e">
        <f ca="1" t="shared" si="9"/>
        <v>#REF!</v>
      </c>
      <c r="U7" s="40" t="e">
        <f ca="1" t="shared" si="0"/>
        <v>#REF!</v>
      </c>
    </row>
    <row r="8" spans="1:21" ht="15">
      <c r="A8" s="34" t="s">
        <v>150</v>
      </c>
      <c r="B8" s="34">
        <v>49</v>
      </c>
      <c r="D8" s="32">
        <f t="shared" si="1"/>
        <v>0</v>
      </c>
      <c r="E8" s="3">
        <f>COUNTIF(Vertices[Degree],"&gt;= "&amp;D8)-COUNTIF(Vertices[Degree],"&gt;="&amp;D9)</f>
        <v>0</v>
      </c>
      <c r="F8" s="37">
        <f t="shared" si="2"/>
        <v>0.9767441860465118</v>
      </c>
      <c r="G8" s="38">
        <f>COUNTIF(Vertices[In-Degree],"&gt;= "&amp;F8)-COUNTIF(Vertices[In-Degree],"&gt;="&amp;F9)</f>
        <v>10</v>
      </c>
      <c r="H8" s="37">
        <f t="shared" si="3"/>
        <v>0.6976744186046512</v>
      </c>
      <c r="I8" s="38">
        <f>COUNTIF(Vertices[Out-Degree],"&gt;= "&amp;H8)-COUNTIF(Vertices[Out-Degree],"&gt;="&amp;H9)</f>
        <v>0</v>
      </c>
      <c r="J8" s="37">
        <f t="shared" si="4"/>
        <v>9.906976744186046</v>
      </c>
      <c r="K8" s="38">
        <f>COUNTIF(Vertices[Betweenness Centrality],"&gt;= "&amp;J8)-COUNTIF(Vertices[Betweenness Centrality],"&gt;="&amp;J9)</f>
        <v>0</v>
      </c>
      <c r="L8" s="37">
        <f t="shared" si="5"/>
        <v>0.06976744186046512</v>
      </c>
      <c r="M8" s="38">
        <f>COUNTIF(Vertices[Closeness Centrality],"&gt;= "&amp;L8)-COUNTIF(Vertices[Closeness Centrality],"&gt;="&amp;L9)</f>
        <v>0</v>
      </c>
      <c r="N8" s="37">
        <f t="shared" si="6"/>
        <v>0.04635446511627907</v>
      </c>
      <c r="O8" s="38">
        <f>COUNTIF(Vertices[Eigenvector Centrality],"&gt;= "&amp;N8)-COUNTIF(Vertices[Eigenvector Centrality],"&gt;="&amp;N9)</f>
        <v>0</v>
      </c>
      <c r="P8" s="37">
        <f t="shared" si="7"/>
        <v>0.920539558139535</v>
      </c>
      <c r="Q8" s="38">
        <f>COUNTIF(Vertices[PageRank],"&gt;= "&amp;P8)-COUNTIF(Vertices[PageRank],"&gt;="&amp;P9)</f>
        <v>1</v>
      </c>
      <c r="R8" s="37">
        <f t="shared" si="8"/>
        <v>0.06976744186046512</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1.1395348837209305</v>
      </c>
      <c r="G9" s="40">
        <f>COUNTIF(Vertices[In-Degree],"&gt;= "&amp;F9)-COUNTIF(Vertices[In-Degree],"&gt;="&amp;F10)</f>
        <v>0</v>
      </c>
      <c r="H9" s="39">
        <f t="shared" si="3"/>
        <v>0.813953488372093</v>
      </c>
      <c r="I9" s="40">
        <f>COUNTIF(Vertices[Out-Degree],"&gt;= "&amp;H9)-COUNTIF(Vertices[Out-Degree],"&gt;="&amp;H10)</f>
        <v>0</v>
      </c>
      <c r="J9" s="39">
        <f t="shared" si="4"/>
        <v>11.55813953488372</v>
      </c>
      <c r="K9" s="40">
        <f>COUNTIF(Vertices[Betweenness Centrality],"&gt;= "&amp;J9)-COUNTIF(Vertices[Betweenness Centrality],"&gt;="&amp;J10)</f>
        <v>0</v>
      </c>
      <c r="L9" s="39">
        <f t="shared" si="5"/>
        <v>0.08139534883720931</v>
      </c>
      <c r="M9" s="40">
        <f>COUNTIF(Vertices[Closeness Centrality],"&gt;= "&amp;L9)-COUNTIF(Vertices[Closeness Centrality],"&gt;="&amp;L10)</f>
        <v>6</v>
      </c>
      <c r="N9" s="39">
        <f t="shared" si="6"/>
        <v>0.05408020930232558</v>
      </c>
      <c r="O9" s="40">
        <f>COUNTIF(Vertices[Eigenvector Centrality],"&gt;= "&amp;N9)-COUNTIF(Vertices[Eigenvector Centrality],"&gt;="&amp;N10)</f>
        <v>0</v>
      </c>
      <c r="P9" s="39">
        <f t="shared" si="7"/>
        <v>0.9910346511627909</v>
      </c>
      <c r="Q9" s="40">
        <f>COUNTIF(Vertices[PageRank],"&gt;= "&amp;P9)-COUNTIF(Vertices[PageRank],"&gt;="&amp;P10)</f>
        <v>4</v>
      </c>
      <c r="R9" s="39">
        <f t="shared" si="8"/>
        <v>0.08139534883720931</v>
      </c>
      <c r="S9" s="44">
        <f>COUNTIF(Vertices[Clustering Coefficient],"&gt;= "&amp;R9)-COUNTIF(Vertices[Clustering Coefficient],"&gt;="&amp;R10)</f>
        <v>0</v>
      </c>
      <c r="T9" s="39" t="e">
        <f ca="1" t="shared" si="9"/>
        <v>#REF!</v>
      </c>
      <c r="U9" s="40" t="e">
        <f ca="1" t="shared" si="0"/>
        <v>#REF!</v>
      </c>
    </row>
    <row r="10" spans="1:21" ht="15">
      <c r="A10" s="34" t="s">
        <v>151</v>
      </c>
      <c r="B10" s="34">
        <v>21</v>
      </c>
      <c r="D10" s="32">
        <f t="shared" si="1"/>
        <v>0</v>
      </c>
      <c r="E10" s="3">
        <f>COUNTIF(Vertices[Degree],"&gt;= "&amp;D10)-COUNTIF(Vertices[Degree],"&gt;="&amp;D11)</f>
        <v>0</v>
      </c>
      <c r="F10" s="37">
        <f t="shared" si="2"/>
        <v>1.3023255813953492</v>
      </c>
      <c r="G10" s="38">
        <f>COUNTIF(Vertices[In-Degree],"&gt;= "&amp;F10)-COUNTIF(Vertices[In-Degree],"&gt;="&amp;F11)</f>
        <v>0</v>
      </c>
      <c r="H10" s="37">
        <f t="shared" si="3"/>
        <v>0.9302325581395349</v>
      </c>
      <c r="I10" s="38">
        <f>COUNTIF(Vertices[Out-Degree],"&gt;= "&amp;H10)-COUNTIF(Vertices[Out-Degree],"&gt;="&amp;H11)</f>
        <v>13</v>
      </c>
      <c r="J10" s="37">
        <f t="shared" si="4"/>
        <v>13.209302325581394</v>
      </c>
      <c r="K10" s="38">
        <f>COUNTIF(Vertices[Betweenness Centrality],"&gt;= "&amp;J10)-COUNTIF(Vertices[Betweenness Centrality],"&gt;="&amp;J11)</f>
        <v>0</v>
      </c>
      <c r="L10" s="37">
        <f t="shared" si="5"/>
        <v>0.09302325581395349</v>
      </c>
      <c r="M10" s="38">
        <f>COUNTIF(Vertices[Closeness Centrality],"&gt;= "&amp;L10)-COUNTIF(Vertices[Closeness Centrality],"&gt;="&amp;L11)</f>
        <v>0</v>
      </c>
      <c r="N10" s="37">
        <f t="shared" si="6"/>
        <v>0.06180595348837209</v>
      </c>
      <c r="O10" s="38">
        <f>COUNTIF(Vertices[Eigenvector Centrality],"&gt;= "&amp;N10)-COUNTIF(Vertices[Eigenvector Centrality],"&gt;="&amp;N11)</f>
        <v>0</v>
      </c>
      <c r="P10" s="37">
        <f t="shared" si="7"/>
        <v>1.0615297441860467</v>
      </c>
      <c r="Q10" s="38">
        <f>COUNTIF(Vertices[PageRank],"&gt;= "&amp;P10)-COUNTIF(Vertices[PageRank],"&gt;="&amp;P11)</f>
        <v>0</v>
      </c>
      <c r="R10" s="37">
        <f t="shared" si="8"/>
        <v>0.09302325581395349</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1.4651162790697678</v>
      </c>
      <c r="G11" s="40">
        <f>COUNTIF(Vertices[In-Degree],"&gt;= "&amp;F11)-COUNTIF(Vertices[In-Degree],"&gt;="&amp;F12)</f>
        <v>0</v>
      </c>
      <c r="H11" s="39">
        <f t="shared" si="3"/>
        <v>1.0465116279069768</v>
      </c>
      <c r="I11" s="40">
        <f>COUNTIF(Vertices[Out-Degree],"&gt;= "&amp;H11)-COUNTIF(Vertices[Out-Degree],"&gt;="&amp;H12)</f>
        <v>0</v>
      </c>
      <c r="J11" s="39">
        <f t="shared" si="4"/>
        <v>14.860465116279068</v>
      </c>
      <c r="K11" s="40">
        <f>COUNTIF(Vertices[Betweenness Centrality],"&gt;= "&amp;J11)-COUNTIF(Vertices[Betweenness Centrality],"&gt;="&amp;J12)</f>
        <v>0</v>
      </c>
      <c r="L11" s="39">
        <f t="shared" si="5"/>
        <v>0.10465116279069767</v>
      </c>
      <c r="M11" s="40">
        <f>COUNTIF(Vertices[Closeness Centrality],"&gt;= "&amp;L11)-COUNTIF(Vertices[Closeness Centrality],"&gt;="&amp;L12)</f>
        <v>0</v>
      </c>
      <c r="N11" s="39">
        <f t="shared" si="6"/>
        <v>0.06953169767441861</v>
      </c>
      <c r="O11" s="40">
        <f>COUNTIF(Vertices[Eigenvector Centrality],"&gt;= "&amp;N11)-COUNTIF(Vertices[Eigenvector Centrality],"&gt;="&amp;N12)</f>
        <v>0</v>
      </c>
      <c r="P11" s="39">
        <f t="shared" si="7"/>
        <v>1.1320248372093025</v>
      </c>
      <c r="Q11" s="40">
        <f>COUNTIF(Vertices[PageRank],"&gt;= "&amp;P11)-COUNTIF(Vertices[PageRank],"&gt;="&amp;P12)</f>
        <v>2</v>
      </c>
      <c r="R11" s="39">
        <f t="shared" si="8"/>
        <v>0.10465116279069767</v>
      </c>
      <c r="S11" s="44">
        <f>COUNTIF(Vertices[Clustering Coefficient],"&gt;= "&amp;R11)-COUNTIF(Vertices[Clustering Coefficient],"&gt;="&amp;R12)</f>
        <v>0</v>
      </c>
      <c r="T11" s="39" t="e">
        <f ca="1" t="shared" si="9"/>
        <v>#REF!</v>
      </c>
      <c r="U11" s="40" t="e">
        <f ca="1" t="shared" si="0"/>
        <v>#REF!</v>
      </c>
    </row>
    <row r="12" spans="1:21" ht="15">
      <c r="A12" s="34" t="s">
        <v>170</v>
      </c>
      <c r="B12" s="34">
        <v>0.04</v>
      </c>
      <c r="D12" s="32">
        <f t="shared" si="1"/>
        <v>0</v>
      </c>
      <c r="E12" s="3">
        <f>COUNTIF(Vertices[Degree],"&gt;= "&amp;D12)-COUNTIF(Vertices[Degree],"&gt;="&amp;D13)</f>
        <v>0</v>
      </c>
      <c r="F12" s="37">
        <f t="shared" si="2"/>
        <v>1.6279069767441865</v>
      </c>
      <c r="G12" s="38">
        <f>COUNTIF(Vertices[In-Degree],"&gt;= "&amp;F12)-COUNTIF(Vertices[In-Degree],"&gt;="&amp;F13)</f>
        <v>0</v>
      </c>
      <c r="H12" s="37">
        <f t="shared" si="3"/>
        <v>1.1627906976744187</v>
      </c>
      <c r="I12" s="38">
        <f>COUNTIF(Vertices[Out-Degree],"&gt;= "&amp;H12)-COUNTIF(Vertices[Out-Degree],"&gt;="&amp;H13)</f>
        <v>0</v>
      </c>
      <c r="J12" s="37">
        <f t="shared" si="4"/>
        <v>16.51162790697674</v>
      </c>
      <c r="K12" s="38">
        <f>COUNTIF(Vertices[Betweenness Centrality],"&gt;= "&amp;J12)-COUNTIF(Vertices[Betweenness Centrality],"&gt;="&amp;J13)</f>
        <v>0</v>
      </c>
      <c r="L12" s="37">
        <f t="shared" si="5"/>
        <v>0.11627906976744184</v>
      </c>
      <c r="M12" s="38">
        <f>COUNTIF(Vertices[Closeness Centrality],"&gt;= "&amp;L12)-COUNTIF(Vertices[Closeness Centrality],"&gt;="&amp;L13)</f>
        <v>0</v>
      </c>
      <c r="N12" s="37">
        <f t="shared" si="6"/>
        <v>0.07725744186046513</v>
      </c>
      <c r="O12" s="38">
        <f>COUNTIF(Vertices[Eigenvector Centrality],"&gt;= "&amp;N12)-COUNTIF(Vertices[Eigenvector Centrality],"&gt;="&amp;N13)</f>
        <v>0</v>
      </c>
      <c r="P12" s="37">
        <f t="shared" si="7"/>
        <v>1.2025199302325582</v>
      </c>
      <c r="Q12" s="38">
        <f>COUNTIF(Vertices[PageRank],"&gt;= "&amp;P12)-COUNTIF(Vertices[PageRank],"&gt;="&amp;P13)</f>
        <v>0</v>
      </c>
      <c r="R12" s="37">
        <f t="shared" si="8"/>
        <v>0.11627906976744184</v>
      </c>
      <c r="S12" s="43">
        <f>COUNTIF(Vertices[Clustering Coefficient],"&gt;= "&amp;R12)-COUNTIF(Vertices[Clustering Coefficient],"&gt;="&amp;R13)</f>
        <v>0</v>
      </c>
      <c r="T12" s="37" t="e">
        <f ca="1" t="shared" si="9"/>
        <v>#REF!</v>
      </c>
      <c r="U12" s="38" t="e">
        <f ca="1" t="shared" si="0"/>
        <v>#REF!</v>
      </c>
    </row>
    <row r="13" spans="1:21" ht="15">
      <c r="A13" s="34" t="s">
        <v>171</v>
      </c>
      <c r="B13" s="34">
        <v>0.07692307692307693</v>
      </c>
      <c r="D13" s="32">
        <f t="shared" si="1"/>
        <v>0</v>
      </c>
      <c r="E13" s="3">
        <f>COUNTIF(Vertices[Degree],"&gt;= "&amp;D13)-COUNTIF(Vertices[Degree],"&gt;="&amp;D14)</f>
        <v>0</v>
      </c>
      <c r="F13" s="39">
        <f t="shared" si="2"/>
        <v>1.7906976744186052</v>
      </c>
      <c r="G13" s="40">
        <f>COUNTIF(Vertices[In-Degree],"&gt;= "&amp;F13)-COUNTIF(Vertices[In-Degree],"&gt;="&amp;F14)</f>
        <v>0</v>
      </c>
      <c r="H13" s="39">
        <f t="shared" si="3"/>
        <v>1.2790697674418605</v>
      </c>
      <c r="I13" s="40">
        <f>COUNTIF(Vertices[Out-Degree],"&gt;= "&amp;H13)-COUNTIF(Vertices[Out-Degree],"&gt;="&amp;H14)</f>
        <v>0</v>
      </c>
      <c r="J13" s="39">
        <f t="shared" si="4"/>
        <v>18.162790697674417</v>
      </c>
      <c r="K13" s="40">
        <f>COUNTIF(Vertices[Betweenness Centrality],"&gt;= "&amp;J13)-COUNTIF(Vertices[Betweenness Centrality],"&gt;="&amp;J14)</f>
        <v>0</v>
      </c>
      <c r="L13" s="39">
        <f t="shared" si="5"/>
        <v>0.12790697674418602</v>
      </c>
      <c r="M13" s="40">
        <f>COUNTIF(Vertices[Closeness Centrality],"&gt;= "&amp;L13)-COUNTIF(Vertices[Closeness Centrality],"&gt;="&amp;L14)</f>
        <v>0</v>
      </c>
      <c r="N13" s="39">
        <f t="shared" si="6"/>
        <v>0.08498318604651164</v>
      </c>
      <c r="O13" s="40">
        <f>COUNTIF(Vertices[Eigenvector Centrality],"&gt;= "&amp;N13)-COUNTIF(Vertices[Eigenvector Centrality],"&gt;="&amp;N14)</f>
        <v>0</v>
      </c>
      <c r="P13" s="39">
        <f t="shared" si="7"/>
        <v>1.273015023255814</v>
      </c>
      <c r="Q13" s="40">
        <f>COUNTIF(Vertices[PageRank],"&gt;= "&amp;P13)-COUNTIF(Vertices[PageRank],"&gt;="&amp;P14)</f>
        <v>0</v>
      </c>
      <c r="R13" s="39">
        <f t="shared" si="8"/>
        <v>0.12790697674418602</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1.9534883720930238</v>
      </c>
      <c r="G14" s="38">
        <f>COUNTIF(Vertices[In-Degree],"&gt;= "&amp;F14)-COUNTIF(Vertices[In-Degree],"&gt;="&amp;F15)</f>
        <v>6</v>
      </c>
      <c r="H14" s="37">
        <f t="shared" si="3"/>
        <v>1.3953488372093024</v>
      </c>
      <c r="I14" s="38">
        <f>COUNTIF(Vertices[Out-Degree],"&gt;= "&amp;H14)-COUNTIF(Vertices[Out-Degree],"&gt;="&amp;H15)</f>
        <v>0</v>
      </c>
      <c r="J14" s="37">
        <f t="shared" si="4"/>
        <v>19.813953488372093</v>
      </c>
      <c r="K14" s="38">
        <f>COUNTIF(Vertices[Betweenness Centrality],"&gt;= "&amp;J14)-COUNTIF(Vertices[Betweenness Centrality],"&gt;="&amp;J15)</f>
        <v>0</v>
      </c>
      <c r="L14" s="37">
        <f t="shared" si="5"/>
        <v>0.1395348837209302</v>
      </c>
      <c r="M14" s="38">
        <f>COUNTIF(Vertices[Closeness Centrality],"&gt;= "&amp;L14)-COUNTIF(Vertices[Closeness Centrality],"&gt;="&amp;L15)</f>
        <v>0</v>
      </c>
      <c r="N14" s="37">
        <f t="shared" si="6"/>
        <v>0.09270893023255816</v>
      </c>
      <c r="O14" s="38">
        <f>COUNTIF(Vertices[Eigenvector Centrality],"&gt;= "&amp;N14)-COUNTIF(Vertices[Eigenvector Centrality],"&gt;="&amp;N15)</f>
        <v>0</v>
      </c>
      <c r="P14" s="37">
        <f t="shared" si="7"/>
        <v>1.3435101162790697</v>
      </c>
      <c r="Q14" s="38">
        <f>COUNTIF(Vertices[PageRank],"&gt;= "&amp;P14)-COUNTIF(Vertices[PageRank],"&gt;="&amp;P15)</f>
        <v>0</v>
      </c>
      <c r="R14" s="37">
        <f t="shared" si="8"/>
        <v>0.1395348837209302</v>
      </c>
      <c r="S14" s="43">
        <f>COUNTIF(Vertices[Clustering Coefficient],"&gt;= "&amp;R14)-COUNTIF(Vertices[Clustering Coefficient],"&gt;="&amp;R15)</f>
        <v>0</v>
      </c>
      <c r="T14" s="37" t="e">
        <f ca="1" t="shared" si="9"/>
        <v>#REF!</v>
      </c>
      <c r="U14" s="38" t="e">
        <f ca="1" t="shared" si="0"/>
        <v>#REF!</v>
      </c>
    </row>
    <row r="15" spans="1:21" ht="15">
      <c r="A15" s="34" t="s">
        <v>152</v>
      </c>
      <c r="B15" s="34">
        <v>8</v>
      </c>
      <c r="D15" s="32">
        <f t="shared" si="1"/>
        <v>0</v>
      </c>
      <c r="E15" s="3">
        <f>COUNTIF(Vertices[Degree],"&gt;= "&amp;D15)-COUNTIF(Vertices[Degree],"&gt;="&amp;D16)</f>
        <v>0</v>
      </c>
      <c r="F15" s="39">
        <f t="shared" si="2"/>
        <v>2.1162790697674425</v>
      </c>
      <c r="G15" s="40">
        <f>COUNTIF(Vertices[In-Degree],"&gt;= "&amp;F15)-COUNTIF(Vertices[In-Degree],"&gt;="&amp;F16)</f>
        <v>0</v>
      </c>
      <c r="H15" s="39">
        <f t="shared" si="3"/>
        <v>1.5116279069767442</v>
      </c>
      <c r="I15" s="40">
        <f>COUNTIF(Vertices[Out-Degree],"&gt;= "&amp;H15)-COUNTIF(Vertices[Out-Degree],"&gt;="&amp;H16)</f>
        <v>0</v>
      </c>
      <c r="J15" s="39">
        <f t="shared" si="4"/>
        <v>21.46511627906977</v>
      </c>
      <c r="K15" s="40">
        <f>COUNTIF(Vertices[Betweenness Centrality],"&gt;= "&amp;J15)-COUNTIF(Vertices[Betweenness Centrality],"&gt;="&amp;J16)</f>
        <v>0</v>
      </c>
      <c r="L15" s="39">
        <f t="shared" si="5"/>
        <v>0.15116279069767438</v>
      </c>
      <c r="M15" s="40">
        <f>COUNTIF(Vertices[Closeness Centrality],"&gt;= "&amp;L15)-COUNTIF(Vertices[Closeness Centrality],"&gt;="&amp;L16)</f>
        <v>0</v>
      </c>
      <c r="N15" s="39">
        <f t="shared" si="6"/>
        <v>0.10043467441860468</v>
      </c>
      <c r="O15" s="40">
        <f>COUNTIF(Vertices[Eigenvector Centrality],"&gt;= "&amp;N15)-COUNTIF(Vertices[Eigenvector Centrality],"&gt;="&amp;N16)</f>
        <v>0</v>
      </c>
      <c r="P15" s="39">
        <f t="shared" si="7"/>
        <v>1.4140052093023254</v>
      </c>
      <c r="Q15" s="40">
        <f>COUNTIF(Vertices[PageRank],"&gt;= "&amp;P15)-COUNTIF(Vertices[PageRank],"&gt;="&amp;P16)</f>
        <v>0</v>
      </c>
      <c r="R15" s="39">
        <f t="shared" si="8"/>
        <v>0.15116279069767438</v>
      </c>
      <c r="S15" s="44">
        <f>COUNTIF(Vertices[Clustering Coefficient],"&gt;= "&amp;R15)-COUNTIF(Vertices[Clustering Coefficient],"&gt;="&amp;R16)</f>
        <v>0</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2.279069767441861</v>
      </c>
      <c r="G16" s="38">
        <f>COUNTIF(Vertices[In-Degree],"&gt;= "&amp;F16)-COUNTIF(Vertices[In-Degree],"&gt;="&amp;F17)</f>
        <v>0</v>
      </c>
      <c r="H16" s="37">
        <f t="shared" si="3"/>
        <v>1.627906976744186</v>
      </c>
      <c r="I16" s="38">
        <f>COUNTIF(Vertices[Out-Degree],"&gt;= "&amp;H16)-COUNTIF(Vertices[Out-Degree],"&gt;="&amp;H17)</f>
        <v>0</v>
      </c>
      <c r="J16" s="37">
        <f t="shared" si="4"/>
        <v>23.116279069767444</v>
      </c>
      <c r="K16" s="38">
        <f>COUNTIF(Vertices[Betweenness Centrality],"&gt;= "&amp;J16)-COUNTIF(Vertices[Betweenness Centrality],"&gt;="&amp;J17)</f>
        <v>0</v>
      </c>
      <c r="L16" s="37">
        <f t="shared" si="5"/>
        <v>0.16279069767441856</v>
      </c>
      <c r="M16" s="38">
        <f>COUNTIF(Vertices[Closeness Centrality],"&gt;= "&amp;L16)-COUNTIF(Vertices[Closeness Centrality],"&gt;="&amp;L17)</f>
        <v>1</v>
      </c>
      <c r="N16" s="37">
        <f t="shared" si="6"/>
        <v>0.1081604186046512</v>
      </c>
      <c r="O16" s="38">
        <f>COUNTIF(Vertices[Eigenvector Centrality],"&gt;= "&amp;N16)-COUNTIF(Vertices[Eigenvector Centrality],"&gt;="&amp;N17)</f>
        <v>6</v>
      </c>
      <c r="P16" s="37">
        <f t="shared" si="7"/>
        <v>1.4845003023255812</v>
      </c>
      <c r="Q16" s="38">
        <f>COUNTIF(Vertices[PageRank],"&gt;= "&amp;P16)-COUNTIF(Vertices[PageRank],"&gt;="&amp;P17)</f>
        <v>1</v>
      </c>
      <c r="R16" s="37">
        <f t="shared" si="8"/>
        <v>0.16279069767441856</v>
      </c>
      <c r="S16" s="43">
        <f>COUNTIF(Vertices[Clustering Coefficient],"&gt;= "&amp;R16)-COUNTIF(Vertices[Clustering Coefficient],"&gt;="&amp;R17)</f>
        <v>0</v>
      </c>
      <c r="T16" s="37" t="e">
        <f ca="1" t="shared" si="9"/>
        <v>#REF!</v>
      </c>
      <c r="U16" s="38" t="e">
        <f ca="1" t="shared" si="0"/>
        <v>#REF!</v>
      </c>
    </row>
    <row r="17" spans="1:21" ht="15">
      <c r="A17" s="34" t="s">
        <v>154</v>
      </c>
      <c r="B17" s="34">
        <v>11</v>
      </c>
      <c r="D17" s="32">
        <f t="shared" si="1"/>
        <v>0</v>
      </c>
      <c r="E17" s="3">
        <f>COUNTIF(Vertices[Degree],"&gt;= "&amp;D17)-COUNTIF(Vertices[Degree],"&gt;="&amp;D18)</f>
        <v>0</v>
      </c>
      <c r="F17" s="39">
        <f t="shared" si="2"/>
        <v>2.4418604651162794</v>
      </c>
      <c r="G17" s="40">
        <f>COUNTIF(Vertices[In-Degree],"&gt;= "&amp;F17)-COUNTIF(Vertices[In-Degree],"&gt;="&amp;F18)</f>
        <v>0</v>
      </c>
      <c r="H17" s="39">
        <f t="shared" si="3"/>
        <v>1.744186046511628</v>
      </c>
      <c r="I17" s="40">
        <f>COUNTIF(Vertices[Out-Degree],"&gt;= "&amp;H17)-COUNTIF(Vertices[Out-Degree],"&gt;="&amp;H18)</f>
        <v>0</v>
      </c>
      <c r="J17" s="39">
        <f t="shared" si="4"/>
        <v>24.76744186046512</v>
      </c>
      <c r="K17" s="40">
        <f>COUNTIF(Vertices[Betweenness Centrality],"&gt;= "&amp;J17)-COUNTIF(Vertices[Betweenness Centrality],"&gt;="&amp;J18)</f>
        <v>0</v>
      </c>
      <c r="L17" s="39">
        <f t="shared" si="5"/>
        <v>0.17441860465116274</v>
      </c>
      <c r="M17" s="40">
        <f>COUNTIF(Vertices[Closeness Centrality],"&gt;= "&amp;L17)-COUNTIF(Vertices[Closeness Centrality],"&gt;="&amp;L18)</f>
        <v>0</v>
      </c>
      <c r="N17" s="39">
        <f t="shared" si="6"/>
        <v>0.11588616279069772</v>
      </c>
      <c r="O17" s="40">
        <f>COUNTIF(Vertices[Eigenvector Centrality],"&gt;= "&amp;N17)-COUNTIF(Vertices[Eigenvector Centrality],"&gt;="&amp;N18)</f>
        <v>0</v>
      </c>
      <c r="P17" s="39">
        <f t="shared" si="7"/>
        <v>1.554995395348837</v>
      </c>
      <c r="Q17" s="40">
        <f>COUNTIF(Vertices[PageRank],"&gt;= "&amp;P17)-COUNTIF(Vertices[PageRank],"&gt;="&amp;P18)</f>
        <v>0</v>
      </c>
      <c r="R17" s="39">
        <f t="shared" si="8"/>
        <v>0.17441860465116274</v>
      </c>
      <c r="S17" s="44">
        <f>COUNTIF(Vertices[Clustering Coefficient],"&gt;= "&amp;R17)-COUNTIF(Vertices[Clustering Coefficient],"&gt;="&amp;R18)</f>
        <v>0</v>
      </c>
      <c r="T17" s="39" t="e">
        <f ca="1" t="shared" si="9"/>
        <v>#REF!</v>
      </c>
      <c r="U17" s="40" t="e">
        <f ca="1" t="shared" si="0"/>
        <v>#REF!</v>
      </c>
    </row>
    <row r="18" spans="1:21" ht="15">
      <c r="A18" s="34" t="s">
        <v>155</v>
      </c>
      <c r="B18" s="34">
        <v>14</v>
      </c>
      <c r="D18" s="32">
        <f t="shared" si="1"/>
        <v>0</v>
      </c>
      <c r="E18" s="3">
        <f>COUNTIF(Vertices[Degree],"&gt;= "&amp;D18)-COUNTIF(Vertices[Degree],"&gt;="&amp;D19)</f>
        <v>0</v>
      </c>
      <c r="F18" s="37">
        <f t="shared" si="2"/>
        <v>2.604651162790698</v>
      </c>
      <c r="G18" s="38">
        <f>COUNTIF(Vertices[In-Degree],"&gt;= "&amp;F18)-COUNTIF(Vertices[In-Degree],"&gt;="&amp;F19)</f>
        <v>0</v>
      </c>
      <c r="H18" s="37">
        <f t="shared" si="3"/>
        <v>1.8604651162790697</v>
      </c>
      <c r="I18" s="38">
        <f>COUNTIF(Vertices[Out-Degree],"&gt;= "&amp;H18)-COUNTIF(Vertices[Out-Degree],"&gt;="&amp;H19)</f>
        <v>0</v>
      </c>
      <c r="J18" s="37">
        <f t="shared" si="4"/>
        <v>26.418604651162795</v>
      </c>
      <c r="K18" s="38">
        <f>COUNTIF(Vertices[Betweenness Centrality],"&gt;= "&amp;J18)-COUNTIF(Vertices[Betweenness Centrality],"&gt;="&amp;J19)</f>
        <v>0</v>
      </c>
      <c r="L18" s="37">
        <f t="shared" si="5"/>
        <v>0.18604651162790692</v>
      </c>
      <c r="M18" s="38">
        <f>COUNTIF(Vertices[Closeness Centrality],"&gt;= "&amp;L18)-COUNTIF(Vertices[Closeness Centrality],"&gt;="&amp;L19)</f>
        <v>0</v>
      </c>
      <c r="N18" s="37">
        <f t="shared" si="6"/>
        <v>0.12361190697674423</v>
      </c>
      <c r="O18" s="38">
        <f>COUNTIF(Vertices[Eigenvector Centrality],"&gt;= "&amp;N18)-COUNTIF(Vertices[Eigenvector Centrality],"&gt;="&amp;N19)</f>
        <v>0</v>
      </c>
      <c r="P18" s="37">
        <f t="shared" si="7"/>
        <v>1.6254904883720926</v>
      </c>
      <c r="Q18" s="38">
        <f>COUNTIF(Vertices[PageRank],"&gt;= "&amp;P18)-COUNTIF(Vertices[PageRank],"&gt;="&amp;P19)</f>
        <v>0</v>
      </c>
      <c r="R18" s="37">
        <f t="shared" si="8"/>
        <v>0.18604651162790692</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2.7674418604651163</v>
      </c>
      <c r="G19" s="40">
        <f>COUNTIF(Vertices[In-Degree],"&gt;= "&amp;F19)-COUNTIF(Vertices[In-Degree],"&gt;="&amp;F20)</f>
        <v>0</v>
      </c>
      <c r="H19" s="39">
        <f t="shared" si="3"/>
        <v>1.9767441860465116</v>
      </c>
      <c r="I19" s="40">
        <f>COUNTIF(Vertices[Out-Degree],"&gt;= "&amp;H19)-COUNTIF(Vertices[Out-Degree],"&gt;="&amp;H20)</f>
        <v>4</v>
      </c>
      <c r="J19" s="39">
        <f t="shared" si="4"/>
        <v>28.06976744186047</v>
      </c>
      <c r="K19" s="40">
        <f>COUNTIF(Vertices[Betweenness Centrality],"&gt;= "&amp;J19)-COUNTIF(Vertices[Betweenness Centrality],"&gt;="&amp;J20)</f>
        <v>0</v>
      </c>
      <c r="L19" s="39">
        <f t="shared" si="5"/>
        <v>0.1976744186046511</v>
      </c>
      <c r="M19" s="40">
        <f>COUNTIF(Vertices[Closeness Centrality],"&gt;= "&amp;L19)-COUNTIF(Vertices[Closeness Centrality],"&gt;="&amp;L20)</f>
        <v>0</v>
      </c>
      <c r="N19" s="39">
        <f t="shared" si="6"/>
        <v>0.13133765116279075</v>
      </c>
      <c r="O19" s="40">
        <f>COUNTIF(Vertices[Eigenvector Centrality],"&gt;= "&amp;N19)-COUNTIF(Vertices[Eigenvector Centrality],"&gt;="&amp;N20)</f>
        <v>0</v>
      </c>
      <c r="P19" s="39">
        <f t="shared" si="7"/>
        <v>1.6959855813953484</v>
      </c>
      <c r="Q19" s="40">
        <f>COUNTIF(Vertices[PageRank],"&gt;= "&amp;P19)-COUNTIF(Vertices[PageRank],"&gt;="&amp;P20)</f>
        <v>1</v>
      </c>
      <c r="R19" s="39">
        <f t="shared" si="8"/>
        <v>0.1976744186046511</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2.9302325581395348</v>
      </c>
      <c r="G20" s="38">
        <f>COUNTIF(Vertices[In-Degree],"&gt;= "&amp;F20)-COUNTIF(Vertices[In-Degree],"&gt;="&amp;F21)</f>
        <v>1</v>
      </c>
      <c r="H20" s="37">
        <f t="shared" si="3"/>
        <v>2.0930232558139537</v>
      </c>
      <c r="I20" s="38">
        <f>COUNTIF(Vertices[Out-Degree],"&gt;= "&amp;H20)-COUNTIF(Vertices[Out-Degree],"&gt;="&amp;H21)</f>
        <v>0</v>
      </c>
      <c r="J20" s="37">
        <f t="shared" si="4"/>
        <v>29.720930232558146</v>
      </c>
      <c r="K20" s="38">
        <f>COUNTIF(Vertices[Betweenness Centrality],"&gt;= "&amp;J20)-COUNTIF(Vertices[Betweenness Centrality],"&gt;="&amp;J21)</f>
        <v>1</v>
      </c>
      <c r="L20" s="37">
        <f t="shared" si="5"/>
        <v>0.20930232558139528</v>
      </c>
      <c r="M20" s="38">
        <f>COUNTIF(Vertices[Closeness Centrality],"&gt;= "&amp;L20)-COUNTIF(Vertices[Closeness Centrality],"&gt;="&amp;L21)</f>
        <v>0</v>
      </c>
      <c r="N20" s="37">
        <f t="shared" si="6"/>
        <v>0.13906339534883727</v>
      </c>
      <c r="O20" s="38">
        <f>COUNTIF(Vertices[Eigenvector Centrality],"&gt;= "&amp;N20)-COUNTIF(Vertices[Eigenvector Centrality],"&gt;="&amp;N21)</f>
        <v>0</v>
      </c>
      <c r="P20" s="37">
        <f t="shared" si="7"/>
        <v>1.7664806744186041</v>
      </c>
      <c r="Q20" s="38">
        <f>COUNTIF(Vertices[PageRank],"&gt;= "&amp;P20)-COUNTIF(Vertices[PageRank],"&gt;="&amp;P21)</f>
        <v>0</v>
      </c>
      <c r="R20" s="37">
        <f t="shared" si="8"/>
        <v>0.20930232558139528</v>
      </c>
      <c r="S20" s="43">
        <f>COUNTIF(Vertices[Clustering Coefficient],"&gt;= "&amp;R20)-COUNTIF(Vertices[Clustering Coefficient],"&gt;="&amp;R21)</f>
        <v>0</v>
      </c>
      <c r="T20" s="37" t="e">
        <f ca="1" t="shared" si="9"/>
        <v>#REF!</v>
      </c>
      <c r="U20" s="38" t="e">
        <f ca="1" t="shared" si="0"/>
        <v>#REF!</v>
      </c>
    </row>
    <row r="21" spans="1:21" ht="15">
      <c r="A21" s="34" t="s">
        <v>157</v>
      </c>
      <c r="B21" s="34">
        <v>1.849246</v>
      </c>
      <c r="D21" s="32">
        <f t="shared" si="1"/>
        <v>0</v>
      </c>
      <c r="E21" s="3">
        <f>COUNTIF(Vertices[Degree],"&gt;= "&amp;D21)-COUNTIF(Vertices[Degree],"&gt;="&amp;D22)</f>
        <v>0</v>
      </c>
      <c r="F21" s="39">
        <f t="shared" si="2"/>
        <v>3.093023255813953</v>
      </c>
      <c r="G21" s="40">
        <f>COUNTIF(Vertices[In-Degree],"&gt;= "&amp;F21)-COUNTIF(Vertices[In-Degree],"&gt;="&amp;F22)</f>
        <v>0</v>
      </c>
      <c r="H21" s="39">
        <f t="shared" si="3"/>
        <v>2.2093023255813957</v>
      </c>
      <c r="I21" s="40">
        <f>COUNTIF(Vertices[Out-Degree],"&gt;= "&amp;H21)-COUNTIF(Vertices[Out-Degree],"&gt;="&amp;H22)</f>
        <v>0</v>
      </c>
      <c r="J21" s="39">
        <f t="shared" si="4"/>
        <v>31.37209302325582</v>
      </c>
      <c r="K21" s="40">
        <f>COUNTIF(Vertices[Betweenness Centrality],"&gt;= "&amp;J21)-COUNTIF(Vertices[Betweenness Centrality],"&gt;="&amp;J22)</f>
        <v>0</v>
      </c>
      <c r="L21" s="39">
        <f t="shared" si="5"/>
        <v>0.22093023255813946</v>
      </c>
      <c r="M21" s="40">
        <f>COUNTIF(Vertices[Closeness Centrality],"&gt;= "&amp;L21)-COUNTIF(Vertices[Closeness Centrality],"&gt;="&amp;L22)</f>
        <v>0</v>
      </c>
      <c r="N21" s="39">
        <f t="shared" si="6"/>
        <v>0.1467891395348838</v>
      </c>
      <c r="O21" s="40">
        <f>COUNTIF(Vertices[Eigenvector Centrality],"&gt;= "&amp;N21)-COUNTIF(Vertices[Eigenvector Centrality],"&gt;="&amp;N22)</f>
        <v>0</v>
      </c>
      <c r="P21" s="39">
        <f t="shared" si="7"/>
        <v>1.8369757674418599</v>
      </c>
      <c r="Q21" s="40">
        <f>COUNTIF(Vertices[PageRank],"&gt;= "&amp;P21)-COUNTIF(Vertices[PageRank],"&gt;="&amp;P22)</f>
        <v>0</v>
      </c>
      <c r="R21" s="39">
        <f t="shared" si="8"/>
        <v>0.22093023255813946</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3.2558139534883717</v>
      </c>
      <c r="G22" s="38">
        <f>COUNTIF(Vertices[In-Degree],"&gt;= "&amp;F22)-COUNTIF(Vertices[In-Degree],"&gt;="&amp;F23)</f>
        <v>0</v>
      </c>
      <c r="H22" s="37">
        <f t="shared" si="3"/>
        <v>2.325581395348838</v>
      </c>
      <c r="I22" s="38">
        <f>COUNTIF(Vertices[Out-Degree],"&gt;= "&amp;H22)-COUNTIF(Vertices[Out-Degree],"&gt;="&amp;H23)</f>
        <v>0</v>
      </c>
      <c r="J22" s="37">
        <f t="shared" si="4"/>
        <v>33.0232558139535</v>
      </c>
      <c r="K22" s="38">
        <f>COUNTIF(Vertices[Betweenness Centrality],"&gt;= "&amp;J22)-COUNTIF(Vertices[Betweenness Centrality],"&gt;="&amp;J23)</f>
        <v>1</v>
      </c>
      <c r="L22" s="37">
        <f t="shared" si="5"/>
        <v>0.23255813953488363</v>
      </c>
      <c r="M22" s="38">
        <f>COUNTIF(Vertices[Closeness Centrality],"&gt;= "&amp;L22)-COUNTIF(Vertices[Closeness Centrality],"&gt;="&amp;L23)</f>
        <v>0</v>
      </c>
      <c r="N22" s="37">
        <f t="shared" si="6"/>
        <v>0.1545148837209303</v>
      </c>
      <c r="O22" s="38">
        <f>COUNTIF(Vertices[Eigenvector Centrality],"&gt;= "&amp;N22)-COUNTIF(Vertices[Eigenvector Centrality],"&gt;="&amp;N23)</f>
        <v>0</v>
      </c>
      <c r="P22" s="37">
        <f t="shared" si="7"/>
        <v>1.9074708604651156</v>
      </c>
      <c r="Q22" s="38">
        <f>COUNTIF(Vertices[PageRank],"&gt;= "&amp;P22)-COUNTIF(Vertices[PageRank],"&gt;="&amp;P23)</f>
        <v>0</v>
      </c>
      <c r="R22" s="37">
        <f t="shared" si="8"/>
        <v>0.23255813953488363</v>
      </c>
      <c r="S22" s="43">
        <f>COUNTIF(Vertices[Clustering Coefficient],"&gt;= "&amp;R22)-COUNTIF(Vertices[Clustering Coefficient],"&gt;="&amp;R23)</f>
        <v>0</v>
      </c>
      <c r="T22" s="37" t="e">
        <f ca="1" t="shared" si="9"/>
        <v>#REF!</v>
      </c>
      <c r="U22" s="38" t="e">
        <f ca="1" t="shared" si="0"/>
        <v>#REF!</v>
      </c>
    </row>
    <row r="23" spans="1:21" ht="15">
      <c r="A23" s="34" t="s">
        <v>158</v>
      </c>
      <c r="B23" s="34">
        <v>0.03201970443349754</v>
      </c>
      <c r="D23" s="32">
        <f t="shared" si="1"/>
        <v>0</v>
      </c>
      <c r="E23" s="3">
        <f>COUNTIF(Vertices[Degree],"&gt;= "&amp;D23)-COUNTIF(Vertices[Degree],"&gt;="&amp;D24)</f>
        <v>0</v>
      </c>
      <c r="F23" s="39">
        <f t="shared" si="2"/>
        <v>3.41860465116279</v>
      </c>
      <c r="G23" s="40">
        <f>COUNTIF(Vertices[In-Degree],"&gt;= "&amp;F23)-COUNTIF(Vertices[In-Degree],"&gt;="&amp;F24)</f>
        <v>0</v>
      </c>
      <c r="H23" s="39">
        <f t="shared" si="3"/>
        <v>2.44186046511628</v>
      </c>
      <c r="I23" s="40">
        <f>COUNTIF(Vertices[Out-Degree],"&gt;= "&amp;H23)-COUNTIF(Vertices[Out-Degree],"&gt;="&amp;H24)</f>
        <v>0</v>
      </c>
      <c r="J23" s="39">
        <f t="shared" si="4"/>
        <v>34.67441860465117</v>
      </c>
      <c r="K23" s="40">
        <f>COUNTIF(Vertices[Betweenness Centrality],"&gt;= "&amp;J23)-COUNTIF(Vertices[Betweenness Centrality],"&gt;="&amp;J24)</f>
        <v>0</v>
      </c>
      <c r="L23" s="39">
        <f t="shared" si="5"/>
        <v>0.2441860465116278</v>
      </c>
      <c r="M23" s="40">
        <f>COUNTIF(Vertices[Closeness Centrality],"&gt;= "&amp;L23)-COUNTIF(Vertices[Closeness Centrality],"&gt;="&amp;L24)</f>
        <v>2</v>
      </c>
      <c r="N23" s="39">
        <f t="shared" si="6"/>
        <v>0.16224062790697683</v>
      </c>
      <c r="O23" s="40">
        <f>COUNTIF(Vertices[Eigenvector Centrality],"&gt;= "&amp;N23)-COUNTIF(Vertices[Eigenvector Centrality],"&gt;="&amp;N24)</f>
        <v>0</v>
      </c>
      <c r="P23" s="39">
        <f t="shared" si="7"/>
        <v>1.9779659534883713</v>
      </c>
      <c r="Q23" s="40">
        <f>COUNTIF(Vertices[PageRank],"&gt;= "&amp;P23)-COUNTIF(Vertices[PageRank],"&gt;="&amp;P24)</f>
        <v>0</v>
      </c>
      <c r="R23" s="39">
        <f t="shared" si="8"/>
        <v>0.2441860465116278</v>
      </c>
      <c r="S23" s="44">
        <f>COUNTIF(Vertices[Clustering Coefficient],"&gt;= "&amp;R23)-COUNTIF(Vertices[Clustering Coefficient],"&gt;="&amp;R24)</f>
        <v>0</v>
      </c>
      <c r="T23" s="39" t="e">
        <f ca="1" t="shared" si="9"/>
        <v>#REF!</v>
      </c>
      <c r="U23" s="40" t="e">
        <f ca="1" t="shared" si="0"/>
        <v>#REF!</v>
      </c>
    </row>
    <row r="24" spans="1:21" ht="15">
      <c r="A24" s="34" t="s">
        <v>226</v>
      </c>
      <c r="B24" s="34">
        <v>0.483549</v>
      </c>
      <c r="D24" s="32">
        <f t="shared" si="1"/>
        <v>0</v>
      </c>
      <c r="E24" s="3">
        <f>COUNTIF(Vertices[Degree],"&gt;= "&amp;D24)-COUNTIF(Vertices[Degree],"&gt;="&amp;D25)</f>
        <v>0</v>
      </c>
      <c r="F24" s="37">
        <f t="shared" si="2"/>
        <v>3.5813953488372086</v>
      </c>
      <c r="G24" s="38">
        <f>COUNTIF(Vertices[In-Degree],"&gt;= "&amp;F24)-COUNTIF(Vertices[In-Degree],"&gt;="&amp;F25)</f>
        <v>0</v>
      </c>
      <c r="H24" s="37">
        <f t="shared" si="3"/>
        <v>2.558139534883722</v>
      </c>
      <c r="I24" s="38">
        <f>COUNTIF(Vertices[Out-Degree],"&gt;= "&amp;H24)-COUNTIF(Vertices[Out-Degree],"&gt;="&amp;H25)</f>
        <v>0</v>
      </c>
      <c r="J24" s="37">
        <f t="shared" si="4"/>
        <v>36.32558139534885</v>
      </c>
      <c r="K24" s="38">
        <f>COUNTIF(Vertices[Betweenness Centrality],"&gt;= "&amp;J24)-COUNTIF(Vertices[Betweenness Centrality],"&gt;="&amp;J25)</f>
        <v>0</v>
      </c>
      <c r="L24" s="37">
        <f t="shared" si="5"/>
        <v>0.255813953488372</v>
      </c>
      <c r="M24" s="38">
        <f>COUNTIF(Vertices[Closeness Centrality],"&gt;= "&amp;L24)-COUNTIF(Vertices[Closeness Centrality],"&gt;="&amp;L25)</f>
        <v>0</v>
      </c>
      <c r="N24" s="37">
        <f t="shared" si="6"/>
        <v>0.16996637209302334</v>
      </c>
      <c r="O24" s="38">
        <f>COUNTIF(Vertices[Eigenvector Centrality],"&gt;= "&amp;N24)-COUNTIF(Vertices[Eigenvector Centrality],"&gt;="&amp;N25)</f>
        <v>0</v>
      </c>
      <c r="P24" s="37">
        <f t="shared" si="7"/>
        <v>2.048461046511627</v>
      </c>
      <c r="Q24" s="38">
        <f>COUNTIF(Vertices[PageRank],"&gt;= "&amp;P24)-COUNTIF(Vertices[PageRank],"&gt;="&amp;P25)</f>
        <v>0</v>
      </c>
      <c r="R24" s="37">
        <f t="shared" si="8"/>
        <v>0.255813953488372</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3.744186046511627</v>
      </c>
      <c r="G25" s="40">
        <f>COUNTIF(Vertices[In-Degree],"&gt;= "&amp;F25)-COUNTIF(Vertices[In-Degree],"&gt;="&amp;F26)</f>
        <v>0</v>
      </c>
      <c r="H25" s="39">
        <f t="shared" si="3"/>
        <v>2.674418604651164</v>
      </c>
      <c r="I25" s="40">
        <f>COUNTIF(Vertices[Out-Degree],"&gt;= "&amp;H25)-COUNTIF(Vertices[Out-Degree],"&gt;="&amp;H26)</f>
        <v>0</v>
      </c>
      <c r="J25" s="39">
        <f t="shared" si="4"/>
        <v>37.976744186046524</v>
      </c>
      <c r="K25" s="40">
        <f>COUNTIF(Vertices[Betweenness Centrality],"&gt;= "&amp;J25)-COUNTIF(Vertices[Betweenness Centrality],"&gt;="&amp;J26)</f>
        <v>0</v>
      </c>
      <c r="L25" s="39">
        <f t="shared" si="5"/>
        <v>0.2674418604651162</v>
      </c>
      <c r="M25" s="40">
        <f>COUNTIF(Vertices[Closeness Centrality],"&gt;= "&amp;L25)-COUNTIF(Vertices[Closeness Centrality],"&gt;="&amp;L26)</f>
        <v>0</v>
      </c>
      <c r="N25" s="39">
        <f t="shared" si="6"/>
        <v>0.17769211627906986</v>
      </c>
      <c r="O25" s="40">
        <f>COUNTIF(Vertices[Eigenvector Centrality],"&gt;= "&amp;N25)-COUNTIF(Vertices[Eigenvector Centrality],"&gt;="&amp;N26)</f>
        <v>0</v>
      </c>
      <c r="P25" s="39">
        <f t="shared" si="7"/>
        <v>2.118956139534883</v>
      </c>
      <c r="Q25" s="40">
        <f>COUNTIF(Vertices[PageRank],"&gt;= "&amp;P25)-COUNTIF(Vertices[PageRank],"&gt;="&amp;P26)</f>
        <v>0</v>
      </c>
      <c r="R25" s="39">
        <f t="shared" si="8"/>
        <v>0.2674418604651162</v>
      </c>
      <c r="S25" s="44">
        <f>COUNTIF(Vertices[Clustering Coefficient],"&gt;= "&amp;R25)-COUNTIF(Vertices[Clustering Coefficient],"&gt;="&amp;R26)</f>
        <v>0</v>
      </c>
      <c r="T25" s="39" t="e">
        <f ca="1" t="shared" si="9"/>
        <v>#REF!</v>
      </c>
      <c r="U25" s="40" t="e">
        <f ca="1" t="shared" si="0"/>
        <v>#REF!</v>
      </c>
    </row>
    <row r="26" spans="1:21" ht="15">
      <c r="A26" s="34" t="s">
        <v>227</v>
      </c>
      <c r="B26" s="34" t="s">
        <v>391</v>
      </c>
      <c r="D26" s="32">
        <f t="shared" si="1"/>
        <v>0</v>
      </c>
      <c r="E26" s="3">
        <f>COUNTIF(Vertices[Degree],"&gt;= "&amp;D26)-COUNTIF(Vertices[Degree],"&gt;="&amp;D27)</f>
        <v>0</v>
      </c>
      <c r="F26" s="37">
        <f t="shared" si="2"/>
        <v>3.9069767441860455</v>
      </c>
      <c r="G26" s="38">
        <f>COUNTIF(Vertices[In-Degree],"&gt;= "&amp;F26)-COUNTIF(Vertices[In-Degree],"&gt;="&amp;F27)</f>
        <v>0</v>
      </c>
      <c r="H26" s="37">
        <f t="shared" si="3"/>
        <v>2.790697674418606</v>
      </c>
      <c r="I26" s="38">
        <f>COUNTIF(Vertices[Out-Degree],"&gt;= "&amp;H26)-COUNTIF(Vertices[Out-Degree],"&gt;="&amp;H27)</f>
        <v>0</v>
      </c>
      <c r="J26" s="37">
        <f t="shared" si="4"/>
        <v>39.6279069767442</v>
      </c>
      <c r="K26" s="38">
        <f>COUNTIF(Vertices[Betweenness Centrality],"&gt;= "&amp;J26)-COUNTIF(Vertices[Betweenness Centrality],"&gt;="&amp;J27)</f>
        <v>0</v>
      </c>
      <c r="L26" s="37">
        <f t="shared" si="5"/>
        <v>0.2790697674418604</v>
      </c>
      <c r="M26" s="38">
        <f>COUNTIF(Vertices[Closeness Centrality],"&gt;= "&amp;L26)-COUNTIF(Vertices[Closeness Centrality],"&gt;="&amp;L27)</f>
        <v>0</v>
      </c>
      <c r="N26" s="37">
        <f t="shared" si="6"/>
        <v>0.18541786046511638</v>
      </c>
      <c r="O26" s="38">
        <f>COUNTIF(Vertices[Eigenvector Centrality],"&gt;= "&amp;N26)-COUNTIF(Vertices[Eigenvector Centrality],"&gt;="&amp;N27)</f>
        <v>0</v>
      </c>
      <c r="P26" s="37">
        <f t="shared" si="7"/>
        <v>2.189451232558139</v>
      </c>
      <c r="Q26" s="38">
        <f>COUNTIF(Vertices[PageRank],"&gt;= "&amp;P26)-COUNTIF(Vertices[PageRank],"&gt;="&amp;P27)</f>
        <v>0</v>
      </c>
      <c r="R26" s="37">
        <f t="shared" si="8"/>
        <v>0.2790697674418604</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4.069767441860464</v>
      </c>
      <c r="G27" s="40">
        <f>COUNTIF(Vertices[In-Degree],"&gt;= "&amp;F27)-COUNTIF(Vertices[In-Degree],"&gt;="&amp;F28)</f>
        <v>0</v>
      </c>
      <c r="H27" s="39">
        <f t="shared" si="3"/>
        <v>2.906976744186048</v>
      </c>
      <c r="I27" s="40">
        <f>COUNTIF(Vertices[Out-Degree],"&gt;= "&amp;H27)-COUNTIF(Vertices[Out-Degree],"&gt;="&amp;H28)</f>
        <v>2</v>
      </c>
      <c r="J27" s="39">
        <f t="shared" si="4"/>
        <v>41.279069767441875</v>
      </c>
      <c r="K27" s="40">
        <f>COUNTIF(Vertices[Betweenness Centrality],"&gt;= "&amp;J27)-COUNTIF(Vertices[Betweenness Centrality],"&gt;="&amp;J28)</f>
        <v>1</v>
      </c>
      <c r="L27" s="39">
        <f t="shared" si="5"/>
        <v>0.2906976744186046</v>
      </c>
      <c r="M27" s="40">
        <f>COUNTIF(Vertices[Closeness Centrality],"&gt;= "&amp;L27)-COUNTIF(Vertices[Closeness Centrality],"&gt;="&amp;L28)</f>
        <v>0</v>
      </c>
      <c r="N27" s="39">
        <f t="shared" si="6"/>
        <v>0.1931436046511629</v>
      </c>
      <c r="O27" s="40">
        <f>COUNTIF(Vertices[Eigenvector Centrality],"&gt;= "&amp;N27)-COUNTIF(Vertices[Eigenvector Centrality],"&gt;="&amp;N28)</f>
        <v>0</v>
      </c>
      <c r="P27" s="39">
        <f t="shared" si="7"/>
        <v>2.259946325581395</v>
      </c>
      <c r="Q27" s="40">
        <f>COUNTIF(Vertices[PageRank],"&gt;= "&amp;P27)-COUNTIF(Vertices[PageRank],"&gt;="&amp;P28)</f>
        <v>0</v>
      </c>
      <c r="R27" s="39">
        <f t="shared" si="8"/>
        <v>0.2906976744186046</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4.232558139534883</v>
      </c>
      <c r="G28" s="38">
        <f>COUNTIF(Vertices[In-Degree],"&gt;= "&amp;F28)-COUNTIF(Vertices[In-Degree],"&gt;="&amp;F29)</f>
        <v>0</v>
      </c>
      <c r="H28" s="37">
        <f t="shared" si="3"/>
        <v>3.02325581395349</v>
      </c>
      <c r="I28" s="38">
        <f>COUNTIF(Vertices[Out-Degree],"&gt;= "&amp;H28)-COUNTIF(Vertices[Out-Degree],"&gt;="&amp;H29)</f>
        <v>0</v>
      </c>
      <c r="J28" s="37">
        <f t="shared" si="4"/>
        <v>42.93023255813955</v>
      </c>
      <c r="K28" s="38">
        <f>COUNTIF(Vertices[Betweenness Centrality],"&gt;= "&amp;J28)-COUNTIF(Vertices[Betweenness Centrality],"&gt;="&amp;J29)</f>
        <v>0</v>
      </c>
      <c r="L28" s="37">
        <f t="shared" si="5"/>
        <v>0.3023255813953488</v>
      </c>
      <c r="M28" s="38">
        <f>COUNTIF(Vertices[Closeness Centrality],"&gt;= "&amp;L28)-COUNTIF(Vertices[Closeness Centrality],"&gt;="&amp;L29)</f>
        <v>0</v>
      </c>
      <c r="N28" s="37">
        <f t="shared" si="6"/>
        <v>0.20086934883720942</v>
      </c>
      <c r="O28" s="38">
        <f>COUNTIF(Vertices[Eigenvector Centrality],"&gt;= "&amp;N28)-COUNTIF(Vertices[Eigenvector Centrality],"&gt;="&amp;N29)</f>
        <v>0</v>
      </c>
      <c r="P28" s="37">
        <f t="shared" si="7"/>
        <v>2.330441418604651</v>
      </c>
      <c r="Q28" s="38">
        <f>COUNTIF(Vertices[PageRank],"&gt;= "&amp;P28)-COUNTIF(Vertices[PageRank],"&gt;="&amp;P29)</f>
        <v>0</v>
      </c>
      <c r="R28" s="37">
        <f t="shared" si="8"/>
        <v>0.3023255813953488</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4.395348837209302</v>
      </c>
      <c r="G29" s="40">
        <f>COUNTIF(Vertices[In-Degree],"&gt;= "&amp;F29)-COUNTIF(Vertices[In-Degree],"&gt;="&amp;F30)</f>
        <v>0</v>
      </c>
      <c r="H29" s="39">
        <f t="shared" si="3"/>
        <v>3.1395348837209323</v>
      </c>
      <c r="I29" s="40">
        <f>COUNTIF(Vertices[Out-Degree],"&gt;= "&amp;H29)-COUNTIF(Vertices[Out-Degree],"&gt;="&amp;H30)</f>
        <v>0</v>
      </c>
      <c r="J29" s="39">
        <f t="shared" si="4"/>
        <v>44.581395348837226</v>
      </c>
      <c r="K29" s="40">
        <f>COUNTIF(Vertices[Betweenness Centrality],"&gt;= "&amp;J29)-COUNTIF(Vertices[Betweenness Centrality],"&gt;="&amp;J30)</f>
        <v>0</v>
      </c>
      <c r="L29" s="39">
        <f t="shared" si="5"/>
        <v>0.313953488372093</v>
      </c>
      <c r="M29" s="40">
        <f>COUNTIF(Vertices[Closeness Centrality],"&gt;= "&amp;L29)-COUNTIF(Vertices[Closeness Centrality],"&gt;="&amp;L30)</f>
        <v>0</v>
      </c>
      <c r="N29" s="39">
        <f t="shared" si="6"/>
        <v>0.20859509302325593</v>
      </c>
      <c r="O29" s="40">
        <f>COUNTIF(Vertices[Eigenvector Centrality],"&gt;= "&amp;N29)-COUNTIF(Vertices[Eigenvector Centrality],"&gt;="&amp;N30)</f>
        <v>0</v>
      </c>
      <c r="P29" s="39">
        <f t="shared" si="7"/>
        <v>2.400936511627907</v>
      </c>
      <c r="Q29" s="40">
        <f>COUNTIF(Vertices[PageRank],"&gt;= "&amp;P29)-COUNTIF(Vertices[PageRank],"&gt;="&amp;P30)</f>
        <v>1</v>
      </c>
      <c r="R29" s="39">
        <f t="shared" si="8"/>
        <v>0.313953488372093</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4.558139534883721</v>
      </c>
      <c r="G30" s="38">
        <f>COUNTIF(Vertices[In-Degree],"&gt;= "&amp;F30)-COUNTIF(Vertices[In-Degree],"&gt;="&amp;F31)</f>
        <v>0</v>
      </c>
      <c r="H30" s="37">
        <f t="shared" si="3"/>
        <v>3.2558139534883743</v>
      </c>
      <c r="I30" s="38">
        <f>COUNTIF(Vertices[Out-Degree],"&gt;= "&amp;H30)-COUNTIF(Vertices[Out-Degree],"&gt;="&amp;H31)</f>
        <v>0</v>
      </c>
      <c r="J30" s="37">
        <f t="shared" si="4"/>
        <v>46.2325581395349</v>
      </c>
      <c r="K30" s="38">
        <f>COUNTIF(Vertices[Betweenness Centrality],"&gt;= "&amp;J30)-COUNTIF(Vertices[Betweenness Centrality],"&gt;="&amp;J31)</f>
        <v>0</v>
      </c>
      <c r="L30" s="37">
        <f t="shared" si="5"/>
        <v>0.32558139534883723</v>
      </c>
      <c r="M30" s="38">
        <f>COUNTIF(Vertices[Closeness Centrality],"&gt;= "&amp;L30)-COUNTIF(Vertices[Closeness Centrality],"&gt;="&amp;L31)</f>
        <v>4</v>
      </c>
      <c r="N30" s="37">
        <f t="shared" si="6"/>
        <v>0.21632083720930245</v>
      </c>
      <c r="O30" s="38">
        <f>COUNTIF(Vertices[Eigenvector Centrality],"&gt;= "&amp;N30)-COUNTIF(Vertices[Eigenvector Centrality],"&gt;="&amp;N31)</f>
        <v>0</v>
      </c>
      <c r="P30" s="37">
        <f t="shared" si="7"/>
        <v>2.471431604651163</v>
      </c>
      <c r="Q30" s="38">
        <f>COUNTIF(Vertices[PageRank],"&gt;= "&amp;P30)-COUNTIF(Vertices[PageRank],"&gt;="&amp;P31)</f>
        <v>0</v>
      </c>
      <c r="R30" s="37">
        <f t="shared" si="8"/>
        <v>0.32558139534883723</v>
      </c>
      <c r="S30" s="43">
        <f>COUNTIF(Vertices[Clustering Coefficient],"&gt;= "&amp;R30)-COUNTIF(Vertices[Clustering Coefficient],"&gt;="&amp;R31)</f>
        <v>2</v>
      </c>
      <c r="T30" s="37" t="e">
        <f ca="1" t="shared" si="9"/>
        <v>#REF!</v>
      </c>
      <c r="U30" s="38" t="e">
        <f ca="1" t="shared" si="0"/>
        <v>#REF!</v>
      </c>
    </row>
    <row r="31" spans="4:21" ht="15">
      <c r="D31" s="32">
        <f t="shared" si="1"/>
        <v>0</v>
      </c>
      <c r="E31" s="3">
        <f>COUNTIF(Vertices[Degree],"&gt;= "&amp;D31)-COUNTIF(Vertices[Degree],"&gt;="&amp;D32)</f>
        <v>0</v>
      </c>
      <c r="F31" s="39">
        <f t="shared" si="2"/>
        <v>4.72093023255814</v>
      </c>
      <c r="G31" s="40">
        <f>COUNTIF(Vertices[In-Degree],"&gt;= "&amp;F31)-COUNTIF(Vertices[In-Degree],"&gt;="&amp;F32)</f>
        <v>0</v>
      </c>
      <c r="H31" s="39">
        <f t="shared" si="3"/>
        <v>3.3720930232558164</v>
      </c>
      <c r="I31" s="40">
        <f>COUNTIF(Vertices[Out-Degree],"&gt;= "&amp;H31)-COUNTIF(Vertices[Out-Degree],"&gt;="&amp;H32)</f>
        <v>0</v>
      </c>
      <c r="J31" s="39">
        <f t="shared" si="4"/>
        <v>47.88372093023258</v>
      </c>
      <c r="K31" s="40">
        <f>COUNTIF(Vertices[Betweenness Centrality],"&gt;= "&amp;J31)-COUNTIF(Vertices[Betweenness Centrality],"&gt;="&amp;J32)</f>
        <v>0</v>
      </c>
      <c r="L31" s="39">
        <f t="shared" si="5"/>
        <v>0.33720930232558144</v>
      </c>
      <c r="M31" s="40">
        <f>COUNTIF(Vertices[Closeness Centrality],"&gt;= "&amp;L31)-COUNTIF(Vertices[Closeness Centrality],"&gt;="&amp;L32)</f>
        <v>0</v>
      </c>
      <c r="N31" s="39">
        <f t="shared" si="6"/>
        <v>0.22404658139534897</v>
      </c>
      <c r="O31" s="40">
        <f>COUNTIF(Vertices[Eigenvector Centrality],"&gt;= "&amp;N31)-COUNTIF(Vertices[Eigenvector Centrality],"&gt;="&amp;N32)</f>
        <v>0</v>
      </c>
      <c r="P31" s="39">
        <f t="shared" si="7"/>
        <v>2.541926697674419</v>
      </c>
      <c r="Q31" s="40">
        <f>COUNTIF(Vertices[PageRank],"&gt;= "&amp;P31)-COUNTIF(Vertices[PageRank],"&gt;="&amp;P32)</f>
        <v>0</v>
      </c>
      <c r="R31" s="39">
        <f t="shared" si="8"/>
        <v>0.33720930232558144</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4.883720930232559</v>
      </c>
      <c r="G32" s="38">
        <f>COUNTIF(Vertices[In-Degree],"&gt;= "&amp;F32)-COUNTIF(Vertices[In-Degree],"&gt;="&amp;F33)</f>
        <v>0</v>
      </c>
      <c r="H32" s="37">
        <f t="shared" si="3"/>
        <v>3.4883720930232585</v>
      </c>
      <c r="I32" s="38">
        <f>COUNTIF(Vertices[Out-Degree],"&gt;= "&amp;H32)-COUNTIF(Vertices[Out-Degree],"&gt;="&amp;H33)</f>
        <v>0</v>
      </c>
      <c r="J32" s="37">
        <f t="shared" si="4"/>
        <v>49.53488372093025</v>
      </c>
      <c r="K32" s="38">
        <f>COUNTIF(Vertices[Betweenness Centrality],"&gt;= "&amp;J32)-COUNTIF(Vertices[Betweenness Centrality],"&gt;="&amp;J33)</f>
        <v>0</v>
      </c>
      <c r="L32" s="37">
        <f t="shared" si="5"/>
        <v>0.34883720930232565</v>
      </c>
      <c r="M32" s="38">
        <f>COUNTIF(Vertices[Closeness Centrality],"&gt;= "&amp;L32)-COUNTIF(Vertices[Closeness Centrality],"&gt;="&amp;L33)</f>
        <v>0</v>
      </c>
      <c r="N32" s="37">
        <f t="shared" si="6"/>
        <v>0.2317723255813955</v>
      </c>
      <c r="O32" s="38">
        <f>COUNTIF(Vertices[Eigenvector Centrality],"&gt;= "&amp;N32)-COUNTIF(Vertices[Eigenvector Centrality],"&gt;="&amp;N33)</f>
        <v>0</v>
      </c>
      <c r="P32" s="37">
        <f t="shared" si="7"/>
        <v>2.6124217906976748</v>
      </c>
      <c r="Q32" s="38">
        <f>COUNTIF(Vertices[PageRank],"&gt;= "&amp;P32)-COUNTIF(Vertices[PageRank],"&gt;="&amp;P33)</f>
        <v>0</v>
      </c>
      <c r="R32" s="37">
        <f t="shared" si="8"/>
        <v>0.34883720930232565</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5.046511627906978</v>
      </c>
      <c r="G33" s="40">
        <f>COUNTIF(Vertices[In-Degree],"&gt;= "&amp;F33)-COUNTIF(Vertices[In-Degree],"&gt;="&amp;F34)</f>
        <v>0</v>
      </c>
      <c r="H33" s="39">
        <f t="shared" si="3"/>
        <v>3.6046511627907005</v>
      </c>
      <c r="I33" s="40">
        <f>COUNTIF(Vertices[Out-Degree],"&gt;= "&amp;H33)-COUNTIF(Vertices[Out-Degree],"&gt;="&amp;H34)</f>
        <v>0</v>
      </c>
      <c r="J33" s="39">
        <f t="shared" si="4"/>
        <v>51.18604651162793</v>
      </c>
      <c r="K33" s="40">
        <f>COUNTIF(Vertices[Betweenness Centrality],"&gt;= "&amp;J33)-COUNTIF(Vertices[Betweenness Centrality],"&gt;="&amp;J34)</f>
        <v>0</v>
      </c>
      <c r="L33" s="39">
        <f t="shared" si="5"/>
        <v>0.36046511627906985</v>
      </c>
      <c r="M33" s="40">
        <f>COUNTIF(Vertices[Closeness Centrality],"&gt;= "&amp;L33)-COUNTIF(Vertices[Closeness Centrality],"&gt;="&amp;L34)</f>
        <v>0</v>
      </c>
      <c r="N33" s="39">
        <f t="shared" si="6"/>
        <v>0.239498069767442</v>
      </c>
      <c r="O33" s="40">
        <f>COUNTIF(Vertices[Eigenvector Centrality],"&gt;= "&amp;N33)-COUNTIF(Vertices[Eigenvector Centrality],"&gt;="&amp;N34)</f>
        <v>0</v>
      </c>
      <c r="P33" s="39">
        <f t="shared" si="7"/>
        <v>2.6829168837209307</v>
      </c>
      <c r="Q33" s="40">
        <f>COUNTIF(Vertices[PageRank],"&gt;= "&amp;P33)-COUNTIF(Vertices[PageRank],"&gt;="&amp;P34)</f>
        <v>0</v>
      </c>
      <c r="R33" s="39">
        <f t="shared" si="8"/>
        <v>0.36046511627906985</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5.209302325581397</v>
      </c>
      <c r="G34" s="38">
        <f>COUNTIF(Vertices[In-Degree],"&gt;= "&amp;F34)-COUNTIF(Vertices[In-Degree],"&gt;="&amp;F35)</f>
        <v>0</v>
      </c>
      <c r="H34" s="37">
        <f t="shared" si="3"/>
        <v>3.7209302325581426</v>
      </c>
      <c r="I34" s="38">
        <f>COUNTIF(Vertices[Out-Degree],"&gt;= "&amp;H34)-COUNTIF(Vertices[Out-Degree],"&gt;="&amp;H35)</f>
        <v>0</v>
      </c>
      <c r="J34" s="37">
        <f t="shared" si="4"/>
        <v>52.837209302325604</v>
      </c>
      <c r="K34" s="38">
        <f>COUNTIF(Vertices[Betweenness Centrality],"&gt;= "&amp;J34)-COUNTIF(Vertices[Betweenness Centrality],"&gt;="&amp;J35)</f>
        <v>0</v>
      </c>
      <c r="L34" s="37">
        <f t="shared" si="5"/>
        <v>0.37209302325581406</v>
      </c>
      <c r="M34" s="38">
        <f>COUNTIF(Vertices[Closeness Centrality],"&gt;= "&amp;L34)-COUNTIF(Vertices[Closeness Centrality],"&gt;="&amp;L35)</f>
        <v>0</v>
      </c>
      <c r="N34" s="37">
        <f t="shared" si="6"/>
        <v>0.24722381395348852</v>
      </c>
      <c r="O34" s="38">
        <f>COUNTIF(Vertices[Eigenvector Centrality],"&gt;= "&amp;N34)-COUNTIF(Vertices[Eigenvector Centrality],"&gt;="&amp;N35)</f>
        <v>0</v>
      </c>
      <c r="P34" s="37">
        <f t="shared" si="7"/>
        <v>2.7534119767441867</v>
      </c>
      <c r="Q34" s="38">
        <f>COUNTIF(Vertices[PageRank],"&gt;= "&amp;P34)-COUNTIF(Vertices[PageRank],"&gt;="&amp;P35)</f>
        <v>0</v>
      </c>
      <c r="R34" s="37">
        <f t="shared" si="8"/>
        <v>0.37209302325581406</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5.3720930232558155</v>
      </c>
      <c r="G35" s="40">
        <f>COUNTIF(Vertices[In-Degree],"&gt;= "&amp;F35)-COUNTIF(Vertices[In-Degree],"&gt;="&amp;F36)</f>
        <v>0</v>
      </c>
      <c r="H35" s="39">
        <f t="shared" si="3"/>
        <v>3.8372093023255847</v>
      </c>
      <c r="I35" s="40">
        <f>COUNTIF(Vertices[Out-Degree],"&gt;= "&amp;H35)-COUNTIF(Vertices[Out-Degree],"&gt;="&amp;H36)</f>
        <v>0</v>
      </c>
      <c r="J35" s="39">
        <f t="shared" si="4"/>
        <v>54.48837209302328</v>
      </c>
      <c r="K35" s="40">
        <f>COUNTIF(Vertices[Betweenness Centrality],"&gt;= "&amp;J35)-COUNTIF(Vertices[Betweenness Centrality],"&gt;="&amp;J36)</f>
        <v>0</v>
      </c>
      <c r="L35" s="39">
        <f t="shared" si="5"/>
        <v>0.38372093023255827</v>
      </c>
      <c r="M35" s="40">
        <f>COUNTIF(Vertices[Closeness Centrality],"&gt;= "&amp;L35)-COUNTIF(Vertices[Closeness Centrality],"&gt;="&amp;L36)</f>
        <v>0</v>
      </c>
      <c r="N35" s="39">
        <f t="shared" si="6"/>
        <v>0.254949558139535</v>
      </c>
      <c r="O35" s="40">
        <f>COUNTIF(Vertices[Eigenvector Centrality],"&gt;= "&amp;N35)-COUNTIF(Vertices[Eigenvector Centrality],"&gt;="&amp;N36)</f>
        <v>0</v>
      </c>
      <c r="P35" s="39">
        <f t="shared" si="7"/>
        <v>2.8239070697674427</v>
      </c>
      <c r="Q35" s="40">
        <f>COUNTIF(Vertices[PageRank],"&gt;= "&amp;P35)-COUNTIF(Vertices[PageRank],"&gt;="&amp;P36)</f>
        <v>0</v>
      </c>
      <c r="R35" s="39">
        <f t="shared" si="8"/>
        <v>0.38372093023255827</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5.534883720930234</v>
      </c>
      <c r="G36" s="38">
        <f>COUNTIF(Vertices[In-Degree],"&gt;= "&amp;F36)-COUNTIF(Vertices[In-Degree],"&gt;="&amp;F37)</f>
        <v>0</v>
      </c>
      <c r="H36" s="37">
        <f t="shared" si="3"/>
        <v>3.9534883720930267</v>
      </c>
      <c r="I36" s="38">
        <f>COUNTIF(Vertices[Out-Degree],"&gt;= "&amp;H36)-COUNTIF(Vertices[Out-Degree],"&gt;="&amp;H37)</f>
        <v>0</v>
      </c>
      <c r="J36" s="37">
        <f t="shared" si="4"/>
        <v>56.139534883720955</v>
      </c>
      <c r="K36" s="38">
        <f>COUNTIF(Vertices[Betweenness Centrality],"&gt;= "&amp;J36)-COUNTIF(Vertices[Betweenness Centrality],"&gt;="&amp;J37)</f>
        <v>0</v>
      </c>
      <c r="L36" s="37">
        <f t="shared" si="5"/>
        <v>0.3953488372093025</v>
      </c>
      <c r="M36" s="38">
        <f>COUNTIF(Vertices[Closeness Centrality],"&gt;= "&amp;L36)-COUNTIF(Vertices[Closeness Centrality],"&gt;="&amp;L37)</f>
        <v>0</v>
      </c>
      <c r="N36" s="37">
        <f t="shared" si="6"/>
        <v>0.2626753023255815</v>
      </c>
      <c r="O36" s="38">
        <f>COUNTIF(Vertices[Eigenvector Centrality],"&gt;= "&amp;N36)-COUNTIF(Vertices[Eigenvector Centrality],"&gt;="&amp;N37)</f>
        <v>0</v>
      </c>
      <c r="P36" s="37">
        <f t="shared" si="7"/>
        <v>2.8944021627906986</v>
      </c>
      <c r="Q36" s="38">
        <f>COUNTIF(Vertices[PageRank],"&gt;= "&amp;P36)-COUNTIF(Vertices[PageRank],"&gt;="&amp;P37)</f>
        <v>0</v>
      </c>
      <c r="R36" s="37">
        <f t="shared" si="8"/>
        <v>0.3953488372093025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5.697674418604653</v>
      </c>
      <c r="G37" s="40">
        <f>COUNTIF(Vertices[In-Degree],"&gt;= "&amp;F37)-COUNTIF(Vertices[In-Degree],"&gt;="&amp;F38)</f>
        <v>0</v>
      </c>
      <c r="H37" s="39">
        <f t="shared" si="3"/>
        <v>4.069767441860469</v>
      </c>
      <c r="I37" s="40">
        <f>COUNTIF(Vertices[Out-Degree],"&gt;= "&amp;H37)-COUNTIF(Vertices[Out-Degree],"&gt;="&amp;H38)</f>
        <v>0</v>
      </c>
      <c r="J37" s="39">
        <f t="shared" si="4"/>
        <v>57.79069767441863</v>
      </c>
      <c r="K37" s="40">
        <f>COUNTIF(Vertices[Betweenness Centrality],"&gt;= "&amp;J37)-COUNTIF(Vertices[Betweenness Centrality],"&gt;="&amp;J38)</f>
        <v>0</v>
      </c>
      <c r="L37" s="39">
        <f t="shared" si="5"/>
        <v>0.4069767441860467</v>
      </c>
      <c r="M37" s="40">
        <f>COUNTIF(Vertices[Closeness Centrality],"&gt;= "&amp;L37)-COUNTIF(Vertices[Closeness Centrality],"&gt;="&amp;L38)</f>
        <v>0</v>
      </c>
      <c r="N37" s="39">
        <f t="shared" si="6"/>
        <v>0.270401046511628</v>
      </c>
      <c r="O37" s="40">
        <f>COUNTIF(Vertices[Eigenvector Centrality],"&gt;= "&amp;N37)-COUNTIF(Vertices[Eigenvector Centrality],"&gt;="&amp;N38)</f>
        <v>0</v>
      </c>
      <c r="P37" s="39">
        <f t="shared" si="7"/>
        <v>2.9648972558139546</v>
      </c>
      <c r="Q37" s="40">
        <f>COUNTIF(Vertices[PageRank],"&gt;= "&amp;P37)-COUNTIF(Vertices[PageRank],"&gt;="&amp;P38)</f>
        <v>0</v>
      </c>
      <c r="R37" s="39">
        <f t="shared" si="8"/>
        <v>0.4069767441860467</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5.860465116279072</v>
      </c>
      <c r="G38" s="38">
        <f>COUNTIF(Vertices[In-Degree],"&gt;= "&amp;F38)-COUNTIF(Vertices[In-Degree],"&gt;="&amp;F39)</f>
        <v>0</v>
      </c>
      <c r="H38" s="37">
        <f t="shared" si="3"/>
        <v>4.186046511627911</v>
      </c>
      <c r="I38" s="38">
        <f>COUNTIF(Vertices[Out-Degree],"&gt;= "&amp;H38)-COUNTIF(Vertices[Out-Degree],"&gt;="&amp;H39)</f>
        <v>0</v>
      </c>
      <c r="J38" s="37">
        <f t="shared" si="4"/>
        <v>59.44186046511631</v>
      </c>
      <c r="K38" s="38">
        <f>COUNTIF(Vertices[Betweenness Centrality],"&gt;= "&amp;J38)-COUNTIF(Vertices[Betweenness Centrality],"&gt;="&amp;J39)</f>
        <v>0</v>
      </c>
      <c r="L38" s="37">
        <f t="shared" si="5"/>
        <v>0.4186046511627909</v>
      </c>
      <c r="M38" s="38">
        <f>COUNTIF(Vertices[Closeness Centrality],"&gt;= "&amp;L38)-COUNTIF(Vertices[Closeness Centrality],"&gt;="&amp;L39)</f>
        <v>0</v>
      </c>
      <c r="N38" s="37">
        <f t="shared" si="6"/>
        <v>0.2781267906976745</v>
      </c>
      <c r="O38" s="38">
        <f>COUNTIF(Vertices[Eigenvector Centrality],"&gt;= "&amp;N38)-COUNTIF(Vertices[Eigenvector Centrality],"&gt;="&amp;N39)</f>
        <v>0</v>
      </c>
      <c r="P38" s="37">
        <f t="shared" si="7"/>
        <v>3.0353923488372105</v>
      </c>
      <c r="Q38" s="38">
        <f>COUNTIF(Vertices[PageRank],"&gt;= "&amp;P38)-COUNTIF(Vertices[PageRank],"&gt;="&amp;P39)</f>
        <v>0</v>
      </c>
      <c r="R38" s="37">
        <f t="shared" si="8"/>
        <v>0.4186046511627909</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6.023255813953491</v>
      </c>
      <c r="G39" s="40">
        <f>COUNTIF(Vertices[In-Degree],"&gt;= "&amp;F39)-COUNTIF(Vertices[In-Degree],"&gt;="&amp;F40)</f>
        <v>0</v>
      </c>
      <c r="H39" s="39">
        <f t="shared" si="3"/>
        <v>4.302325581395353</v>
      </c>
      <c r="I39" s="40">
        <f>COUNTIF(Vertices[Out-Degree],"&gt;= "&amp;H39)-COUNTIF(Vertices[Out-Degree],"&gt;="&amp;H40)</f>
        <v>0</v>
      </c>
      <c r="J39" s="39">
        <f t="shared" si="4"/>
        <v>61.09302325581398</v>
      </c>
      <c r="K39" s="40">
        <f>COUNTIF(Vertices[Betweenness Centrality],"&gt;= "&amp;J39)-COUNTIF(Vertices[Betweenness Centrality],"&gt;="&amp;J40)</f>
        <v>0</v>
      </c>
      <c r="L39" s="39">
        <f t="shared" si="5"/>
        <v>0.4302325581395351</v>
      </c>
      <c r="M39" s="40">
        <f>COUNTIF(Vertices[Closeness Centrality],"&gt;= "&amp;L39)-COUNTIF(Vertices[Closeness Centrality],"&gt;="&amp;L40)</f>
        <v>0</v>
      </c>
      <c r="N39" s="39">
        <f t="shared" si="6"/>
        <v>0.285852534883721</v>
      </c>
      <c r="O39" s="40">
        <f>COUNTIF(Vertices[Eigenvector Centrality],"&gt;= "&amp;N39)-COUNTIF(Vertices[Eigenvector Centrality],"&gt;="&amp;N40)</f>
        <v>0</v>
      </c>
      <c r="P39" s="39">
        <f t="shared" si="7"/>
        <v>3.1058874418604665</v>
      </c>
      <c r="Q39" s="40">
        <f>COUNTIF(Vertices[PageRank],"&gt;= "&amp;P39)-COUNTIF(Vertices[PageRank],"&gt;="&amp;P40)</f>
        <v>0</v>
      </c>
      <c r="R39" s="39">
        <f t="shared" si="8"/>
        <v>0.4302325581395351</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6.18604651162791</v>
      </c>
      <c r="G40" s="38">
        <f>COUNTIF(Vertices[In-Degree],"&gt;= "&amp;F40)-COUNTIF(Vertices[In-Degree],"&gt;="&amp;F41)</f>
        <v>0</v>
      </c>
      <c r="H40" s="37">
        <f t="shared" si="3"/>
        <v>4.418604651162795</v>
      </c>
      <c r="I40" s="38">
        <f>COUNTIF(Vertices[Out-Degree],"&gt;= "&amp;H40)-COUNTIF(Vertices[Out-Degree],"&gt;="&amp;H41)</f>
        <v>0</v>
      </c>
      <c r="J40" s="37">
        <f t="shared" si="4"/>
        <v>62.74418604651166</v>
      </c>
      <c r="K40" s="38">
        <f>COUNTIF(Vertices[Betweenness Centrality],"&gt;= "&amp;J40)-COUNTIF(Vertices[Betweenness Centrality],"&gt;="&amp;J41)</f>
        <v>0</v>
      </c>
      <c r="L40" s="37">
        <f t="shared" si="5"/>
        <v>0.4418604651162793</v>
      </c>
      <c r="M40" s="38">
        <f>COUNTIF(Vertices[Closeness Centrality],"&gt;= "&amp;L40)-COUNTIF(Vertices[Closeness Centrality],"&gt;="&amp;L41)</f>
        <v>0</v>
      </c>
      <c r="N40" s="37">
        <f t="shared" si="6"/>
        <v>0.29357827906976747</v>
      </c>
      <c r="O40" s="38">
        <f>COUNTIF(Vertices[Eigenvector Centrality],"&gt;= "&amp;N40)-COUNTIF(Vertices[Eigenvector Centrality],"&gt;="&amp;N41)</f>
        <v>0</v>
      </c>
      <c r="P40" s="37">
        <f t="shared" si="7"/>
        <v>3.1763825348837225</v>
      </c>
      <c r="Q40" s="38">
        <f>COUNTIF(Vertices[PageRank],"&gt;= "&amp;P40)-COUNTIF(Vertices[PageRank],"&gt;="&amp;P41)</f>
        <v>0</v>
      </c>
      <c r="R40" s="37">
        <f t="shared" si="8"/>
        <v>0.4418604651162793</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6.348837209302329</v>
      </c>
      <c r="G41" s="40">
        <f>COUNTIF(Vertices[In-Degree],"&gt;= "&amp;F41)-COUNTIF(Vertices[In-Degree],"&gt;="&amp;F42)</f>
        <v>0</v>
      </c>
      <c r="H41" s="39">
        <f t="shared" si="3"/>
        <v>4.534883720930237</v>
      </c>
      <c r="I41" s="40">
        <f>COUNTIF(Vertices[Out-Degree],"&gt;= "&amp;H41)-COUNTIF(Vertices[Out-Degree],"&gt;="&amp;H42)</f>
        <v>0</v>
      </c>
      <c r="J41" s="39">
        <f t="shared" si="4"/>
        <v>64.39534883720933</v>
      </c>
      <c r="K41" s="40">
        <f>COUNTIF(Vertices[Betweenness Centrality],"&gt;= "&amp;J41)-COUNTIF(Vertices[Betweenness Centrality],"&gt;="&amp;J42)</f>
        <v>0</v>
      </c>
      <c r="L41" s="39">
        <f t="shared" si="5"/>
        <v>0.4534883720930235</v>
      </c>
      <c r="M41" s="40">
        <f>COUNTIF(Vertices[Closeness Centrality],"&gt;= "&amp;L41)-COUNTIF(Vertices[Closeness Centrality],"&gt;="&amp;L42)</f>
        <v>0</v>
      </c>
      <c r="N41" s="39">
        <f t="shared" si="6"/>
        <v>0.30130402325581396</v>
      </c>
      <c r="O41" s="40">
        <f>COUNTIF(Vertices[Eigenvector Centrality],"&gt;= "&amp;N41)-COUNTIF(Vertices[Eigenvector Centrality],"&gt;="&amp;N42)</f>
        <v>0</v>
      </c>
      <c r="P41" s="39">
        <f t="shared" si="7"/>
        <v>3.2468776279069784</v>
      </c>
      <c r="Q41" s="40">
        <f>COUNTIF(Vertices[PageRank],"&gt;= "&amp;P41)-COUNTIF(Vertices[PageRank],"&gt;="&amp;P42)</f>
        <v>0</v>
      </c>
      <c r="R41" s="39">
        <f t="shared" si="8"/>
        <v>0.4534883720930235</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6.511627906976748</v>
      </c>
      <c r="G42" s="38">
        <f>COUNTIF(Vertices[In-Degree],"&gt;= "&amp;F42)-COUNTIF(Vertices[In-Degree],"&gt;="&amp;F43)</f>
        <v>0</v>
      </c>
      <c r="H42" s="37">
        <f t="shared" si="3"/>
        <v>4.651162790697679</v>
      </c>
      <c r="I42" s="38">
        <f>COUNTIF(Vertices[Out-Degree],"&gt;= "&amp;H42)-COUNTIF(Vertices[Out-Degree],"&gt;="&amp;H43)</f>
        <v>0</v>
      </c>
      <c r="J42" s="37">
        <f t="shared" si="4"/>
        <v>66.046511627907</v>
      </c>
      <c r="K42" s="38">
        <f>COUNTIF(Vertices[Betweenness Centrality],"&gt;= "&amp;J42)-COUNTIF(Vertices[Betweenness Centrality],"&gt;="&amp;J43)</f>
        <v>0</v>
      </c>
      <c r="L42" s="37">
        <f t="shared" si="5"/>
        <v>0.4651162790697677</v>
      </c>
      <c r="M42" s="38">
        <f>COUNTIF(Vertices[Closeness Centrality],"&gt;= "&amp;L42)-COUNTIF(Vertices[Closeness Centrality],"&gt;="&amp;L43)</f>
        <v>0</v>
      </c>
      <c r="N42" s="37">
        <f t="shared" si="6"/>
        <v>0.30902976744186045</v>
      </c>
      <c r="O42" s="38">
        <f>COUNTIF(Vertices[Eigenvector Centrality],"&gt;= "&amp;N42)-COUNTIF(Vertices[Eigenvector Centrality],"&gt;="&amp;N43)</f>
        <v>0</v>
      </c>
      <c r="P42" s="37">
        <f t="shared" si="7"/>
        <v>3.3173727209302344</v>
      </c>
      <c r="Q42" s="38">
        <f>COUNTIF(Vertices[PageRank],"&gt;= "&amp;P42)-COUNTIF(Vertices[PageRank],"&gt;="&amp;P43)</f>
        <v>0</v>
      </c>
      <c r="R42" s="37">
        <f t="shared" si="8"/>
        <v>0.4651162790697677</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6.674418604651167</v>
      </c>
      <c r="G43" s="40">
        <f>COUNTIF(Vertices[In-Degree],"&gt;= "&amp;F43)-COUNTIF(Vertices[In-Degree],"&gt;="&amp;F44)</f>
        <v>0</v>
      </c>
      <c r="H43" s="39">
        <f t="shared" si="3"/>
        <v>4.767441860465121</v>
      </c>
      <c r="I43" s="40">
        <f>COUNTIF(Vertices[Out-Degree],"&gt;= "&amp;H43)-COUNTIF(Vertices[Out-Degree],"&gt;="&amp;H44)</f>
        <v>0</v>
      </c>
      <c r="J43" s="39">
        <f t="shared" si="4"/>
        <v>67.69767441860466</v>
      </c>
      <c r="K43" s="40">
        <f>COUNTIF(Vertices[Betweenness Centrality],"&gt;= "&amp;J43)-COUNTIF(Vertices[Betweenness Centrality],"&gt;="&amp;J44)</f>
        <v>0</v>
      </c>
      <c r="L43" s="39">
        <f t="shared" si="5"/>
        <v>0.4767441860465119</v>
      </c>
      <c r="M43" s="40">
        <f>COUNTIF(Vertices[Closeness Centrality],"&gt;= "&amp;L43)-COUNTIF(Vertices[Closeness Centrality],"&gt;="&amp;L44)</f>
        <v>0</v>
      </c>
      <c r="N43" s="39">
        <f t="shared" si="6"/>
        <v>0.31675551162790694</v>
      </c>
      <c r="O43" s="40">
        <f>COUNTIF(Vertices[Eigenvector Centrality],"&gt;= "&amp;N43)-COUNTIF(Vertices[Eigenvector Centrality],"&gt;="&amp;N44)</f>
        <v>0</v>
      </c>
      <c r="P43" s="39">
        <f t="shared" si="7"/>
        <v>3.3878678139534903</v>
      </c>
      <c r="Q43" s="40">
        <f>COUNTIF(Vertices[PageRank],"&gt;= "&amp;P43)-COUNTIF(Vertices[PageRank],"&gt;="&amp;P44)</f>
        <v>0</v>
      </c>
      <c r="R43" s="39">
        <f t="shared" si="8"/>
        <v>0.4767441860465119</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6.8372093023255855</v>
      </c>
      <c r="G44" s="38">
        <f>COUNTIF(Vertices[In-Degree],"&gt;= "&amp;F44)-COUNTIF(Vertices[In-Degree],"&gt;="&amp;F45)</f>
        <v>0</v>
      </c>
      <c r="H44" s="37">
        <f t="shared" si="3"/>
        <v>4.883720930232563</v>
      </c>
      <c r="I44" s="38">
        <f>COUNTIF(Vertices[Out-Degree],"&gt;= "&amp;H44)-COUNTIF(Vertices[Out-Degree],"&gt;="&amp;H45)</f>
        <v>0</v>
      </c>
      <c r="J44" s="37">
        <f t="shared" si="4"/>
        <v>69.34883720930233</v>
      </c>
      <c r="K44" s="38">
        <f>COUNTIF(Vertices[Betweenness Centrality],"&gt;= "&amp;J44)-COUNTIF(Vertices[Betweenness Centrality],"&gt;="&amp;J45)</f>
        <v>0</v>
      </c>
      <c r="L44" s="37">
        <f t="shared" si="5"/>
        <v>0.4883720930232561</v>
      </c>
      <c r="M44" s="38">
        <f>COUNTIF(Vertices[Closeness Centrality],"&gt;= "&amp;L44)-COUNTIF(Vertices[Closeness Centrality],"&gt;="&amp;L45)</f>
        <v>0</v>
      </c>
      <c r="N44" s="37">
        <f t="shared" si="6"/>
        <v>0.32448125581395343</v>
      </c>
      <c r="O44" s="38">
        <f>COUNTIF(Vertices[Eigenvector Centrality],"&gt;= "&amp;N44)-COUNTIF(Vertices[Eigenvector Centrality],"&gt;="&amp;N45)</f>
        <v>0</v>
      </c>
      <c r="P44" s="37">
        <f t="shared" si="7"/>
        <v>3.4583629069767463</v>
      </c>
      <c r="Q44" s="38">
        <f>COUNTIF(Vertices[PageRank],"&gt;= "&amp;P44)-COUNTIF(Vertices[PageRank],"&gt;="&amp;P45)</f>
        <v>0</v>
      </c>
      <c r="R44" s="37">
        <f t="shared" si="8"/>
        <v>0.4883720930232561</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7</v>
      </c>
      <c r="G45" s="42">
        <f>COUNTIF(Vertices[In-Degree],"&gt;= "&amp;F45)-COUNTIF(Vertices[In-Degree],"&gt;="&amp;F46)</f>
        <v>1</v>
      </c>
      <c r="H45" s="41">
        <f>MAX(Vertices[Out-Degree])</f>
        <v>5</v>
      </c>
      <c r="I45" s="42">
        <f>COUNTIF(Vertices[Out-Degree],"&gt;= "&amp;H45)-COUNTIF(Vertices[Out-Degree],"&gt;="&amp;H46)</f>
        <v>1</v>
      </c>
      <c r="J45" s="41">
        <f>MAX(Vertices[Betweenness Centrality])</f>
        <v>71</v>
      </c>
      <c r="K45" s="42">
        <f>COUNTIF(Vertices[Betweenness Centrality],"&gt;= "&amp;J45)-COUNTIF(Vertices[Betweenness Centrality],"&gt;="&amp;J46)</f>
        <v>1</v>
      </c>
      <c r="L45" s="41">
        <f>MAX(Vertices[Closeness Centrality])</f>
        <v>0.5</v>
      </c>
      <c r="M45" s="42">
        <f>COUNTIF(Vertices[Closeness Centrality],"&gt;= "&amp;L45)-COUNTIF(Vertices[Closeness Centrality],"&gt;="&amp;L46)</f>
        <v>1</v>
      </c>
      <c r="N45" s="41">
        <f>MAX(Vertices[Eigenvector Centrality])</f>
        <v>0.332207</v>
      </c>
      <c r="O45" s="42">
        <f>COUNTIF(Vertices[Eigenvector Centrality],"&gt;= "&amp;N45)-COUNTIF(Vertices[Eigenvector Centrality],"&gt;="&amp;N46)</f>
        <v>1</v>
      </c>
      <c r="P45" s="41">
        <f>MAX(Vertices[PageRank])</f>
        <v>3.528858</v>
      </c>
      <c r="Q45" s="42">
        <f>COUNTIF(Vertices[PageRank],"&gt;= "&amp;P45)-COUNTIF(Vertices[PageRank],"&gt;="&amp;P46)</f>
        <v>1</v>
      </c>
      <c r="R45" s="41">
        <f>MAX(Vertices[Clustering Coefficient])</f>
        <v>0.5</v>
      </c>
      <c r="S45" s="45">
        <f>COUNTIF(Vertices[Clustering Coefficient],"&gt;= "&amp;R45)-COUNTIF(Vertices[Clustering Coefficient],"&gt;="&amp;R46)</f>
        <v>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7</v>
      </c>
    </row>
    <row r="59" spans="1:2" ht="15">
      <c r="A59" s="33" t="s">
        <v>90</v>
      </c>
      <c r="B59" s="47">
        <f>_xlfn.IFERROR(AVERAGE(Vertices[In-Degree]),NoMetricMessage)</f>
        <v>1.103448275862069</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5</v>
      </c>
    </row>
    <row r="73" spans="1:2" ht="15">
      <c r="A73" s="33" t="s">
        <v>96</v>
      </c>
      <c r="B73" s="47">
        <f>_xlfn.IFERROR(AVERAGE(Vertices[Out-Degree]),NoMetricMessage)</f>
        <v>1.103448275862069</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71</v>
      </c>
    </row>
    <row r="87" spans="1:2" ht="15">
      <c r="A87" s="33" t="s">
        <v>102</v>
      </c>
      <c r="B87" s="47">
        <f>_xlfn.IFERROR(AVERAGE(Vertices[Betweenness Centrality]),NoMetricMessage)</f>
        <v>6.827586206896552</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0.5</v>
      </c>
    </row>
    <row r="101" spans="1:2" ht="15">
      <c r="A101" s="33" t="s">
        <v>108</v>
      </c>
      <c r="B101" s="47">
        <f>_xlfn.IFERROR(AVERAGE(Vertices[Closeness Centrality]),NoMetricMessage)</f>
        <v>0.12091313793103448</v>
      </c>
    </row>
    <row r="102" spans="1:2" ht="15">
      <c r="A102" s="33" t="s">
        <v>109</v>
      </c>
      <c r="B102" s="47">
        <f>_xlfn.IFERROR(MEDIAN(Vertices[Closeness Centrality]),NoMetricMessage)</f>
        <v>0.0625</v>
      </c>
    </row>
    <row r="113" spans="1:2" ht="15">
      <c r="A113" s="33" t="s">
        <v>112</v>
      </c>
      <c r="B113" s="47">
        <f>IF(COUNT(Vertices[Eigenvector Centrality])&gt;0,N2,NoMetricMessage)</f>
        <v>0</v>
      </c>
    </row>
    <row r="114" spans="1:2" ht="15">
      <c r="A114" s="33" t="s">
        <v>113</v>
      </c>
      <c r="B114" s="47">
        <f>IF(COUNT(Vertices[Eigenvector Centrality])&gt;0,N45,NoMetricMessage)</f>
        <v>0.332207</v>
      </c>
    </row>
    <row r="115" spans="1:2" ht="15">
      <c r="A115" s="33" t="s">
        <v>114</v>
      </c>
      <c r="B115" s="47">
        <f>_xlfn.IFERROR(AVERAGE(Vertices[Eigenvector Centrality]),NoMetricMessage)</f>
        <v>0.03448282758620689</v>
      </c>
    </row>
    <row r="116" spans="1:2" ht="15">
      <c r="A116" s="33" t="s">
        <v>115</v>
      </c>
      <c r="B116" s="47">
        <f>_xlfn.IFERROR(MEDIAN(Vertices[Eigenvector Centrality]),NoMetricMessage)</f>
        <v>0.000251</v>
      </c>
    </row>
    <row r="127" spans="1:2" ht="15">
      <c r="A127" s="33" t="s">
        <v>140</v>
      </c>
      <c r="B127" s="47">
        <f>IF(COUNT(Vertices[PageRank])&gt;0,P2,NoMetricMessage)</f>
        <v>0.497569</v>
      </c>
    </row>
    <row r="128" spans="1:2" ht="15">
      <c r="A128" s="33" t="s">
        <v>141</v>
      </c>
      <c r="B128" s="47">
        <f>IF(COUNT(Vertices[PageRank])&gt;0,P45,NoMetricMessage)</f>
        <v>3.528858</v>
      </c>
    </row>
    <row r="129" spans="1:2" ht="15">
      <c r="A129" s="33" t="s">
        <v>142</v>
      </c>
      <c r="B129" s="47">
        <f>_xlfn.IFERROR(AVERAGE(Vertices[PageRank]),NoMetricMessage)</f>
        <v>0.9999819999999997</v>
      </c>
    </row>
    <row r="130" spans="1:2" ht="15">
      <c r="A130" s="33" t="s">
        <v>143</v>
      </c>
      <c r="B130" s="47">
        <f>_xlfn.IFERROR(MEDIAN(Vertices[PageRank]),NoMetricMessage)</f>
        <v>0.865335</v>
      </c>
    </row>
    <row r="141" spans="1:2" ht="15">
      <c r="A141" s="33" t="s">
        <v>118</v>
      </c>
      <c r="B141" s="47">
        <f>IF(COUNT(Vertices[Clustering Coefficient])&gt;0,R2,NoMetricMessage)</f>
        <v>0</v>
      </c>
    </row>
    <row r="142" spans="1:2" ht="15">
      <c r="A142" s="33" t="s">
        <v>119</v>
      </c>
      <c r="B142" s="47">
        <f>IF(COUNT(Vertices[Clustering Coefficient])&gt;0,R45,NoMetricMessage)</f>
        <v>0.5</v>
      </c>
    </row>
    <row r="143" spans="1:2" ht="15">
      <c r="A143" s="33" t="s">
        <v>120</v>
      </c>
      <c r="B143" s="47">
        <f>_xlfn.IFERROR(AVERAGE(Vertices[Clustering Coefficient]),NoMetricMessage)</f>
        <v>0.09310344827586206</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378</v>
      </c>
    </row>
    <row r="12" spans="1:11" ht="15">
      <c r="A12"/>
      <c r="B12"/>
      <c r="D12" t="s">
        <v>64</v>
      </c>
      <c r="E12">
        <v>2</v>
      </c>
      <c r="H12">
        <v>0</v>
      </c>
      <c r="J12" t="s">
        <v>179</v>
      </c>
      <c r="K12">
        <v>7</v>
      </c>
    </row>
    <row r="13" spans="1:11" ht="15">
      <c r="A13"/>
      <c r="B13"/>
      <c r="D13">
        <v>1</v>
      </c>
      <c r="E13">
        <v>3</v>
      </c>
      <c r="H13">
        <v>1</v>
      </c>
      <c r="J13" t="s">
        <v>181</v>
      </c>
      <c r="K13" t="s">
        <v>1093</v>
      </c>
    </row>
    <row r="14" spans="4:11" ht="409.5">
      <c r="D14">
        <v>2</v>
      </c>
      <c r="E14">
        <v>4</v>
      </c>
      <c r="H14">
        <v>2</v>
      </c>
      <c r="J14" t="s">
        <v>182</v>
      </c>
      <c r="K14" s="13" t="s">
        <v>1094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10</v>
      </c>
    </row>
    <row r="4" spans="1:3" ht="15">
      <c r="A4" s="112" t="s">
        <v>221</v>
      </c>
      <c r="B4" s="111" t="s">
        <v>385</v>
      </c>
      <c r="C4" s="34">
        <v>1</v>
      </c>
    </row>
    <row r="5" spans="1:3" ht="15">
      <c r="A5" s="112" t="s">
        <v>222</v>
      </c>
      <c r="B5" s="111" t="s">
        <v>222</v>
      </c>
      <c r="C5" s="34">
        <v>8</v>
      </c>
    </row>
    <row r="6" spans="1:3" ht="15">
      <c r="A6" s="112" t="s">
        <v>357</v>
      </c>
      <c r="B6" s="111" t="s">
        <v>357</v>
      </c>
      <c r="C6" s="34">
        <v>5</v>
      </c>
    </row>
    <row r="7" spans="1:3" ht="15">
      <c r="A7" s="112" t="s">
        <v>385</v>
      </c>
      <c r="B7" s="111" t="s">
        <v>385</v>
      </c>
      <c r="C7" s="34">
        <v>3</v>
      </c>
    </row>
    <row r="8" spans="1:3" ht="15">
      <c r="A8" s="112" t="s">
        <v>386</v>
      </c>
      <c r="B8" s="111" t="s">
        <v>386</v>
      </c>
      <c r="C8" s="34">
        <v>16</v>
      </c>
    </row>
    <row r="9" spans="1:3" ht="15">
      <c r="A9" s="112" t="s">
        <v>387</v>
      </c>
      <c r="B9" s="111" t="s">
        <v>387</v>
      </c>
      <c r="C9"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2019-06-17T16:42:26Z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