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<sst xmlns="http://schemas.openxmlformats.org/spreadsheetml/2006/main" count="3589" uniqueCount="1033">
  <si>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</si>
  <si>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</si>
  <si>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</si>
  <si>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</si>
  <si>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</si>
  <si>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</si>
  <si>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</si>
  <si>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</si>
  <si>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</si>
  <si>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</si>
  <si>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</si>
  <si>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</si>
  <si>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</si>
  <si>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</si>
  <si>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</si>
  <si>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</si>
  <si>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</si>
  <si>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</si>
  <si>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</si>
  <si>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</si>
  <si>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</si>
  <si>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</si>
  <si>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</si>
  <si>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</si>
  <si>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</si>
  <si>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</si>
  <si>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</si>
  <si>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</si>
  <si>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</si>
  <si>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</si>
  <si>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</si>
  <si>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</si>
  <si>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</si>
  <si>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</si>
  <si>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</si>
  <si>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</si>
  <si>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</si>
  <si>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</si>
  <si>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</si>
  <si>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</si>
  <si>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</si>
  <si>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</si>
  <si>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</si>
  <si>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</si>
  <si>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</si>
  <si>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</si>
  <si>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</si>
  <si>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</si>
  <si>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</si>
  <si>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</si>
  <si>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</si>
  <si>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</si>
  <si>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</si>
  <si>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</si>
  <si>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</si>
  <si>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</si>
  <si>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</si>
  <si>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</si>
  <si>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</si>
  <si>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</si>
  <si>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</si>
  <si>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</si>
  <si>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</si>
  <si>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</si>
  <si>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</si>
  <si>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</si>
  <si>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</si>
  <si>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</si>
  <si>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</si>
  <si>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</si>
  <si>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</si>
  <si>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</si>
  <si>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</si>
  <si>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</si>
  <si>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</si>
  <si>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</si>
  <si>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</si>
  <si>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</si>
  <si>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</si>
  <si>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</si>
  <si>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</si>
  <si>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</si>
  <si>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</si>
  <si>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</si>
  <si>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</si>
  <si>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</si>
  <si>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</si>
  <si>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</si>
  <si>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</si>
  <si>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</si>
  <si>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</si>
  <si>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</si>
  <si>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</si>
  <si>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</si>
  <si>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</si>
  <si>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</si>
  <si>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</si>
  <si>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</si>
  <si>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</si>
  <si>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</si>
  <si>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</si>
  <si>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</si>
  <si>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</si>
  <si>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</si>
  <si>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</si>
  <si>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</si>
  <si>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</si>
  <si>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</si>
  <si>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</si>
  <si>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</si>
  <si>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</si>
  <si>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</si>
  <si>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</si>
  <si>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</si>
  <si>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</si>
  <si>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</si>
  <si>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</si>
  <si>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</si>
  <si>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</si>
  <si>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</si>
  <si>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</si>
  <si>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</si>
  <si>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</si>
  <si>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</si>
  <si>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</si>
  <si>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</si>
  <si>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</si>
  <si>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</si>
  <si>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</si>
  <si>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</si>
  <si>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</si>
  <si>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</si>
  <si>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</si>
  <si>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</si>
  <si>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</si>
  <si>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</si>
  <si>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</si>
  <si>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</si>
  <si>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</si>
  <si>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</si>
  <si>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</si>
  <si>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</si>
  <si>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</si>
  <si>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</si>
  <si>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</si>
  <si>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</si>
  <si>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</si>
  <si>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</si>
  <si>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</si>
  <si>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</si>
  <si>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</si>
  <si>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</si>
  <si>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</si>
  <si>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</si>
  <si>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</si>
  <si>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</si>
  <si>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</si>
  <si>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</si>
  <si>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</si>
  <si>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</si>
  <si>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</si>
  <si>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</si>
  <si>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</si>
  <si>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</si>
  <si>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</si>
  <si>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</si>
  <si>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</si>
  <si>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</si>
  <si>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</si>
  <si>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</si>
  <si>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</si>
  <si>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</si>
  <si>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</si>
  <si>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</si>
  <si>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</si>
  <si>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</si>
  <si>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</si>
  <si>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</si>
  <si>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</si>
  <si>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</si>
  <si>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</si>
  <si>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</si>
  <si>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</si>
  <si>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</si>
  <si>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</si>
  <si>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</si>
  <si>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</si>
  <si>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</si>
  <si>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</si>
  <si>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</si>
  <si>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</si>
  <si>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</si>
  <si>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</si>
  <si>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</si>
  <si>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</si>
  <si>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</si>
  <si>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</si>
  <si>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</si>
  <si>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</si>
  <si>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</si>
  <si>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</si>
  <si>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</si>
  <si>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</si>
  <si>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</si>
  <si>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</si>
  <si>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</si>
  <si>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</si>
  <si>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</si>
  <si>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</si>
  <si>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</si>
  <si>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</si>
  <si>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</si>
  <si>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berkayselcuk_</t>
  </si>
  <si>
    <t>ozgelizmm</t>
  </si>
  <si>
    <t>rebel169</t>
  </si>
  <si>
    <t>madina_kas</t>
  </si>
  <si>
    <t>dralakbarov</t>
  </si>
  <si>
    <t>rhmtwa</t>
  </si>
  <si>
    <t>kotoka_sakura</t>
  </si>
  <si>
    <t>dovgalec</t>
  </si>
  <si>
    <t>zaurkerimoff</t>
  </si>
  <si>
    <t>cavidaga</t>
  </si>
  <si>
    <t>zakirmajid76</t>
  </si>
  <si>
    <t>enigma72427693</t>
  </si>
  <si>
    <t>ilqara_tlbva</t>
  </si>
  <si>
    <t>kerimov_kenan</t>
  </si>
  <si>
    <t>ruslandesoul</t>
  </si>
  <si>
    <t>mapafucker</t>
  </si>
  <si>
    <t>elyar_zeynalov</t>
  </si>
  <si>
    <t>nrahimli</t>
  </si>
  <si>
    <t>khayala_</t>
  </si>
  <si>
    <t>ayseliyeva_</t>
  </si>
  <si>
    <t>sametbozdogan_</t>
  </si>
  <si>
    <t>alaskabyr</t>
  </si>
  <si>
    <t>criminal_az</t>
  </si>
  <si>
    <t>rsukur2</t>
  </si>
  <si>
    <t>alitrksoy7</t>
  </si>
  <si>
    <t>ziya_ismayilov</t>
  </si>
  <si>
    <t>presidentaz</t>
  </si>
  <si>
    <t>Mentions</t>
  </si>
  <si>
    <t>Replies to</t>
  </si>
  <si>
    <t>Azerbaycan’da müdürün ve sınıf arkadaşlarının eşcinsel olduğu gerekçe gösterilere mobbing uygulanan Elina, daha fazla dayanamadı ve intihar etti. #ElinaÜçünSusma https://t.co/Jet5mRsqX2</t>
  </si>
  <si>
    <t>RT @BerkaySelcuk_: Azerbaycan’da müdürün ve sınıf arkadaşlarının eşcinsel olduğu gerekçe gösterilere mobbing uygulanan Elina, daha fazla da…</t>
  </si>
  <si>
    <t>#elinaüçünsusma 
Насправді в кожному класі є Еліна...</t>
  </si>
  <si>
    <t>#ElinaÜçünSusma  #BullinqəSon #StopBullying 
"Не молчи ради Элины". Как одно самоубийство потрясло Азербайджан https://t.co/x3O4wabPdc</t>
  </si>
  <si>
    <t>There is an audio recording in which the school principal (pictured) blames the girl’s mother for her death, arguing that the mother was married a second time. 
She interpreted this as grounds to say that the girl “did not come from a good family”.  #ElinaÜçünSusma https://t.co/1iG9bn5SIn</t>
  </si>
  <si>
    <t>RT @DrAlakbarov: There is an audio recording in which the school principal (pictured) blames the girl’s mother for her death, arguing that…</t>
  </si>
  <si>
    <t>#Elinaüçünsusma :( 
Still have no words to describe how sad I feel about it... What a cruel society we are growing up in... Talking and behaving without thinking, hurting others, hating instead of... https://t.co/5QWsv7K8Rt</t>
  </si>
  <si>
    <t>RT @Kotoka_Sakura: #Elinaüçünsusma :( 
Still have no words to describe how sad I feel about it... What a cruel society we are growing up in…</t>
  </si>
  <si>
    <t>@presidentaz #elinaüçünsusma #BullinqəSon</t>
  </si>
  <si>
    <t>Элина ты не забыта!
#Elinaüçünsusma #НемолчидляЭлины https://t.co/nbUMiHASF6</t>
  </si>
  <si>
    <t>A major development on Elina case. According to her grandmother: "Investigation shows that Elina was drugged with Tramadol right after her suicide attempt. She was drugged three times in order to 'prove' that she was a narcotic addict." #elinaüçünsusma
https://t.co/m5hYTKli0F</t>
  </si>
  <si>
    <t>Elinanın nənəsi bildirib ki, istintaq zamanı müəyyən olunub ki, tramadol Elina özünü pəncərədən atandan sonra içizdirilib. Elinanın ölümü intihar deyil, cinayətdir. #Elinaüçünsusma</t>
  </si>
  <si>
    <t>Bəlkə oğlan olsaydı belə bir hadisə başına gəlməzdi. Oğlanların da sakiti dinməzi olur amma yenə də oğlan başına gələcək bir şey deyil. Sırf zərif, incə, üstünə sakit varlıq, qadın adında varlıqlar arasında olduğuna görə məktəbdə adına söz çıxarılmışdı #ElinaÜçünSusma https://t.co/aVE3K7gGD6</t>
  </si>
  <si>
    <t>RT @ENiGMA72427693: Bəlkə oğlan olsaydı belə bir hadisə başına gəlməzdi. Oğlanların da sakiti dinməzi olur amma yenə də oğlan başına gələcə…</t>
  </si>
  <si>
    <t>RT @nrahimli: Elina işində dəhşətli yeni iddia var... Ən dəhşətli tərəfi də odur ki, istintaqda bu faktasübuta yetirilsə, təəccüblənmərəm..…</t>
  </si>
  <si>
    <t>Elina işində dəhşətli yeni iddia var... Ən dəhşətli tərəfi də odur ki, istintaqda bu faktasübuta yetirilsə, təəccüblənmərəm... #Elinaüçünsusma https://t.co/bLuzf6vVNr</t>
  </si>
  <si>
    <t>Elinanın nənəsi deyib: İstintaq zamanı məlum olub ki, tramadol Elinaya pəncərədən yıxlandan sonra içirdilib. Ərazidəki kameralara və apteklərə baxış keçirilərkən məlum olub ki, tramadolu həmin məktəbin başqa şagirdinə Sevinc Abbasova aldırıb.
#elinaüçünsusma</t>
  </si>
  <si>
    <t>"Güzel Elina, umarım reenkarnasyon yoktur. Ama bu rezil dünyaya geri dönersen, çocuk bahçesinde bir ağaç ol, kendin için köşede dur. Çünkü insanlar acı çekiyor."
Ben başka bir şey demek istemiyorum.
 #JusticeForElina
#ElinaÜçünSusma
#elinaicinsusma https://t.co/u33jlZJv1a</t>
  </si>
  <si>
    <t>RT @sametbozdogan_: "Güzel Elina, umarım reenkarnasyon yoktur. Ama bu rezil dünyaya geri dönersen, çocuk bahçesinde bir ağaç ol, kendin içi…</t>
  </si>
  <si>
    <t>https://t.co/6UAEMbIPtK
#elinaüçünsusma #mekteb</t>
  </si>
  <si>
    <t>40.....
#elina
#elinaüçünsusma 
#justiceforelina</t>
  </si>
  <si>
    <t>Növbə sənə çatmamış etiraz et!
#ElinaÜçünSusma! https://t.co/xyzKhev5LE</t>
  </si>
  <si>
    <t>#ElinaÜçünSusma https://t.co/2w7m1sOGsK</t>
  </si>
  <si>
    <t>#ElinaÜçünSusma https://t.co/shtUhcPJXA</t>
  </si>
  <si>
    <t>#ElinaÜçünSusma https://t.co/X6qKJVgbzy</t>
  </si>
  <si>
    <t>#ElinaÜçünSusma https://t.co/nI5pT7oP0u</t>
  </si>
  <si>
    <t>https://www.bbc.com/russian/features-48176907</t>
  </si>
  <si>
    <t>https://eurasianet.org/azerbaijani-girls-death-by-suicide-shocks-nation</t>
  </si>
  <si>
    <t>https://www.facebook.com/story.php?story_fbid=2133146800097154&amp;id=100002055647140</t>
  </si>
  <si>
    <t>https://news24.az/15363-elinanin-olumuyle-bagli.html</t>
  </si>
  <si>
    <t>https://criminal.az/xalide-bayramovanin-cinayet-mesuliyyetine-celb-edilmesi-ucun-elimizde-subut-yoxdur/</t>
  </si>
  <si>
    <t>https://www.facebook.com/story.php?story_fbid=10161718470190511&amp;id=574110510</t>
  </si>
  <si>
    <t>https://www.facebook.com/story.php?story_fbid=10161733708640511&amp;id=574110510</t>
  </si>
  <si>
    <t>http://news.lent.az/news/314877</t>
  </si>
  <si>
    <t>https://minval.az/news/123886971</t>
  </si>
  <si>
    <t>bbc.com</t>
  </si>
  <si>
    <t>eurasianet.org</t>
  </si>
  <si>
    <t>facebook.com</t>
  </si>
  <si>
    <t>news24.az</t>
  </si>
  <si>
    <t>criminal.az</t>
  </si>
  <si>
    <t>lent.az</t>
  </si>
  <si>
    <t>minval.az</t>
  </si>
  <si>
    <t>elinaüçünsusma</t>
  </si>
  <si>
    <t>elinaüçünsusma bullinqəson stopbullying</t>
  </si>
  <si>
    <t>elinaüçünsusma bullinqəson</t>
  </si>
  <si>
    <t>elinaüçünsusma немолчидляэлины</t>
  </si>
  <si>
    <t>justiceforelina elinaüçünsusma elinaicinsusma</t>
  </si>
  <si>
    <t>elinaüçünsusma mekteb</t>
  </si>
  <si>
    <t>elina elinaüçünsusma justiceforelina</t>
  </si>
  <si>
    <t>https://pbs.twimg.com/media/D35viQTWsAsvZ2h.jpg</t>
  </si>
  <si>
    <t>https://pbs.twimg.com/media/D31HL2jW4AEX4Pl.jpg</t>
  </si>
  <si>
    <t>https://pbs.twimg.com/ext_tw_video_thumb/1116745908916559872/pu/img/lDWQ00wquDliAKky.jpg</t>
  </si>
  <si>
    <t>https://pbs.twimg.com/media/D4HoglWXsAIJT8g.jpg</t>
  </si>
  <si>
    <t>https://pbs.twimg.com/media/D6vvMwaW4AAhukr.jpg</t>
  </si>
  <si>
    <t>http://pbs.twimg.com/profile_images/1123644454580183041/SHU2jpSi_normal.jpg</t>
  </si>
  <si>
    <t>http://pbs.twimg.com/profile_images/1110608738153578497/dwG4WiLk_normal.jpg</t>
  </si>
  <si>
    <t>http://pbs.twimg.com/profile_images/749702476614565889/v2qVHxcG_normal.jpg</t>
  </si>
  <si>
    <t>http://pbs.twimg.com/profile_images/1099618939317948416/3OGYxEbJ_normal.png</t>
  </si>
  <si>
    <t>http://pbs.twimg.com/profile_images/690965062731730944/3YU8T0t__normal.jpg</t>
  </si>
  <si>
    <t>http://pbs.twimg.com/profile_images/439127896599166976/-rSZ60ID_normal.jpeg</t>
  </si>
  <si>
    <t>http://pbs.twimg.com/profile_images/868574722736435201/1qzOMGYN_normal.jpg</t>
  </si>
  <si>
    <t>http://pbs.twimg.com/profile_images/1123688962567151616/lJF93P81_normal.png</t>
  </si>
  <si>
    <t>http://pbs.twimg.com/profile_images/1122567072901476352/wpay74u3_normal.jpg</t>
  </si>
  <si>
    <t>http://pbs.twimg.com/profile_images/1100492449326264327/vPTYUPO5_normal.jpg</t>
  </si>
  <si>
    <t>http://pbs.twimg.com/profile_images/1098981948603723778/jO2uvtUl_normal.jpg</t>
  </si>
  <si>
    <t>http://pbs.twimg.com/profile_images/1099679551154720769/YSv0bGKe_normal.jpg</t>
  </si>
  <si>
    <t>http://pbs.twimg.com/profile_images/1093971880166461440/y7PWd-Ki_normal.jpg</t>
  </si>
  <si>
    <t>http://pbs.twimg.com/profile_images/849139574857183233/ynMlUK2U_normal.jpg</t>
  </si>
  <si>
    <t>http://pbs.twimg.com/profile_images/610832999681290240/GkIgMZpC_normal.jpg</t>
  </si>
  <si>
    <t>http://pbs.twimg.com/profile_images/1125605853753561090/FyPvg7-g_normal.jpg</t>
  </si>
  <si>
    <t>http://pbs.twimg.com/profile_images/964262343092981767/eQx-Q0xR_normal.jpg</t>
  </si>
  <si>
    <t>http://pbs.twimg.com/profile_images/1126627958603558912/Ba7Ki48v_normal.png</t>
  </si>
  <si>
    <t>http://pbs.twimg.com/profile_images/677937808150020096/yrsrQBo9_normal.jpg</t>
  </si>
  <si>
    <t>http://pbs.twimg.com/profile_images/1118255807014084608/i_1TMxwt_normal.jpg</t>
  </si>
  <si>
    <t>http://pbs.twimg.com/profile_images/489308119580016640/NJzfIYOm_normal.jpeg</t>
  </si>
  <si>
    <t>https://twitter.com/#!/berkayselcuk_/status/1116452411948847105</t>
  </si>
  <si>
    <t>https://twitter.com/#!/ozgelizmm/status/1124723278558449665</t>
  </si>
  <si>
    <t>https://twitter.com/#!/rebel169/status/1124984036047323136</t>
  </si>
  <si>
    <t>https://twitter.com/#!/madina_kas/status/1125649197586366464</t>
  </si>
  <si>
    <t>https://twitter.com/#!/dralakbarov/status/1116126701895995392</t>
  </si>
  <si>
    <t>https://twitter.com/#!/rhmtwa/status/1125715944431587328</t>
  </si>
  <si>
    <t>https://twitter.com/#!/kotoka_sakura/status/1118189408786640896</t>
  </si>
  <si>
    <t>https://twitter.com/#!/rhmtwa/status/1125716028460281856</t>
  </si>
  <si>
    <t>https://twitter.com/#!/dovgalec/status/1125792589691514882</t>
  </si>
  <si>
    <t>https://twitter.com/#!/zaurkerimoff/status/1126032234794897408</t>
  </si>
  <si>
    <t>https://twitter.com/#!/cavidaga/status/1126100719822618624</t>
  </si>
  <si>
    <t>https://twitter.com/#!/zakirmajid76/status/1126105876417396736</t>
  </si>
  <si>
    <t>https://twitter.com/#!/enigma72427693/status/1116746393207615489</t>
  </si>
  <si>
    <t>https://twitter.com/#!/ilqara_tlbva/status/1126125301694697474</t>
  </si>
  <si>
    <t>https://twitter.com/#!/kerimov_kenan/status/1126212847313326083</t>
  </si>
  <si>
    <t>https://twitter.com/#!/ruslandesoul/status/1126213441633640448</t>
  </si>
  <si>
    <t>https://twitter.com/#!/mapafucker/status/1126218208112009223</t>
  </si>
  <si>
    <t>https://twitter.com/#!/elyar_zeynalov/status/1126223934972731392</t>
  </si>
  <si>
    <t>https://twitter.com/#!/nrahimli/status/1126202929831084033</t>
  </si>
  <si>
    <t>https://twitter.com/#!/khayala_/status/1126327911500349440</t>
  </si>
  <si>
    <t>https://twitter.com/#!/ayseliyeva_/status/1126352286106693632</t>
  </si>
  <si>
    <t>https://twitter.com/#!/sametbozdogan_/status/1117429835910062082</t>
  </si>
  <si>
    <t>https://twitter.com/#!/alaskabyr/status/1127009081884053510</t>
  </si>
  <si>
    <t>https://twitter.com/#!/criminal_az/status/1127929399016292352</t>
  </si>
  <si>
    <t>https://twitter.com/#!/rsukur2/status/1129112271404318720</t>
  </si>
  <si>
    <t>https://twitter.com/#!/alitrksoy7/status/1129259146283487233</t>
  </si>
  <si>
    <t>https://twitter.com/#!/ziya_ismayilov/status/1127550035967782913</t>
  </si>
  <si>
    <t>https://twitter.com/#!/ziya_ismayilov/status/1128976237588819969</t>
  </si>
  <si>
    <t>https://twitter.com/#!/ziya_ismayilov/status/1129354970392870912</t>
  </si>
  <si>
    <t>https://twitter.com/#!/ziya_ismayilov/status/1129358465695211520</t>
  </si>
  <si>
    <t>1116452411948847105</t>
  </si>
  <si>
    <t>1124723278558449665</t>
  </si>
  <si>
    <t>1124984036047323136</t>
  </si>
  <si>
    <t>1125649197586366464</t>
  </si>
  <si>
    <t>1116126701895995392</t>
  </si>
  <si>
    <t>1125715944431587328</t>
  </si>
  <si>
    <t>1118189408786640896</t>
  </si>
  <si>
    <t>1125716028460281856</t>
  </si>
  <si>
    <t>1125792589691514882</t>
  </si>
  <si>
    <t>1126032234794897408</t>
  </si>
  <si>
    <t>1126100719822618624</t>
  </si>
  <si>
    <t>1126105876417396736</t>
  </si>
  <si>
    <t>1116746393207615489</t>
  </si>
  <si>
    <t>1126125301694697474</t>
  </si>
  <si>
    <t>1126212847313326083</t>
  </si>
  <si>
    <t>1126213441633640448</t>
  </si>
  <si>
    <t>1126218208112009223</t>
  </si>
  <si>
    <t>1126223934972731392</t>
  </si>
  <si>
    <t>1126202929831084033</t>
  </si>
  <si>
    <t>1126327911500349440</t>
  </si>
  <si>
    <t>1126352286106693632</t>
  </si>
  <si>
    <t>1117429835910062082</t>
  </si>
  <si>
    <t>1127009081884053510</t>
  </si>
  <si>
    <t>1127929399016292352</t>
  </si>
  <si>
    <t>1129112271404318720</t>
  </si>
  <si>
    <t>1129259146283487233</t>
  </si>
  <si>
    <t>1127550035967782913</t>
  </si>
  <si>
    <t>1128976237588819969</t>
  </si>
  <si>
    <t>1129354970392870912</t>
  </si>
  <si>
    <t>1129358465695211520</t>
  </si>
  <si>
    <t>1116124283208650752</t>
  </si>
  <si>
    <t>1116474353946906629</t>
  </si>
  <si>
    <t/>
  </si>
  <si>
    <t>2318119938</t>
  </si>
  <si>
    <t>143742312</t>
  </si>
  <si>
    <t>128215557</t>
  </si>
  <si>
    <t>tr</t>
  </si>
  <si>
    <t>uk</t>
  </si>
  <si>
    <t>ru</t>
  </si>
  <si>
    <t>en</t>
  </si>
  <si>
    <t>und</t>
  </si>
  <si>
    <t>Twitter for iPhone</t>
  </si>
  <si>
    <t>Twitter for Android</t>
  </si>
  <si>
    <t>Twitter Web Client</t>
  </si>
  <si>
    <t>Facebook</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</si>
  <si>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</si>
  <si>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</si>
  <si>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</si>
  <si>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</si>
  <si>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</si>
  <si>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</si>
  <si>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</si>
  <si>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</si>
  <si>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</si>
  <si>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</si>
  <si>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</si>
  <si>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</si>
  <si>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</si>
  <si>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</si>
  <si>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</si>
  <si>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</si>
  <si>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</si>
  <si>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</si>
  <si>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</si>
  <si>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</si>
  <si>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</si>
  <si>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</si>
  <si>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Berkay Selçuk</t>
  </si>
  <si>
    <t>öske</t>
  </si>
  <si>
    <t>Madina</t>
  </si>
  <si>
    <t>Fuad Alakbarov ⁠⁠</t>
  </si>
  <si>
    <t>Payton</t>
  </si>
  <si>
    <t>Nurana Samedova</t>
  </si>
  <si>
    <t>vlad</t>
  </si>
  <si>
    <t>Ilham Aliyev</t>
  </si>
  <si>
    <t>Заур Керимов</t>
  </si>
  <si>
    <t>Cavid Ağa ⛧</t>
  </si>
  <si>
    <t>Zakir Majid</t>
  </si>
  <si>
    <t>DARK  PARADİSE</t>
  </si>
  <si>
    <t>ilqare.tlbva</t>
  </si>
  <si>
    <t>Kenan</t>
  </si>
  <si>
    <t>Narmin Rahimli</t>
  </si>
  <si>
    <t>Ruslan De Soul _xD83D__xDC68_‍_xD83D__xDE80_</t>
  </si>
  <si>
    <t>Qalapaqos</t>
  </si>
  <si>
    <t>Elyar Zeynalov</t>
  </si>
  <si>
    <t>Khayala</t>
  </si>
  <si>
    <t>Aysel Aliyeva</t>
  </si>
  <si>
    <t>Samet Bozdoğan</t>
  </si>
  <si>
    <t>eyvah</t>
  </si>
  <si>
    <t>Kriminal Azərbaycan</t>
  </si>
  <si>
    <t>Rsukur</t>
  </si>
  <si>
    <t>Ali Türksoy</t>
  </si>
  <si>
    <t>Ziyaddin Aslan</t>
  </si>
  <si>
    <t>_xD83C__xDFD0_</t>
  </si>
  <si>
    <t>так собі</t>
  </si>
  <si>
    <t>fall in love with One Direction and Zac Efron</t>
  </si>
  <si>
    <t>Political Commentator. Photojournalist. Travel blogger. History, Football, Art and Science Lover. _xD83C__xDFF4__xDB40__xDC67__xDB40__xDC62__xDB40__xDC73__xDB40__xDC63__xDB40__xDC74__xDB40__xDC7F__xD83C__xDDE6__xD83C__xDDFF_ https://www.instagram.com/glasgowfuad/</t>
  </si>
  <si>
    <t>✍️about feminism and  violence against women _xD83E__xDDDD_‍♂️
Russia</t>
  </si>
  <si>
    <t>Я мчусь по аллее своей мечты в поисках счастья. (Нурана Самедова)</t>
  </si>
  <si>
    <t>Into #probabilistic #programming #bayesian #statistics after it was cool; and before it will be cool again. #2A protects your #1A WRAL813 KI7UBL</t>
  </si>
  <si>
    <t>Official twitter channel of the President of the Republic of Azerbaijan - Ilham Aliyev.</t>
  </si>
  <si>
    <t>Журналист-фрилансер
Заури Хидирашвили - этнический грузин (саингило) - не так давно Грузия.</t>
  </si>
  <si>
    <t>Former writer for @BBCAzeri, now writing for @OCMediaorg; formerly @varyox_az | RT is not endorsement. Nationalists are cavemen. Ni dieu, ni maitre.</t>
  </si>
  <si>
    <t>Member of the Assembly, REAL Party</t>
  </si>
  <si>
    <t>Savadlı cahil. Dynasosun xələfi
UNEC
https://t.co/PT9IaOxIwa</t>
  </si>
  <si>
    <t>18.12.2002_xD83C__xDF82_
@huseinofa _xD83D__xDC95_Marsu _xD83D__xDC12__xD83D__xDC51__xD83D__xDC9B__xD83D__xDD01_Qoqoş _xD83D__xDC3C__xD83C__xDFB9__xD83D__xDDA4_
#16
#♐
#_xD83C__xDDE6__xD83C__xDDFF_❤️
#musician _xD83C__xDFB9__xD83C__xDFB8_</t>
  </si>
  <si>
    <t>@FCBarcelona</t>
  </si>
  <si>
    <t>Kosmonavtika elminə pizdeç töhvələr vermiş @elonmusk abiyə salamlar.</t>
  </si>
  <si>
    <t>самовозбуждаемый</t>
  </si>
  <si>
    <t>Medical resident</t>
  </si>
  <si>
    <t>Muğla SKÜ / Sosyoloji</t>
  </si>
  <si>
    <t>kirli beyaz kedi</t>
  </si>
  <si>
    <t>#Azerbaijani #Aghdam #Azerbaijan #Karabakh #baki #criminal #oğru #qətl #cinayət #Follow #Comment #ok</t>
  </si>
  <si>
    <t>#Boxing K A Y B O L M A #Humanwantstohelp Antalya,Turkey _xD83C__xDDF9__xD83C__xDDF7_</t>
  </si>
  <si>
    <t>_xD83C__xDDE6__xD83C__xDDFF_</t>
  </si>
  <si>
    <t>LLM, LMU München. IPS Bundestag.</t>
  </si>
  <si>
    <t>Türkiye</t>
  </si>
  <si>
    <t>Salihli, Türkiye</t>
  </si>
  <si>
    <t>Moscow</t>
  </si>
  <si>
    <t>Glasgow / London / Baku</t>
  </si>
  <si>
    <t>Россия</t>
  </si>
  <si>
    <t>대한민국</t>
  </si>
  <si>
    <t>Baku, Azerbaijan</t>
  </si>
  <si>
    <t>Азербайджан, Баку - Загатала</t>
  </si>
  <si>
    <t>Azerbaijan</t>
  </si>
  <si>
    <t>Azerbaijan,Surakhani</t>
  </si>
  <si>
    <t>Solar System, Cosmos, ORBIT</t>
  </si>
  <si>
    <t>Muğla, Türkiye</t>
  </si>
  <si>
    <t>Antalya, Türkiye</t>
  </si>
  <si>
    <t>https://www.glasgowfuad.com</t>
  </si>
  <si>
    <t>https://t.co/q3ydQ62nZL</t>
  </si>
  <si>
    <t>http://t.co/RRecP2HJD5</t>
  </si>
  <si>
    <t>https://t.co/ZM5uezGWSF</t>
  </si>
  <si>
    <t>https://t.co/RORVFeDuW6</t>
  </si>
  <si>
    <t>https://t.co/8dfIAtTod1</t>
  </si>
  <si>
    <t>https://t.co/upMfnRPnXj</t>
  </si>
  <si>
    <t>https://t.co/K42FMpPOCr</t>
  </si>
  <si>
    <t>https://t.co/bHRVNG2mpp</t>
  </si>
  <si>
    <t>https://t.co/km70fLInaC</t>
  </si>
  <si>
    <t>https://t.co/9n302vhDcw</t>
  </si>
  <si>
    <t>https://t.co/I5TWHU6odc</t>
  </si>
  <si>
    <t>https://t.co/UQEPECIRfH</t>
  </si>
  <si>
    <t>https://pbs.twimg.com/profile_banners/1027114215147008000/1554542631</t>
  </si>
  <si>
    <t>https://pbs.twimg.com/profile_banners/1017894853705916421/1538904630</t>
  </si>
  <si>
    <t>https://pbs.twimg.com/profile_banners/1063405388/1525810568</t>
  </si>
  <si>
    <t>https://pbs.twimg.com/profile_banners/336579356/1467372396</t>
  </si>
  <si>
    <t>https://pbs.twimg.com/profile_banners/2318119938/1556496699</t>
  </si>
  <si>
    <t>https://pbs.twimg.com/profile_banners/249774521/1528548372</t>
  </si>
  <si>
    <t>https://pbs.twimg.com/profile_banners/254957552/1391885048</t>
  </si>
  <si>
    <t>https://pbs.twimg.com/profile_banners/254095506/1393531629</t>
  </si>
  <si>
    <t>https://pbs.twimg.com/profile_banners/143742312/1496229737</t>
  </si>
  <si>
    <t>https://pbs.twimg.com/profile_banners/174695783/1402751292</t>
  </si>
  <si>
    <t>https://pbs.twimg.com/profile_banners/128215557/1468982146</t>
  </si>
  <si>
    <t>https://pbs.twimg.com/profile_banners/749866055204495361/1557222123</t>
  </si>
  <si>
    <t>https://pbs.twimg.com/profile_banners/970378129230499846/1531862060</t>
  </si>
  <si>
    <t>https://pbs.twimg.com/profile_banners/1025624959916404736/1551208290</t>
  </si>
  <si>
    <t>https://pbs.twimg.com/profile_banners/523744779/1480332057</t>
  </si>
  <si>
    <t>https://pbs.twimg.com/profile_banners/244253245/1355393157</t>
  </si>
  <si>
    <t>https://pbs.twimg.com/profile_banners/850671062/1556914458</t>
  </si>
  <si>
    <t>https://pbs.twimg.com/profile_banners/3021974815/1556544818</t>
  </si>
  <si>
    <t>https://pbs.twimg.com/profile_banners/3303121306/1451253784</t>
  </si>
  <si>
    <t>https://pbs.twimg.com/profile_banners/102353333/1556182680</t>
  </si>
  <si>
    <t>https://pbs.twimg.com/profile_banners/958671008394772480/1540348180</t>
  </si>
  <si>
    <t>https://pbs.twimg.com/profile_banners/1053370971384700929/1555959058</t>
  </si>
  <si>
    <t>https://pbs.twimg.com/profile_banners/4527716355/1481480247</t>
  </si>
  <si>
    <t>https://pbs.twimg.com/profile_banners/1044331300927279106/1553187920</t>
  </si>
  <si>
    <t>https://pbs.twimg.com/profile_banners/225352021/1405495194</t>
  </si>
  <si>
    <t>http://abs.twimg.com/images/themes/theme14/bg.gif</t>
  </si>
  <si>
    <t>http://abs.twimg.com/images/themes/theme9/bg.gif</t>
  </si>
  <si>
    <t>http://abs.twimg.com/images/themes/theme1/bg.png</t>
  </si>
  <si>
    <t>http://abs.twimg.com/images/themes/theme18/bg.gif</t>
  </si>
  <si>
    <t>http://abs.twimg.com/images/themes/theme4/bg.gif</t>
  </si>
  <si>
    <t>http://abs.twimg.com/images/themes/theme2/bg.gif</t>
  </si>
  <si>
    <t>http://pbs.twimg.com/profile_images/1084896343485808640/7r0tvfC1_normal.jpg</t>
  </si>
  <si>
    <t>http://pbs.twimg.com/profile_images/1119882458839826432/hSBSg0Ml_normal.png</t>
  </si>
  <si>
    <t>http://pbs.twimg.com/profile_images/822699273640931329/hRayPD2G_normal.jpg</t>
  </si>
  <si>
    <t>http://pbs.twimg.com/profile_images/1114888029225852930/qvOWEL2W_normal.jpg</t>
  </si>
  <si>
    <t>http://pbs.twimg.com/profile_images/1120399339279536128/VY_QawUP_normal.jpg</t>
  </si>
  <si>
    <t>http://pbs.twimg.com/profile_images/1129259353033314304/ZPsaXiLu_normal.jpg</t>
  </si>
  <si>
    <t>Open Twitter Page for This Person</t>
  </si>
  <si>
    <t>https://twitter.com/berkayselcuk_</t>
  </si>
  <si>
    <t>https://twitter.com/ozgelizmm</t>
  </si>
  <si>
    <t>https://twitter.com/rebel169</t>
  </si>
  <si>
    <t>https://twitter.com/madina_kas</t>
  </si>
  <si>
    <t>https://twitter.com/dralakbarov</t>
  </si>
  <si>
    <t>https://twitter.com/rhmtwa</t>
  </si>
  <si>
    <t>https://twitter.com/kotoka_sakura</t>
  </si>
  <si>
    <t>https://twitter.com/dovgalec</t>
  </si>
  <si>
    <t>https://twitter.com/presidentaz</t>
  </si>
  <si>
    <t>https://twitter.com/zaurkerimoff</t>
  </si>
  <si>
    <t>https://twitter.com/cavidaga</t>
  </si>
  <si>
    <t>https://twitter.com/zakirmajid76</t>
  </si>
  <si>
    <t>https://twitter.com/enigma72427693</t>
  </si>
  <si>
    <t>https://twitter.com/ilqara_tlbva</t>
  </si>
  <si>
    <t>https://twitter.com/kerimov_kenan</t>
  </si>
  <si>
    <t>https://twitter.com/nrahimli</t>
  </si>
  <si>
    <t>https://twitter.com/ruslandesoul</t>
  </si>
  <si>
    <t>https://twitter.com/mapafucker</t>
  </si>
  <si>
    <t>https://twitter.com/elyar_zeynalov</t>
  </si>
  <si>
    <t>https://twitter.com/khayala_</t>
  </si>
  <si>
    <t>https://twitter.com/ayseliyeva_</t>
  </si>
  <si>
    <t>https://twitter.com/sametbozdogan_</t>
  </si>
  <si>
    <t>https://twitter.com/alaskabyr</t>
  </si>
  <si>
    <t>https://twitter.com/criminal_az</t>
  </si>
  <si>
    <t>https://twitter.com/rsukur2</t>
  </si>
  <si>
    <t>https://twitter.com/alitrksoy7</t>
  </si>
  <si>
    <t>https://twitter.com/ziya_ismayilov</t>
  </si>
  <si>
    <t>berkayselcuk_
Azerbaycan’da müdürün ve sınıf
arkadaşlarının eşcinsel olduğu
gerekçe gösterilere mobbing uygulanan
Elina, daha fazla dayanamadı ve
intihar etti. #ElinaÜçünSusma https://t.co/Jet5mRsqX2</t>
  </si>
  <si>
    <t>ozgelizmm
RT @BerkaySelcuk_: Azerbaycan’da
müdürün ve sınıf arkadaşlarının
eşcinsel olduğu gerekçe gösterilere
mobbing uygulanan Elina, daha fazla
da…</t>
  </si>
  <si>
    <t>rebel169
#elinaüçünsusma Насправді в кожному
класі є Еліна...</t>
  </si>
  <si>
    <t>madina_kas
#ElinaÜçünSusma #BullinqəSon #StopBullying
"Не молчи ради Элины". Как одно
самоубийство потрясло Азербайджан
https://t.co/x3O4wabPdc</t>
  </si>
  <si>
    <t>dralakbarov
There is an audio recording in
which the school principal (pictured)
blames the girl’s mother for her
death, arguing that the mother
was married a second time. She
interpreted this as grounds to
say that the girl “did not come
from a good family”. #ElinaÜçünSusma
https://t.co/1iG9bn5SIn</t>
  </si>
  <si>
    <t>rhmtwa
RT @Kotoka_Sakura: #Elinaüçünsusma
:( Still have no words to describe
how sad I feel about it... What
a cruel society we are growing
up in…</t>
  </si>
  <si>
    <t>kotoka_sakura
#Elinaüçünsusma :( Still have no
words to describe how sad I feel
about it... What a cruel society
we are growing up in... Talking
and behaving without thinking,
hurting others, hating instead
of... https://t.co/5QWsv7K8Rt</t>
  </si>
  <si>
    <t>dovgalec
@presidentaz #elinaüçünsusma #BullinqəSon</t>
  </si>
  <si>
    <t xml:space="preserve">presidentaz
</t>
  </si>
  <si>
    <t>zaurkerimoff
Элина ты не забыта! #Elinaüçünsusma
#НемолчидляЭлины https://t.co/nbUMiHASF6</t>
  </si>
  <si>
    <t>cavidaga
A major development on Elina case.
According to her grandmother: "Investigation
shows that Elina was drugged with
Tramadol right after her suicide
attempt. She was drugged three
times in order to 'prove' that
she was a narcotic addict." #elinaüçünsusma
https://t.co/m5hYTKli0F</t>
  </si>
  <si>
    <t>zakirmajid76
Elinanın nənəsi bildirib ki, istintaq
zamanı müəyyən olunub ki, tramadol
Elina özünü pəncərədən atandan
sonra içizdirilib. Elinanın ölümü
intihar deyil, cinayətdir. #Elinaüçünsusma</t>
  </si>
  <si>
    <t>enigma72427693
Bəlkə oğlan olsaydı belə bir hadisə
başına gəlməzdi. Oğlanların da
sakiti dinməzi olur amma yenə də
oğlan başına gələcək bir şey deyil.
Sırf zərif, incə, üstünə sakit
varlıq, qadın adında varlıqlar
arasında olduğuna görə məktəbdə
adına söz çıxarılmışdı #ElinaÜçünSusma
https://t.co/aVE3K7gGD6</t>
  </si>
  <si>
    <t>ilqara_tlbva
RT @ENiGMA72427693: Bəlkə oğlan
olsaydı belə bir hadisə başına
gəlməzdi. Oğlanların da sakiti
dinməzi olur amma yenə də oğlan
başına gələcə…</t>
  </si>
  <si>
    <t>kerimov_kenan
RT @nrahimli: Elina işində dəhşətli
yeni iddia var... Ən dəhşətli tərəfi
də odur ki, istintaqda bu faktasübuta
yetirilsə, təəccüblənmərəm..…</t>
  </si>
  <si>
    <t>nrahimli
Elina işində dəhşətli yeni iddia
var... Ən dəhşətli tərəfi də odur
ki, istintaqda bu faktasübuta yetirilsə,
təəccüblənmərəm... #Elinaüçünsusma
https://t.co/bLuzf6vVNr</t>
  </si>
  <si>
    <t>ruslandesoul
RT @nrahimli: Elina işində dəhşətli
yeni iddia var... Ən dəhşətli tərəfi
də odur ki, istintaqda bu faktasübuta
yetirilsə, təəccüblənmərəm..…</t>
  </si>
  <si>
    <t>mapafucker
RT @nrahimli: Elina işində dəhşətli
yeni iddia var... Ən dəhşətli tərəfi
də odur ki, istintaqda bu faktasübuta
yetirilsə, təəccüblənmərəm..…</t>
  </si>
  <si>
    <t>elyar_zeynalov
RT @nrahimli: Elina işində dəhşətli
yeni iddia var... Ən dəhşətli tərəfi
də odur ki, istintaqda bu faktasübuta
yetirilsə, təəccüblənmərəm..…</t>
  </si>
  <si>
    <t>khayala_
RT @nrahimli: Elina işində dəhşətli
yeni iddia var... Ən dəhşətli tərəfi
də odur ki, istintaqda bu faktasübuta
yetirilsə, təəccüblənmərəm..…</t>
  </si>
  <si>
    <t>ayseliyeva_
Elinanın nənəsi deyib: İstintaq
zamanı məlum olub ki, tramadol
Elinaya pəncərədən yıxlandan sonra
içirdilib. Ərazidəki kameralara
və apteklərə baxış keçirilərkən
məlum olub ki, tramadolu həmin
məktəbin başqa şagirdinə Sevinc
Abbasova aldırıb. #elinaüçünsusma</t>
  </si>
  <si>
    <t>sametbozdogan_
"Güzel Elina, umarım reenkarnasyon
yoktur. Ama bu rezil dünyaya geri
dönersen, çocuk bahçesinde bir
ağaç ol, kendin için köşede dur.
Çünkü insanlar acı çekiyor." Ben
başka bir şey demek istemiyorum.
#JusticeForElina #ElinaÜçünSusma
#elinaicinsusma https://t.co/u33jlZJv1a</t>
  </si>
  <si>
    <t>alaskabyr
RT @sametbozdogan_: "Güzel Elina,
umarım reenkarnasyon yoktur. Ama
bu rezil dünyaya geri dönersen,
çocuk bahçesinde bir ağaç ol, kendin
içi…</t>
  </si>
  <si>
    <t>criminal_az
https://t.co/6UAEMbIPtK #elinaüçünsusma
#mekteb</t>
  </si>
  <si>
    <t>rsukur2
40..... #elina #elinaüçünsusma
#justiceforelina</t>
  </si>
  <si>
    <t>alitrksoy7
Növbə sənə çatmamış etiraz et!
#ElinaÜçünSusma! https://t.co/xyzKhev5LE</t>
  </si>
  <si>
    <t>ziya_ismayilov
#ElinaÜçünSusma https://t.co/nI5pT7oP0u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</si>
  <si>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</si>
  <si>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</si>
  <si>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</si>
  <si>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</si>
  <si>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</si>
  <si>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</si>
  <si>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</si>
  <si>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</si>
  <si>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</si>
  <si>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</si>
  <si>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</si>
  <si>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</si>
  <si>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</si>
  <si>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</si>
  <si>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</si>
  <si>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</si>
  <si>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</si>
  <si>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</si>
  <si>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</si>
  <si>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</si>
  <si>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</si>
  <si>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</si>
  <si>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</si>
  <si>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</si>
  <si>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</si>
  <si>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</si>
  <si>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</si>
  <si>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</si>
  <si>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</si>
  <si>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</si>
  <si>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</si>
  <si>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</si>
  <si>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</si>
  <si>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</si>
  <si>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</si>
  <si>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</si>
  <si>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</si>
  <si>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</si>
  <si>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</si>
  <si>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</si>
  <si>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</si>
  <si>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</si>
  <si>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</si>
  <si>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</si>
  <si>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</si>
  <si>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</si>
  <si>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</si>
  <si>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</si>
  <si>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</si>
  <si>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</si>
  <si>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</si>
  <si>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</si>
  <si>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</si>
  <si>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</si>
  <si>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</si>
  <si>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</si>
  <si>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</si>
  <si>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</si>
  <si>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</si>
  <si>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</si>
  <si>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</si>
  <si>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</si>
  <si>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</si>
  <si>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</si>
  <si>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</si>
  <si>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</si>
  <si>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</si>
  <si>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</si>
  <si>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</si>
  <si>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</si>
  <si>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</si>
  <si>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</si>
  <si>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</si>
  <si>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</si>
  <si>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</si>
  <si>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</si>
  <si>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</si>
  <si>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</si>
  <si>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</si>
  <si>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</si>
  <si>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</si>
  <si>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https://www.bbc.com/russian/features-48176907 https://www.facebook.com/story.php?story_fbid=2133146800097154&amp;id=100002055647140 https://news24.az/15363-elinanin-olumuyle-bagli.html https://criminal.az/xalide-bayramovanin-cinayet-mesuliyyetine-celb-edilmesi-ucun-elimizde-subut-yoxdur/ https://minval.az/news/123886971 https://www.facebook.com/story.php?story_fbid=10161718470190511&amp;id=574110510 https://www.facebook.com/story.php?story_fbid=10161733708640511&amp;id=574110510 http://news.lent.az/news/314877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</si>
  <si>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</si>
  <si>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</si>
  <si>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</si>
  <si>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</si>
  <si>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</si>
  <si>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</si>
  <si>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</si>
  <si>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</si>
  <si>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</si>
  <si>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facebook.com bbc.com news24.az criminal.az minval.az lent.az</t>
  </si>
  <si>
    <t>Top Hashtags in Tweet in Entire Graph</t>
  </si>
  <si>
    <t>justiceforelina</t>
  </si>
  <si>
    <t>bullinqəson</t>
  </si>
  <si>
    <t>elina</t>
  </si>
  <si>
    <t>mekteb</t>
  </si>
  <si>
    <t>elinaicinsusma</t>
  </si>
  <si>
    <t>немолчидляэлины</t>
  </si>
  <si>
    <t>stopbullying</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</si>
  <si>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</si>
  <si>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</si>
  <si>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</si>
  <si>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</si>
  <si>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</si>
  <si>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</si>
  <si>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</si>
  <si>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</si>
  <si>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elinaüçünsusma bullinqəson stopbullying немолчидляэлины mekteb elina justiceforelina</t>
  </si>
  <si>
    <t>Top Words in Tweet in Entire Graph</t>
  </si>
  <si>
    <t>Words in Sentiment List#1: Positive</t>
  </si>
  <si>
    <t>Words in Sentiment List#2: Negative</t>
  </si>
  <si>
    <t>Words in Sentiment List#3: Angry/Violent</t>
  </si>
  <si>
    <t>Non-categorized Words</t>
  </si>
  <si>
    <t>Total Words</t>
  </si>
  <si>
    <t>#elinaüçünsusma</t>
  </si>
  <si>
    <t>dəhşətli</t>
  </si>
  <si>
    <t>ki</t>
  </si>
  <si>
    <t>bu</t>
  </si>
  <si>
    <t>Top Words in Tweet in G1</t>
  </si>
  <si>
    <t>tramadol</t>
  </si>
  <si>
    <t>elinanın</t>
  </si>
  <si>
    <t>не</t>
  </si>
  <si>
    <t>drugged</t>
  </si>
  <si>
    <t>nənəsi</t>
  </si>
  <si>
    <t>istintaq</t>
  </si>
  <si>
    <t>zamanı</t>
  </si>
  <si>
    <t>Top Words in Tweet in G2</t>
  </si>
  <si>
    <t>işində</t>
  </si>
  <si>
    <t>yeni</t>
  </si>
  <si>
    <t>iddia</t>
  </si>
  <si>
    <t>var</t>
  </si>
  <si>
    <t>ən</t>
  </si>
  <si>
    <t>tərəfi</t>
  </si>
  <si>
    <t>də</t>
  </si>
  <si>
    <t>odur</t>
  </si>
  <si>
    <t>Top Words in Tweet in G3</t>
  </si>
  <si>
    <t>girl</t>
  </si>
  <si>
    <t>mother</t>
  </si>
  <si>
    <t>still</t>
  </si>
  <si>
    <t>words</t>
  </si>
  <si>
    <t>describe</t>
  </si>
  <si>
    <t>sad</t>
  </si>
  <si>
    <t>feel</t>
  </si>
  <si>
    <t>cruel</t>
  </si>
  <si>
    <t>society</t>
  </si>
  <si>
    <t>Top Words in Tweet in G4</t>
  </si>
  <si>
    <t>bir</t>
  </si>
  <si>
    <t>güzel</t>
  </si>
  <si>
    <t>umarım</t>
  </si>
  <si>
    <t>reenkarnasyon</t>
  </si>
  <si>
    <t>yoktur</t>
  </si>
  <si>
    <t>ama</t>
  </si>
  <si>
    <t>rezil</t>
  </si>
  <si>
    <t>dünyaya</t>
  </si>
  <si>
    <t>Top Words in Tweet in G5</t>
  </si>
  <si>
    <t>oğlan</t>
  </si>
  <si>
    <t>başına</t>
  </si>
  <si>
    <t>bəlkə</t>
  </si>
  <si>
    <t>olsaydı</t>
  </si>
  <si>
    <t>belə</t>
  </si>
  <si>
    <t>hadisə</t>
  </si>
  <si>
    <t>gəlməzdi</t>
  </si>
  <si>
    <t>oğlanların</t>
  </si>
  <si>
    <t>da</t>
  </si>
  <si>
    <t>Top Words in Tweet in G6</t>
  </si>
  <si>
    <t>Top Words in Tweet in G7</t>
  </si>
  <si>
    <t>ve</t>
  </si>
  <si>
    <t>azerbaycan</t>
  </si>
  <si>
    <t>müdürün</t>
  </si>
  <si>
    <t>sınıf</t>
  </si>
  <si>
    <t>arkadaşlarının</t>
  </si>
  <si>
    <t>eşcinsel</t>
  </si>
  <si>
    <t>olduğu</t>
  </si>
  <si>
    <t>gerekçe</t>
  </si>
  <si>
    <t>gösterilere</t>
  </si>
  <si>
    <t>Top Words in Tweet</t>
  </si>
  <si>
    <t>#elinaüçünsusma ki elina tramadol elinanın не drugged nənəsi istintaq zamanı</t>
  </si>
  <si>
    <t>dəhşətli elina işində yeni iddia var ən tərəfi də odur</t>
  </si>
  <si>
    <t>#elinaüçünsusma girl mother still words describe sad feel cruel society</t>
  </si>
  <si>
    <t>bir güzel elina umarım reenkarnasyon yoktur ama bu rezil dünyaya</t>
  </si>
  <si>
    <t>oğlan başına bir bəlkə olsaydı belə hadisə gəlməzdi oğlanların da</t>
  </si>
  <si>
    <t>da ve azerbaycan müdürün sınıf arkadaşlarının eşcinsel olduğu gerekçe gösterilere</t>
  </si>
  <si>
    <t>Top Word Pairs in Tweet in Entire Graph</t>
  </si>
  <si>
    <t>elina,işində</t>
  </si>
  <si>
    <t>işində,dəhşətli</t>
  </si>
  <si>
    <t>dəhşətli,yeni</t>
  </si>
  <si>
    <t>yeni,iddia</t>
  </si>
  <si>
    <t>iddia,var</t>
  </si>
  <si>
    <t>var,ən</t>
  </si>
  <si>
    <t>ən,dəhşətli</t>
  </si>
  <si>
    <t>dəhşətli,tərəfi</t>
  </si>
  <si>
    <t>tərəfi,də</t>
  </si>
  <si>
    <t>də,odur</t>
  </si>
  <si>
    <t>Top Word Pairs in Tweet in G1</t>
  </si>
  <si>
    <t>elinanın,nənəsi</t>
  </si>
  <si>
    <t>istintaq,zamanı</t>
  </si>
  <si>
    <t>ki,tramadol</t>
  </si>
  <si>
    <t>məlum,olub</t>
  </si>
  <si>
    <t>olub,ki</t>
  </si>
  <si>
    <t>Top Word Pairs in Tweet in G2</t>
  </si>
  <si>
    <t>Top Word Pairs in Tweet in G3</t>
  </si>
  <si>
    <t>#elinaüçünsusma,still</t>
  </si>
  <si>
    <t>still,words</t>
  </si>
  <si>
    <t>words,describe</t>
  </si>
  <si>
    <t>describe,sad</t>
  </si>
  <si>
    <t>sad,feel</t>
  </si>
  <si>
    <t>feel,cruel</t>
  </si>
  <si>
    <t>cruel,society</t>
  </si>
  <si>
    <t>society,growing</t>
  </si>
  <si>
    <t>growing,up</t>
  </si>
  <si>
    <t>audio,recording</t>
  </si>
  <si>
    <t>Top Word Pairs in Tweet in G4</t>
  </si>
  <si>
    <t>güzel,elina</t>
  </si>
  <si>
    <t>elina,umarım</t>
  </si>
  <si>
    <t>umarım,reenkarnasyon</t>
  </si>
  <si>
    <t>reenkarnasyon,yoktur</t>
  </si>
  <si>
    <t>yoktur,ama</t>
  </si>
  <si>
    <t>ama,bu</t>
  </si>
  <si>
    <t>bu,rezil</t>
  </si>
  <si>
    <t>rezil,dünyaya</t>
  </si>
  <si>
    <t>dünyaya,geri</t>
  </si>
  <si>
    <t>geri,dönersen</t>
  </si>
  <si>
    <t>Top Word Pairs in Tweet in G5</t>
  </si>
  <si>
    <t>bəlkə,oğlan</t>
  </si>
  <si>
    <t>oğlan,olsaydı</t>
  </si>
  <si>
    <t>olsaydı,belə</t>
  </si>
  <si>
    <t>belə,bir</t>
  </si>
  <si>
    <t>bir,hadisə</t>
  </si>
  <si>
    <t>hadisə,başına</t>
  </si>
  <si>
    <t>başına,gəlməzdi</t>
  </si>
  <si>
    <t>gəlməzdi,oğlanların</t>
  </si>
  <si>
    <t>oğlanların,da</t>
  </si>
  <si>
    <t>da,sakiti</t>
  </si>
  <si>
    <t>Top Word Pairs in Tweet in G6</t>
  </si>
  <si>
    <t>Top Word Pairs in Tweet in G7</t>
  </si>
  <si>
    <t>azerbaycan,da</t>
  </si>
  <si>
    <t>da,müdürün</t>
  </si>
  <si>
    <t>müdürün,ve</t>
  </si>
  <si>
    <t>ve,sınıf</t>
  </si>
  <si>
    <t>sınıf,arkadaşlarının</t>
  </si>
  <si>
    <t>arkadaşlarının,eşcinsel</t>
  </si>
  <si>
    <t>eşcinsel,olduğu</t>
  </si>
  <si>
    <t>olduğu,gerekçe</t>
  </si>
  <si>
    <t>gerekçe,gösterilere</t>
  </si>
  <si>
    <t>gösterilere,mobbing</t>
  </si>
  <si>
    <t>Top Word Pairs in Tweet</t>
  </si>
  <si>
    <t>elinanın,nənəsi  istintaq,zamanı  ki,tramadol  məlum,olub  olub,ki</t>
  </si>
  <si>
    <t>elina,işində  işində,dəhşətli  dəhşətli,yeni  yeni,iddia  iddia,var  var,ən  ən,dəhşətli  dəhşətli,tərəfi  tərəfi,də  də,odur</t>
  </si>
  <si>
    <t>#elinaüçünsusma,still  still,words  words,describe  describe,sad  sad,feel  feel,cruel  cruel,society  society,growing  growing,up  audio,recording</t>
  </si>
  <si>
    <t>güzel,elina  elina,umarım  umarım,reenkarnasyon  reenkarnasyon,yoktur  yoktur,ama  ama,bu  bu,rezil  rezil,dünyaya  dünyaya,geri  geri,dönersen</t>
  </si>
  <si>
    <t>bəlkə,oğlan  oğlan,olsaydı  olsaydı,belə  belə,bir  bir,hadisə  hadisə,başına  başına,gəlməzdi  gəlməzdi,oğlanların  oğlanların,da  da,sakiti</t>
  </si>
  <si>
    <t>azerbaycan,da  da,müdürün  müdürün,ve  ve,sınıf  sınıf,arkadaşlarının  arkadaşlarının,eşcinsel  eşcinsel,olduğu  olduğu,gerekçe  gerekçe,gösterilere  gösterilere,mobbing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</si>
  <si>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</si>
  <si>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</si>
  <si>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</si>
  <si>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</si>
  <si>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</si>
  <si>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</si>
  <si>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</si>
  <si>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</si>
  <si>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</si>
  <si>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</si>
  <si>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</si>
  <si>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</si>
  <si>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</si>
  <si>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</si>
  <si>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</si>
  <si>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</si>
  <si>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</si>
  <si>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</si>
  <si>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kotoka_sakura dralakbarov</t>
  </si>
  <si>
    <t>Top Tweeters in Entire Graph</t>
  </si>
  <si>
    <t>Top Tweeters in G1</t>
  </si>
  <si>
    <t>Top Tweeters in G2</t>
  </si>
  <si>
    <t>Top Tweeters in G3</t>
  </si>
  <si>
    <t>Top Tweeters in G4</t>
  </si>
  <si>
    <t>Top Tweeters in G5</t>
  </si>
  <si>
    <t>Top Tweeters in G6</t>
  </si>
  <si>
    <t>Top Tweeters in G7</t>
  </si>
  <si>
    <t>Top Tweeters</t>
  </si>
  <si>
    <t>cavidaga rebel169 madina_kas zaurkerimoff criminal_az ziya_ismayilov zakirmajid76 rsukur2 ayseliyeva_ alitrksoy7</t>
  </si>
  <si>
    <t>kerimov_kenan ruslandesoul khayala_ nrahimli elyar_zeynalov mapafucker</t>
  </si>
  <si>
    <t>dralakbarov kotoka_sakura rhmtwa</t>
  </si>
  <si>
    <t>alaskabyr sametbozdogan_</t>
  </si>
  <si>
    <t>enigma72427693 ilqara_tlbva</t>
  </si>
  <si>
    <t>dovgalec presidentaz</t>
  </si>
  <si>
    <t>ozgelizmm berkayselcuk_</t>
  </si>
  <si>
    <t>Top URLs in Tweet by Count</t>
  </si>
  <si>
    <t>https://minval.az/news/123886971 http://news.lent.az/news/314877 https://www.facebook.com/story.php?story_fbid=10161733708640511&amp;id=574110510 https://www.facebook.com/story.php?story_fbid=10161718470190511&amp;id=574110510</t>
  </si>
  <si>
    <t>Top URLs in Tweet by Salience</t>
  </si>
  <si>
    <t>Top Domains in Tweet by Count</t>
  </si>
  <si>
    <t>facebook.com minval.az lent.az</t>
  </si>
  <si>
    <t>Top Domains in Tweet by Salience</t>
  </si>
  <si>
    <t>Top Hashtags in Tweet by Count</t>
  </si>
  <si>
    <t>Top Hashtags in Tweet by Salience</t>
  </si>
  <si>
    <t>Top Words in Tweet by Count</t>
  </si>
  <si>
    <t>ve azerbaycan da müdürün sınıf arkadaşlarının eşcinsel olduğu gerekçe gösterilere</t>
  </si>
  <si>
    <t>da berkayselcuk_ azerbaycan müdürün ve sınıf arkadaşlarının eşcinsel olduğu gerekçe</t>
  </si>
  <si>
    <t>#elinaüçünsusma насправді в кожному класі є еліна</t>
  </si>
  <si>
    <t>#elinaüçünsusma #bullinqəson #stopbullying не молчи ради элины как одно самоубийство</t>
  </si>
  <si>
    <t>girl mother audio recording school principal pictured blames s death</t>
  </si>
  <si>
    <t>kotoka_sakura #elinaüçünsusma still words describe sad feel cruel society growing</t>
  </si>
  <si>
    <t>#elinaüçünsusma still words describe sad feel cruel society growing up</t>
  </si>
  <si>
    <t>presidentaz #elinaüçünsusma #bullinqəson</t>
  </si>
  <si>
    <t>элина ты не забыта #elinaüçünsusma #немолчидляэлины</t>
  </si>
  <si>
    <t>elina drugged major development case according grandmother investigation shows tramadol</t>
  </si>
  <si>
    <t>elinanın ki nənəsi bildirib istintaq zamanı müəyyən olunub tramadol elina</t>
  </si>
  <si>
    <t>oğlan bir başına bəlkə olsaydı belə hadisə gəlməzdi oğlanların da</t>
  </si>
  <si>
    <t>oğlan başına enigma72427693 bəlkə olsaydı belə bir hadisə gəlməzdi oğlanların</t>
  </si>
  <si>
    <t>dəhşətli nrahimli elina işində yeni iddia var ən tərəfi də</t>
  </si>
  <si>
    <t>məlum olub ki elinanın nənəsi deyib istintaq zamanı tramadol elinaya</t>
  </si>
  <si>
    <t>sametbozdogan_ güzel elina umarım reenkarnasyon yoktur ama bu rezil dünyaya</t>
  </si>
  <si>
    <t>#elinaüçünsusma #mekteb</t>
  </si>
  <si>
    <t>40 #elina #elinaüçünsusma #justiceforelina</t>
  </si>
  <si>
    <t>növbə sənə çatmamış etiraz et #elinaüçünsusma</t>
  </si>
  <si>
    <t>Top Words in Tweet by Salience</t>
  </si>
  <si>
    <t>Top Word Pairs in Tweet by Count</t>
  </si>
  <si>
    <t>berkayselcuk_,azerbaycan  azerbaycan,da  da,müdürün  müdürün,ve  ve,sınıf  sınıf,arkadaşlarının  arkadaşlarının,eşcinsel  eşcinsel,olduğu  olduğu,gerekçe  gerekçe,gösterilere</t>
  </si>
  <si>
    <t>#elinaüçünsusma,насправді  насправді,в  в,кожному  кожному,класі  класі,є  є,еліна</t>
  </si>
  <si>
    <t>#elinaüçünsusma,#bullinqəson  #bullinqəson,#stopbullying  #stopbullying,не  не,молчи  молчи,ради  ради,элины  элины,как  как,одно  одно,самоубийство  самоубийство,потрясло</t>
  </si>
  <si>
    <t>audio,recording  recording,school  school,principal  principal,pictured  pictured,blames  blames,girl  girl,s  s,mother  mother,death  death,arguing</t>
  </si>
  <si>
    <t>kotoka_sakura,#elinaüçünsusma  #elinaüçünsusma,still  still,words  words,describe  describe,sad  sad,feel  feel,cruel  cruel,society  society,growing  growing,up</t>
  </si>
  <si>
    <t>#elinaüçünsusma,still  still,words  words,describe  describe,sad  sad,feel  feel,cruel  cruel,society  society,growing  growing,up  up,talking</t>
  </si>
  <si>
    <t>presidentaz,#elinaüçünsusma  #elinaüçünsusma,#bullinqəson</t>
  </si>
  <si>
    <t>элина,ты  ты,не  не,забыта  забыта,#elinaüçünsusma  #elinaüçünsusma,#немолчидляэлины</t>
  </si>
  <si>
    <t>major,development  development,elina  elina,case  case,according  according,grandmother  grandmother,investigation  investigation,shows  shows,elina  elina,drugged  drugged,tramadol</t>
  </si>
  <si>
    <t>elinanın,nənəsi  nənəsi,bildirib  bildirib,ki  ki,istintaq  istintaq,zamanı  zamanı,müəyyən  müəyyən,olunub  olunub,ki  ki,tramadol  tramadol,elina</t>
  </si>
  <si>
    <t>enigma72427693,bəlkə  bəlkə,oğlan  oğlan,olsaydı  olsaydı,belə  belə,bir  bir,hadisə  hadisə,başına  başına,gəlməzdi  gəlməzdi,oğlanların  oğlanların,da</t>
  </si>
  <si>
    <t>nrahimli,elina  elina,işində  işində,dəhşətli  dəhşətli,yeni  yeni,iddia  iddia,var  var,ən  ən,dəhşətli  dəhşətli,tərəfi  tərəfi,də</t>
  </si>
  <si>
    <t>məlum,olub  olub,ki  elinanın,nənəsi  nənəsi,deyib  deyib,istintaq  istintaq,zamanı  zamanı,məlum  ki,tramadol  tramadol,elinaya  elinaya,pəncərədən</t>
  </si>
  <si>
    <t>sametbozdogan_,güzel  güzel,elina  elina,umarım  umarım,reenkarnasyon  reenkarnasyon,yoktur  yoktur,ama  ama,bu  bu,rezil  rezil,dünyaya  dünyaya,geri</t>
  </si>
  <si>
    <t>#elinaüçünsusma,#mekteb</t>
  </si>
  <si>
    <t>40,#elina  #elina,#elinaüçünsusma  #elinaüçünsusma,#justiceforelina</t>
  </si>
  <si>
    <t>növbə,sənə  sənə,çatmamış  çatmamış,etiraz  etiraz,et  et,#elinaüçünsusma</t>
  </si>
  <si>
    <t>Top Word Pairs in Tweet by Salience</t>
  </si>
  <si>
    <t>Word</t>
  </si>
  <si>
    <t>istintaqda</t>
  </si>
  <si>
    <t>faktasübuta</t>
  </si>
  <si>
    <t>yetirilsə</t>
  </si>
  <si>
    <t>təəccüblənmərəm</t>
  </si>
  <si>
    <t>#justiceforelina</t>
  </si>
  <si>
    <t>geri</t>
  </si>
  <si>
    <t>dönersen</t>
  </si>
  <si>
    <t>çocuk</t>
  </si>
  <si>
    <t>bahçesinde</t>
  </si>
  <si>
    <t>ağaç</t>
  </si>
  <si>
    <t>ol</t>
  </si>
  <si>
    <t>kendin</t>
  </si>
  <si>
    <t>şey</t>
  </si>
  <si>
    <t>məlum</t>
  </si>
  <si>
    <t>olub</t>
  </si>
  <si>
    <t>pəncərədən</t>
  </si>
  <si>
    <t>sonra</t>
  </si>
  <si>
    <t>sakiti</t>
  </si>
  <si>
    <t>dinməzi</t>
  </si>
  <si>
    <t>olur</t>
  </si>
  <si>
    <t>amma</t>
  </si>
  <si>
    <t>yenə</t>
  </si>
  <si>
    <t>deyil</t>
  </si>
  <si>
    <t>intihar</t>
  </si>
  <si>
    <t>#bullinqəson</t>
  </si>
  <si>
    <t>growing</t>
  </si>
  <si>
    <t>up</t>
  </si>
  <si>
    <t>audio</t>
  </si>
  <si>
    <t>recording</t>
  </si>
  <si>
    <t>school</t>
  </si>
  <si>
    <t>principal</t>
  </si>
  <si>
    <t>pictured</t>
  </si>
  <si>
    <t>blames</t>
  </si>
  <si>
    <t>s</t>
  </si>
  <si>
    <t>death</t>
  </si>
  <si>
    <t>arguing</t>
  </si>
  <si>
    <t>mobbing</t>
  </si>
  <si>
    <t>uygulanan</t>
  </si>
  <si>
    <t>daha</t>
  </si>
  <si>
    <t>fazla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</si>
  <si>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</si>
  <si>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</si>
  <si>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</si>
  <si>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</si>
  <si>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</si>
  <si>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</si>
  <si>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</si>
  <si>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</si>
  <si>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</si>
  <si>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</si>
  <si>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</si>
  <si>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</si>
  <si>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</si>
  <si>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</si>
  <si>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</si>
  <si>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</si>
  <si>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</si>
  <si>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</si>
  <si>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</si>
  <si>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</si>
  <si>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</si>
  <si>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</si>
  <si>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</si>
  <si>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</si>
  <si>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</si>
  <si>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</si>
  <si>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</si>
  <si>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</si>
  <si>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</si>
  <si>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</si>
  <si>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</si>
  <si>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</si>
  <si>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Apr</t>
  </si>
  <si>
    <t>10-Apr</t>
  </si>
  <si>
    <t>11 PM</t>
  </si>
  <si>
    <t>11-Apr</t>
  </si>
  <si>
    <t>9 PM</t>
  </si>
  <si>
    <t>12-Apr</t>
  </si>
  <si>
    <t>4 PM</t>
  </si>
  <si>
    <t>14-Apr</t>
  </si>
  <si>
    <t>2 PM</t>
  </si>
  <si>
    <t>16-Apr</t>
  </si>
  <si>
    <t>May</t>
  </si>
  <si>
    <t>4-May</t>
  </si>
  <si>
    <t>5 PM</t>
  </si>
  <si>
    <t>5-May</t>
  </si>
  <si>
    <t>10 AM</t>
  </si>
  <si>
    <t>7-May</t>
  </si>
  <si>
    <t>6 AM</t>
  </si>
  <si>
    <t>8-May</t>
  </si>
  <si>
    <t>7 AM</t>
  </si>
  <si>
    <t>12 PM</t>
  </si>
  <si>
    <t>7 PM</t>
  </si>
  <si>
    <t>8 PM</t>
  </si>
  <si>
    <t>9-May</t>
  </si>
  <si>
    <t>3 AM</t>
  </si>
  <si>
    <t>5 AM</t>
  </si>
  <si>
    <t>11-May</t>
  </si>
  <si>
    <t>12 AM</t>
  </si>
  <si>
    <t>12-May</t>
  </si>
  <si>
    <t>13-May</t>
  </si>
  <si>
    <t>1 PM</t>
  </si>
  <si>
    <t>16-May</t>
  </si>
  <si>
    <t>17-May</t>
  </si>
  <si>
    <t>11 AM</t>
  </si>
  <si>
    <t>128, 128, 128</t>
  </si>
  <si>
    <t>Red</t>
  </si>
  <si>
    <t>G1: #elinaüçünsusma ki elina tramadol elinanın не drugged nənəsi istintaq zamanı</t>
  </si>
  <si>
    <t>G2: dəhşətli elina işində yeni iddia var ən tərəfi də odur</t>
  </si>
  <si>
    <t>G3: #elinaüçünsusma girl mother still words describe sad feel cruel society</t>
  </si>
  <si>
    <t>G4: bir güzel elina umarım reenkarnasyon yoktur ama bu rezil dünyaya</t>
  </si>
  <si>
    <t>G5: oğlan başına bir bəlkə olsaydı belə hadisə gəlməzdi oğlanların da</t>
  </si>
  <si>
    <t>G7: da ve azerbaycan müdürün sınıf arkadaşlarının eşcinsel olduğu gerekçe gösterilere</t>
  </si>
  <si>
    <t>Autofill Workbook Results</t>
  </si>
  <si>
    <t>Edge Weight▓1▓1▓0▓True▓Gray▓Red▓▓Edge Weight▓1▓1▓0▓3▓10▓False▓Edge Weight▓1▓1▓0▓35▓12▓False▓▓0▓0▓0▓True▓Black▓Black▓▓Followers▓10▓11070▓0▓162▓1000▓False▓▓0▓0▓0▓0▓0▓False▓▓0▓0▓0▓0▓0▓False▓▓0▓0▓0▓0▓0▓False</t>
  </si>
  <si>
    <t>GraphSource░GraphServerTwitterSearch▓GraphTerm░%23Elina%C3%BC%C3%A7%C3%BCnsusma▓ImportDescription░The graph represents a network of 27 Twitter users whose tweets in the requested range contained "%23Elina%C3%BC%C3%A7%C3%BCnsusma", or who were replied to or mentioned in those tweets.  The network was obtained from the NodeXL Graph Server on Saturday, 18 May 2019 at 21:11 UTC.
The requested start date was Saturday, 18 May 2019 at 00:01 UTC and the maximum number of days (going backward) was 14.
The maximum number of tweets collected was 5,000.
The tweets in the network were tweeted over the 12-day, 18-hour, 58-minute period from Saturday, 04 May 2019 at 17:11 UTC to Friday, 17 May 2019 at 12:10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</si>
</sst>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20"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7"/>
      <tableStyleElement type="headerRow" dxfId="446"/>
    </tableStyle>
    <tableStyle name="NodeXL Table" pivot="0" count="1">
      <tableStyleElement type="headerRow" dxfId="44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1004873"/>
        <c:axId val="31934994"/>
      </c:barChart>
      <c:catAx>
        <c:axId val="110048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934994"/>
        <c:crosses val="autoZero"/>
        <c:auto val="1"/>
        <c:lblOffset val="100"/>
        <c:noMultiLvlLbl val="0"/>
      </c:catAx>
      <c:valAx>
        <c:axId val="31934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04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%23Elina%C3%BC%C3%A7%C3%BCnsusma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5"/>
                <c:pt idx="0">
                  <c:v>11 PM
10-Apr
Apr
2019</c:v>
                </c:pt>
                <c:pt idx="1">
                  <c:v>9 PM
11-Apr</c:v>
                </c:pt>
                <c:pt idx="2">
                  <c:v>4 PM
12-Apr</c:v>
                </c:pt>
                <c:pt idx="3">
                  <c:v>2 PM
14-Apr</c:v>
                </c:pt>
                <c:pt idx="4">
                  <c:v>4 PM
16-Apr</c:v>
                </c:pt>
                <c:pt idx="5">
                  <c:v>5 PM
4-May
May</c:v>
                </c:pt>
                <c:pt idx="6">
                  <c:v>10 AM
5-May</c:v>
                </c:pt>
                <c:pt idx="7">
                  <c:v>6 AM
7-May</c:v>
                </c:pt>
                <c:pt idx="8">
                  <c:v>10 AM</c:v>
                </c:pt>
                <c:pt idx="9">
                  <c:v>4 PM</c:v>
                </c:pt>
                <c:pt idx="10">
                  <c:v>7 AM
8-May</c:v>
                </c:pt>
                <c:pt idx="11">
                  <c:v>12 PM</c:v>
                </c:pt>
                <c:pt idx="12">
                  <c:v>2 PM</c:v>
                </c:pt>
                <c:pt idx="13">
                  <c:v>7 PM</c:v>
                </c:pt>
                <c:pt idx="14">
                  <c:v>8 PM</c:v>
                </c:pt>
                <c:pt idx="15">
                  <c:v>3 AM
9-May</c:v>
                </c:pt>
                <c:pt idx="16">
                  <c:v>5 AM</c:v>
                </c:pt>
                <c:pt idx="17">
                  <c:v>12 AM
11-May</c:v>
                </c:pt>
                <c:pt idx="18">
                  <c:v>12 PM
12-May</c:v>
                </c:pt>
                <c:pt idx="19">
                  <c:v>1 PM
13-May</c:v>
                </c:pt>
                <c:pt idx="20">
                  <c:v>10 AM
16-May</c:v>
                </c:pt>
                <c:pt idx="21">
                  <c:v>7 PM</c:v>
                </c:pt>
                <c:pt idx="22">
                  <c:v>5 AM
17-May</c:v>
                </c:pt>
                <c:pt idx="23">
                  <c:v>11 AM</c:v>
                </c:pt>
                <c:pt idx="24">
                  <c:v>12 PM</c:v>
                </c:pt>
              </c:strCache>
            </c:strRef>
          </c:cat>
          <c:val>
            <c:numRef>
              <c:f>'Time Series'!$B$26:$B$69</c:f>
              <c:numCache>
                <c:formatCode>General</c:formatCode>
                <c:ptCount val="25"/>
                <c:pt idx="0">
                  <c:v>1</c:v>
                </c:pt>
                <c:pt idx="1">
                  <c:v>1</c:v>
                </c:pt>
                <c:pt idx="2">
                  <c:v>1</c:v>
                </c:pt>
                <c:pt idx="3">
                  <c:v>1</c:v>
                </c:pt>
                <c:pt idx="4">
                  <c:v>1</c:v>
                </c:pt>
                <c:pt idx="5">
                  <c:v>1</c:v>
                </c:pt>
                <c:pt idx="6">
                  <c:v>1</c:v>
                </c:pt>
                <c:pt idx="7">
                  <c:v>1</c:v>
                </c:pt>
                <c:pt idx="8">
                  <c:v>2</c:v>
                </c:pt>
                <c:pt idx="9">
                  <c:v>1</c:v>
                </c:pt>
                <c:pt idx="10">
                  <c:v>1</c:v>
                </c:pt>
                <c:pt idx="11">
                  <c:v>2</c:v>
                </c:pt>
                <c:pt idx="12">
                  <c:v>1</c:v>
                </c:pt>
                <c:pt idx="13">
                  <c:v>3</c:v>
                </c:pt>
                <c:pt idx="14">
                  <c:v>2</c:v>
                </c:pt>
                <c:pt idx="15">
                  <c:v>1</c:v>
                </c:pt>
                <c:pt idx="16">
                  <c:v>1</c:v>
                </c:pt>
                <c:pt idx="17">
                  <c:v>1</c:v>
                </c:pt>
                <c:pt idx="18">
                  <c:v>1</c:v>
                </c:pt>
                <c:pt idx="19">
                  <c:v>1</c:v>
                </c:pt>
                <c:pt idx="20">
                  <c:v>1</c:v>
                </c:pt>
                <c:pt idx="21">
                  <c:v>1</c:v>
                </c:pt>
                <c:pt idx="22">
                  <c:v>1</c:v>
                </c:pt>
                <c:pt idx="23">
                  <c:v>1</c:v>
                </c:pt>
                <c:pt idx="24">
                  <c:v>1</c:v>
                </c:pt>
              </c:numCache>
            </c:numRef>
          </c:val>
        </c:ser>
        <c:axId val="46149107"/>
        <c:axId val="12688780"/>
      </c:barChart>
      <c:catAx>
        <c:axId val="46149107"/>
        <c:scaling>
          <c:orientation val="minMax"/>
        </c:scaling>
        <c:axPos val="b"/>
        <c:delete val="0"/>
        <c:numFmt formatCode="General" sourceLinked="1"/>
        <c:majorTickMark val="out"/>
        <c:minorTickMark val="none"/>
        <c:tickLblPos val="nextTo"/>
        <c:crossAx val="12688780"/>
        <c:crosses val="autoZero"/>
        <c:auto val="1"/>
        <c:lblOffset val="100"/>
        <c:noMultiLvlLbl val="0"/>
      </c:catAx>
      <c:valAx>
        <c:axId val="12688780"/>
        <c:scaling>
          <c:orientation val="minMax"/>
        </c:scaling>
        <c:axPos val="l"/>
        <c:majorGridlines/>
        <c:delete val="0"/>
        <c:numFmt formatCode="General" sourceLinked="1"/>
        <c:majorTickMark val="out"/>
        <c:minorTickMark val="none"/>
        <c:tickLblPos val="nextTo"/>
        <c:crossAx val="461491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979491"/>
        <c:axId val="36597692"/>
      </c:barChart>
      <c:catAx>
        <c:axId val="189794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597692"/>
        <c:crosses val="autoZero"/>
        <c:auto val="1"/>
        <c:lblOffset val="100"/>
        <c:noMultiLvlLbl val="0"/>
      </c:catAx>
      <c:valAx>
        <c:axId val="36597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79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943773"/>
        <c:axId val="11623046"/>
      </c:barChart>
      <c:catAx>
        <c:axId val="609437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623046"/>
        <c:crosses val="autoZero"/>
        <c:auto val="1"/>
        <c:lblOffset val="100"/>
        <c:noMultiLvlLbl val="0"/>
      </c:catAx>
      <c:valAx>
        <c:axId val="11623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43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7498551"/>
        <c:axId val="1942640"/>
      </c:barChart>
      <c:catAx>
        <c:axId val="374985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42640"/>
        <c:crosses val="autoZero"/>
        <c:auto val="1"/>
        <c:lblOffset val="100"/>
        <c:noMultiLvlLbl val="0"/>
      </c:catAx>
      <c:valAx>
        <c:axId val="1942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98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7483761"/>
        <c:axId val="23136122"/>
      </c:barChart>
      <c:catAx>
        <c:axId val="174837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136122"/>
        <c:crosses val="autoZero"/>
        <c:auto val="1"/>
        <c:lblOffset val="100"/>
        <c:noMultiLvlLbl val="0"/>
      </c:catAx>
      <c:valAx>
        <c:axId val="23136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83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898507"/>
        <c:axId val="62086564"/>
      </c:barChart>
      <c:catAx>
        <c:axId val="68985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086564"/>
        <c:crosses val="autoZero"/>
        <c:auto val="1"/>
        <c:lblOffset val="100"/>
        <c:noMultiLvlLbl val="0"/>
      </c:catAx>
      <c:valAx>
        <c:axId val="62086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98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1908165"/>
        <c:axId val="62955758"/>
      </c:barChart>
      <c:catAx>
        <c:axId val="219081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955758"/>
        <c:crosses val="autoZero"/>
        <c:auto val="1"/>
        <c:lblOffset val="100"/>
        <c:noMultiLvlLbl val="0"/>
      </c:catAx>
      <c:valAx>
        <c:axId val="62955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08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730911"/>
        <c:axId val="66251608"/>
      </c:barChart>
      <c:catAx>
        <c:axId val="297309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251608"/>
        <c:crosses val="autoZero"/>
        <c:auto val="1"/>
        <c:lblOffset val="100"/>
        <c:noMultiLvlLbl val="0"/>
      </c:catAx>
      <c:valAx>
        <c:axId val="66251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30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9393561"/>
        <c:axId val="64780002"/>
      </c:barChart>
      <c:catAx>
        <c:axId val="59393561"/>
        <c:scaling>
          <c:orientation val="minMax"/>
        </c:scaling>
        <c:axPos val="b"/>
        <c:delete val="1"/>
        <c:majorTickMark val="out"/>
        <c:minorTickMark val="none"/>
        <c:tickLblPos val="none"/>
        <c:crossAx val="64780002"/>
        <c:crosses val="autoZero"/>
        <c:auto val="1"/>
        <c:lblOffset val="100"/>
        <c:noMultiLvlLbl val="0"/>
      </c:catAx>
      <c:valAx>
        <c:axId val="64780002"/>
        <c:scaling>
          <c:orientation val="minMax"/>
        </c:scaling>
        <c:axPos val="l"/>
        <c:delete val="1"/>
        <c:majorTickMark val="out"/>
        <c:minorTickMark val="none"/>
        <c:tickLblPos val="none"/>
        <c:crossAx val="593935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Smith" refreshedVersion="5">
  <cacheSource type="worksheet">
    <worksheetSource ref="A2:BL3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elinaüçünsusma"/>
        <m/>
        <s v="elinaüçünsusma bullinqəson stopbullying"/>
        <s v="elinaüçünsusma bullinqəson"/>
        <s v="elinaüçünsusma немолчидляэлины"/>
        <s v="justiceforelina elinaüçünsusma elinaicinsusma"/>
        <s v="elinaüçünsusma mekteb"/>
        <s v="elina elinaüçünsusma justiceforelin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19-04-11T21:26:12.000"/>
        <d v="2019-05-04T17:11:40.000"/>
        <d v="2019-05-05T10:27:50.000"/>
        <d v="2019-05-07T06:30:56.000"/>
        <d v="2019-04-10T23:51:57.000"/>
        <d v="2019-05-07T10:56:10.000"/>
        <d v="2019-04-16T16:28:24.000"/>
        <d v="2019-05-07T10:56:30.000"/>
        <d v="2019-05-07T16:00:44.000"/>
        <d v="2019-05-08T07:53:00.000"/>
        <d v="2019-05-08T12:25:08.000"/>
        <d v="2019-05-08T12:45:37.000"/>
        <d v="2019-04-12T16:54:22.000"/>
        <d v="2019-05-08T14:02:48.000"/>
        <d v="2019-05-08T19:50:41.000"/>
        <d v="2019-05-08T19:53:03.000"/>
        <d v="2019-05-08T20:11:59.000"/>
        <d v="2019-05-08T20:34:44.000"/>
        <d v="2019-05-08T19:11:16.000"/>
        <d v="2019-05-09T03:27:54.000"/>
        <d v="2019-05-09T05:04:46.000"/>
        <d v="2019-04-14T14:10:08.000"/>
        <d v="2019-05-11T00:34:38.000"/>
        <d v="2019-05-13T13:31:39.000"/>
        <d v="2019-05-16T19:51:58.000"/>
        <d v="2019-05-17T05:35:35.000"/>
        <d v="2019-05-12T12:24:12.000"/>
        <d v="2019-05-16T10:51:25.000"/>
        <d v="2019-05-17T11:56:21.000"/>
        <d v="2019-05-17T12:10:15.000"/>
      </sharedItems>
      <fieldGroup par="66" base="22">
        <rangePr groupBy="hours" autoEnd="1" autoStart="1" startDate="2019-04-10T23:51:57.000" endDate="2019-05-17T12:10:15.000"/>
        <groupItems count="26">
          <s v="&lt;4/10/2019"/>
          <s v="12 AM"/>
          <s v="1 AM"/>
          <s v="2 AM"/>
          <s v="3 AM"/>
          <s v="4 AM"/>
          <s v="5 AM"/>
          <s v="6 AM"/>
          <s v="7 AM"/>
          <s v="8 AM"/>
          <s v="9 AM"/>
          <s v="10 AM"/>
          <s v="11 AM"/>
          <s v="12 PM"/>
          <s v="1 PM"/>
          <s v="2 PM"/>
          <s v="3 PM"/>
          <s v="4 PM"/>
          <s v="5 PM"/>
          <s v="6 PM"/>
          <s v="7 PM"/>
          <s v="8 PM"/>
          <s v="9 PM"/>
          <s v="10 PM"/>
          <s v="11 PM"/>
          <s v="&gt;5/1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19-04-10T23:51:57.000" endDate="2019-05-17T12:10:15.000"/>
        <groupItems count="368">
          <s v="&lt;4/1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7/2019"/>
        </groupItems>
      </fieldGroup>
    </cacheField>
    <cacheField name="Months" databaseField="0">
      <sharedItems containsMixedTypes="0" count="0"/>
      <fieldGroup base="22">
        <rangePr groupBy="months" autoEnd="1" autoStart="1" startDate="2019-04-10T23:51:57.000" endDate="2019-05-17T12:10:15.000"/>
        <groupItems count="14">
          <s v="&lt;4/10/2019"/>
          <s v="Jan"/>
          <s v="Feb"/>
          <s v="Mar"/>
          <s v="Apr"/>
          <s v="May"/>
          <s v="Jun"/>
          <s v="Jul"/>
          <s v="Aug"/>
          <s v="Sep"/>
          <s v="Oct"/>
          <s v="Nov"/>
          <s v="Dec"/>
          <s v="&gt;5/17/2019"/>
        </groupItems>
      </fieldGroup>
    </cacheField>
    <cacheField name="Years" databaseField="0">
      <sharedItems containsMixedTypes="0" count="0"/>
      <fieldGroup base="22">
        <rangePr groupBy="years" autoEnd="1" autoStart="1" startDate="2019-04-10T23:51:57.000" endDate="2019-05-17T12:10:15.000"/>
        <groupItems count="3">
          <s v="&lt;4/10/2019"/>
          <s v="2019"/>
          <s v="&gt;5/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berkayselcuk_"/>
    <s v="berkayselcuk_"/>
    <m/>
    <m/>
    <m/>
    <m/>
    <m/>
    <m/>
    <m/>
    <m/>
    <s v="No"/>
    <n v="3"/>
    <m/>
    <m/>
    <x v="0"/>
    <d v="2019-04-11T21:26:12.000"/>
    <s v="Azerbaycan’da müdürün ve sınıf arkadaşlarının eşcinsel olduğu gerekçe gösterilere mobbing uygulanan Elina, daha fazla dayanamadı ve intihar etti. #ElinaÜçünSusma https://t.co/Jet5mRsqX2"/>
    <m/>
    <m/>
    <x v="0"/>
    <s v="https://pbs.twimg.com/media/D35viQTWsAsvZ2h.jpg"/>
    <s v="https://pbs.twimg.com/media/D35viQTWsAsvZ2h.jpg"/>
    <x v="0"/>
    <s v="https://twitter.com/#!/berkayselcuk_/status/1116452411948847105"/>
    <m/>
    <m/>
    <s v="1116452411948847105"/>
    <m/>
    <b v="0"/>
    <n v="366"/>
    <s v=""/>
    <b v="0"/>
    <s v="tr"/>
    <m/>
    <s v=""/>
    <b v="0"/>
    <n v="151"/>
    <s v=""/>
    <s v="Twitter for iPhone"/>
    <b v="0"/>
    <s v="1116452411948847105"/>
    <s v="Retweet"/>
    <n v="0"/>
    <n v="0"/>
    <m/>
    <m/>
    <m/>
    <m/>
    <m/>
    <m/>
    <m/>
    <m/>
    <n v="1"/>
    <s v="7"/>
    <s v="7"/>
    <n v="0"/>
    <n v="0"/>
    <n v="0"/>
    <n v="0"/>
    <n v="0"/>
    <n v="0"/>
    <n v="20"/>
    <n v="100"/>
    <n v="20"/>
  </r>
  <r>
    <s v="ozgelizmm"/>
    <s v="berkayselcuk_"/>
    <m/>
    <m/>
    <m/>
    <m/>
    <m/>
    <m/>
    <m/>
    <m/>
    <s v="No"/>
    <n v="4"/>
    <m/>
    <m/>
    <x v="1"/>
    <d v="2019-05-04T17:11:40.000"/>
    <s v="RT @BerkaySelcuk_: Azerbaycan’da müdürün ve sınıf arkadaşlarının eşcinsel olduğu gerekçe gösterilere mobbing uygulanan Elina, daha fazla da…"/>
    <m/>
    <m/>
    <x v="1"/>
    <m/>
    <s v="http://pbs.twimg.com/profile_images/1123644454580183041/SHU2jpSi_normal.jpg"/>
    <x v="1"/>
    <s v="https://twitter.com/#!/ozgelizmm/status/1124723278558449665"/>
    <m/>
    <m/>
    <s v="1124723278558449665"/>
    <m/>
    <b v="0"/>
    <n v="0"/>
    <s v=""/>
    <b v="0"/>
    <s v="tr"/>
    <m/>
    <s v=""/>
    <b v="0"/>
    <n v="151"/>
    <s v="1116452411948847105"/>
    <s v="Twitter for iPhone"/>
    <b v="0"/>
    <s v="1116452411948847105"/>
    <s v="Tweet"/>
    <n v="0"/>
    <n v="0"/>
    <m/>
    <m/>
    <m/>
    <m/>
    <m/>
    <m/>
    <m/>
    <m/>
    <n v="1"/>
    <s v="7"/>
    <s v="7"/>
    <n v="0"/>
    <n v="0"/>
    <n v="0"/>
    <n v="0"/>
    <n v="0"/>
    <n v="0"/>
    <n v="18"/>
    <n v="100"/>
    <n v="18"/>
  </r>
  <r>
    <s v="rebel169"/>
    <s v="rebel169"/>
    <m/>
    <m/>
    <m/>
    <m/>
    <m/>
    <m/>
    <m/>
    <m/>
    <s v="No"/>
    <n v="5"/>
    <m/>
    <m/>
    <x v="0"/>
    <d v="2019-05-05T10:27:50.000"/>
    <s v="#elinaüçünsusma _x000a_Насправді в кожному класі є Еліна..."/>
    <m/>
    <m/>
    <x v="0"/>
    <m/>
    <s v="http://pbs.twimg.com/profile_images/1110608738153578497/dwG4WiLk_normal.jpg"/>
    <x v="2"/>
    <s v="https://twitter.com/#!/rebel169/status/1124984036047323136"/>
    <m/>
    <m/>
    <s v="1124984036047323136"/>
    <m/>
    <b v="0"/>
    <n v="0"/>
    <s v=""/>
    <b v="0"/>
    <s v="uk"/>
    <m/>
    <s v=""/>
    <b v="0"/>
    <n v="0"/>
    <s v=""/>
    <s v="Twitter for iPhone"/>
    <b v="0"/>
    <s v="1124984036047323136"/>
    <s v="Tweet"/>
    <n v="0"/>
    <n v="0"/>
    <m/>
    <m/>
    <m/>
    <m/>
    <m/>
    <m/>
    <m/>
    <m/>
    <n v="1"/>
    <s v="1"/>
    <s v="1"/>
    <n v="0"/>
    <n v="0"/>
    <n v="0"/>
    <n v="0"/>
    <n v="0"/>
    <n v="0"/>
    <n v="7"/>
    <n v="100"/>
    <n v="7"/>
  </r>
  <r>
    <s v="madina_kas"/>
    <s v="madina_kas"/>
    <m/>
    <m/>
    <m/>
    <m/>
    <m/>
    <m/>
    <m/>
    <m/>
    <s v="No"/>
    <n v="6"/>
    <m/>
    <m/>
    <x v="0"/>
    <d v="2019-05-07T06:30:56.000"/>
    <s v="#ElinaÜçünSusma  #BullinqəSon #StopBullying _x000a__x000a_&quot;Не молчи ради Элины&quot;. Как одно самоубийство потрясло Азербайджан https://t.co/x3O4wabPdc"/>
    <s v="https://www.bbc.com/russian/features-48176907"/>
    <s v="bbc.com"/>
    <x v="2"/>
    <m/>
    <s v="http://pbs.twimg.com/profile_images/749702476614565889/v2qVHxcG_normal.jpg"/>
    <x v="3"/>
    <s v="https://twitter.com/#!/madina_kas/status/1125649197586366464"/>
    <m/>
    <m/>
    <s v="1125649197586366464"/>
    <m/>
    <b v="0"/>
    <n v="0"/>
    <s v=""/>
    <b v="0"/>
    <s v="ru"/>
    <m/>
    <s v=""/>
    <b v="0"/>
    <n v="0"/>
    <s v=""/>
    <s v="Twitter for Android"/>
    <b v="0"/>
    <s v="1125649197586366464"/>
    <s v="Tweet"/>
    <n v="0"/>
    <n v="0"/>
    <m/>
    <m/>
    <m/>
    <m/>
    <m/>
    <m/>
    <m/>
    <m/>
    <n v="1"/>
    <s v="1"/>
    <s v="1"/>
    <n v="0"/>
    <n v="0"/>
    <n v="0"/>
    <n v="0"/>
    <n v="0"/>
    <n v="0"/>
    <n v="12"/>
    <n v="100"/>
    <n v="12"/>
  </r>
  <r>
    <s v="dralakbarov"/>
    <s v="dralakbarov"/>
    <m/>
    <m/>
    <m/>
    <m/>
    <m/>
    <m/>
    <m/>
    <m/>
    <s v="No"/>
    <n v="7"/>
    <m/>
    <m/>
    <x v="0"/>
    <d v="2019-04-10T23:51:57.000"/>
    <s v="There is an audio recording in which the school principal (pictured) blames the girl’s mother for her death, arguing that the mother was married a second time. _x000a__x000a_She interpreted this as grounds to say that the girl “did not come from a good family”.  #ElinaÜçünSusma https://t.co/1iG9bn5SIn"/>
    <m/>
    <m/>
    <x v="0"/>
    <s v="https://pbs.twimg.com/media/D31HL2jW4AEX4Pl.jpg"/>
    <s v="https://pbs.twimg.com/media/D31HL2jW4AEX4Pl.jpg"/>
    <x v="4"/>
    <s v="https://twitter.com/#!/dralakbarov/status/1116126701895995392"/>
    <m/>
    <m/>
    <s v="1116126701895995392"/>
    <s v="1116124283208650752"/>
    <b v="0"/>
    <n v="26"/>
    <s v="2318119938"/>
    <b v="0"/>
    <s v="en"/>
    <m/>
    <s v=""/>
    <b v="0"/>
    <n v="9"/>
    <s v=""/>
    <s v="Twitter Web Client"/>
    <b v="0"/>
    <s v="1116124283208650752"/>
    <s v="Retweet"/>
    <n v="0"/>
    <n v="0"/>
    <m/>
    <m/>
    <m/>
    <m/>
    <m/>
    <m/>
    <m/>
    <m/>
    <n v="1"/>
    <s v="3"/>
    <s v="3"/>
    <n v="1"/>
    <n v="2.1739130434782608"/>
    <n v="1"/>
    <n v="2.1739130434782608"/>
    <n v="0"/>
    <n v="0"/>
    <n v="44"/>
    <n v="95.65217391304348"/>
    <n v="46"/>
  </r>
  <r>
    <s v="rhmtwa"/>
    <s v="dralakbarov"/>
    <m/>
    <m/>
    <m/>
    <m/>
    <m/>
    <m/>
    <m/>
    <m/>
    <s v="No"/>
    <n v="8"/>
    <m/>
    <m/>
    <x v="1"/>
    <d v="2019-05-07T10:56:10.000"/>
    <s v="RT @DrAlakbarov: There is an audio recording in which the school principal (pictured) blames the girl’s mother for her death, arguing that…"/>
    <m/>
    <m/>
    <x v="1"/>
    <m/>
    <s v="http://pbs.twimg.com/profile_images/1099618939317948416/3OGYxEbJ_normal.png"/>
    <x v="5"/>
    <s v="https://twitter.com/#!/rhmtwa/status/1125715944431587328"/>
    <m/>
    <m/>
    <s v="1125715944431587328"/>
    <m/>
    <b v="0"/>
    <n v="0"/>
    <s v=""/>
    <b v="0"/>
    <s v="en"/>
    <m/>
    <s v=""/>
    <b v="0"/>
    <n v="9"/>
    <s v="1116126701895995392"/>
    <s v="Twitter for Android"/>
    <b v="0"/>
    <s v="1116126701895995392"/>
    <s v="Tweet"/>
    <n v="0"/>
    <n v="0"/>
    <m/>
    <m/>
    <m/>
    <m/>
    <m/>
    <m/>
    <m/>
    <m/>
    <n v="1"/>
    <s v="3"/>
    <s v="3"/>
    <n v="0"/>
    <n v="0"/>
    <n v="1"/>
    <n v="4.3478260869565215"/>
    <n v="0"/>
    <n v="0"/>
    <n v="22"/>
    <n v="95.65217391304348"/>
    <n v="23"/>
  </r>
  <r>
    <s v="kotoka_sakura"/>
    <s v="kotoka_sakura"/>
    <m/>
    <m/>
    <m/>
    <m/>
    <m/>
    <m/>
    <m/>
    <m/>
    <s v="No"/>
    <n v="9"/>
    <m/>
    <m/>
    <x v="0"/>
    <d v="2019-04-16T16:28:24.000"/>
    <s v="#Elinaüçünsusma :( _x000a_Still have no words to describe how sad I feel about it... What a cruel society we are growing up in... Talking and behaving without thinking, hurting others, hating instead of... https://t.co/5QWsv7K8Rt"/>
    <s v="https://eurasianet.org/azerbaijani-girls-death-by-suicide-shocks-nation"/>
    <s v="eurasianet.org"/>
    <x v="0"/>
    <m/>
    <s v="http://pbs.twimg.com/profile_images/690965062731730944/3YU8T0t__normal.jpg"/>
    <x v="6"/>
    <s v="https://twitter.com/#!/kotoka_sakura/status/1118189408786640896"/>
    <m/>
    <m/>
    <s v="1118189408786640896"/>
    <m/>
    <b v="0"/>
    <n v="0"/>
    <s v=""/>
    <b v="0"/>
    <s v="en"/>
    <m/>
    <s v=""/>
    <b v="0"/>
    <n v="1"/>
    <s v=""/>
    <s v="Facebook"/>
    <b v="0"/>
    <s v="1118189408786640896"/>
    <s v="Retweet"/>
    <n v="0"/>
    <n v="0"/>
    <m/>
    <m/>
    <m/>
    <m/>
    <m/>
    <m/>
    <m/>
    <m/>
    <n v="1"/>
    <s v="3"/>
    <s v="3"/>
    <n v="0"/>
    <n v="0"/>
    <n v="4"/>
    <n v="12.5"/>
    <n v="0"/>
    <n v="0"/>
    <n v="28"/>
    <n v="87.5"/>
    <n v="32"/>
  </r>
  <r>
    <s v="rhmtwa"/>
    <s v="kotoka_sakura"/>
    <m/>
    <m/>
    <m/>
    <m/>
    <m/>
    <m/>
    <m/>
    <m/>
    <s v="No"/>
    <n v="10"/>
    <m/>
    <m/>
    <x v="1"/>
    <d v="2019-05-07T10:56:30.000"/>
    <s v="RT @Kotoka_Sakura: #Elinaüçünsusma :( _x000a_Still have no words to describe how sad I feel about it... What a cruel society we are growing up in…"/>
    <m/>
    <m/>
    <x v="0"/>
    <m/>
    <s v="http://pbs.twimg.com/profile_images/1099618939317948416/3OGYxEbJ_normal.png"/>
    <x v="7"/>
    <s v="https://twitter.com/#!/rhmtwa/status/1125716028460281856"/>
    <m/>
    <m/>
    <s v="1125716028460281856"/>
    <m/>
    <b v="0"/>
    <n v="0"/>
    <s v=""/>
    <b v="0"/>
    <s v="en"/>
    <m/>
    <s v=""/>
    <b v="0"/>
    <n v="1"/>
    <s v="1118189408786640896"/>
    <s v="Twitter for Android"/>
    <b v="0"/>
    <s v="1118189408786640896"/>
    <s v="Tweet"/>
    <n v="0"/>
    <n v="0"/>
    <m/>
    <m/>
    <m/>
    <m/>
    <m/>
    <m/>
    <m/>
    <m/>
    <n v="1"/>
    <s v="3"/>
    <s v="3"/>
    <n v="0"/>
    <n v="0"/>
    <n v="2"/>
    <n v="8.333333333333334"/>
    <n v="0"/>
    <n v="0"/>
    <n v="22"/>
    <n v="91.66666666666667"/>
    <n v="24"/>
  </r>
  <r>
    <s v="dovgalec"/>
    <s v="presidentaz"/>
    <m/>
    <m/>
    <m/>
    <m/>
    <m/>
    <m/>
    <m/>
    <m/>
    <s v="No"/>
    <n v="11"/>
    <m/>
    <m/>
    <x v="2"/>
    <d v="2019-05-07T16:00:44.000"/>
    <s v="@presidentaz #elinaüçünsusma #BullinqəSon"/>
    <m/>
    <m/>
    <x v="3"/>
    <m/>
    <s v="http://pbs.twimg.com/profile_images/439127896599166976/-rSZ60ID_normal.jpeg"/>
    <x v="8"/>
    <s v="https://twitter.com/#!/dovgalec/status/1125792589691514882"/>
    <m/>
    <m/>
    <s v="1125792589691514882"/>
    <m/>
    <b v="0"/>
    <n v="0"/>
    <s v="143742312"/>
    <b v="0"/>
    <s v="und"/>
    <m/>
    <s v=""/>
    <b v="0"/>
    <n v="0"/>
    <s v=""/>
    <s v="Twitter for iPhone"/>
    <b v="0"/>
    <s v="1125792589691514882"/>
    <s v="Tweet"/>
    <n v="0"/>
    <n v="0"/>
    <m/>
    <m/>
    <m/>
    <m/>
    <m/>
    <m/>
    <m/>
    <m/>
    <n v="1"/>
    <s v="6"/>
    <s v="6"/>
    <n v="0"/>
    <n v="0"/>
    <n v="0"/>
    <n v="0"/>
    <n v="0"/>
    <n v="0"/>
    <n v="3"/>
    <n v="100"/>
    <n v="3"/>
  </r>
  <r>
    <s v="zaurkerimoff"/>
    <s v="zaurkerimoff"/>
    <m/>
    <m/>
    <m/>
    <m/>
    <m/>
    <m/>
    <m/>
    <m/>
    <s v="No"/>
    <n v="12"/>
    <m/>
    <m/>
    <x v="0"/>
    <d v="2019-05-08T07:53:00.000"/>
    <s v="Элина ты не забыта!_x000a__x000a_#Elinaüçünsusma #НемолчидляЭлины https://t.co/nbUMiHASF6"/>
    <s v="https://www.facebook.com/story.php?story_fbid=2133146800097154&amp;id=100002055647140"/>
    <s v="facebook.com"/>
    <x v="4"/>
    <m/>
    <s v="http://pbs.twimg.com/profile_images/868574722736435201/1qzOMGYN_normal.jpg"/>
    <x v="9"/>
    <s v="https://twitter.com/#!/zaurkerimoff/status/1126032234794897408"/>
    <m/>
    <m/>
    <s v="1126032234794897408"/>
    <m/>
    <b v="0"/>
    <n v="0"/>
    <s v=""/>
    <b v="0"/>
    <s v="ru"/>
    <m/>
    <s v=""/>
    <b v="0"/>
    <n v="0"/>
    <s v=""/>
    <s v="Facebook"/>
    <b v="0"/>
    <s v="1126032234794897408"/>
    <s v="Tweet"/>
    <n v="0"/>
    <n v="0"/>
    <m/>
    <m/>
    <m/>
    <m/>
    <m/>
    <m/>
    <m/>
    <m/>
    <n v="1"/>
    <s v="1"/>
    <s v="1"/>
    <n v="0"/>
    <n v="0"/>
    <n v="0"/>
    <n v="0"/>
    <n v="0"/>
    <n v="0"/>
    <n v="6"/>
    <n v="100"/>
    <n v="6"/>
  </r>
  <r>
    <s v="cavidaga"/>
    <s v="cavidaga"/>
    <m/>
    <m/>
    <m/>
    <m/>
    <m/>
    <m/>
    <m/>
    <m/>
    <s v="No"/>
    <n v="13"/>
    <m/>
    <m/>
    <x v="0"/>
    <d v="2019-05-08T12:25:08.000"/>
    <s v="A major development on Elina case. According to her grandmother: &quot;Investigation shows that Elina was drugged with Tramadol right after her suicide attempt. She was drugged three times in order to 'prove' that she was a narcotic addict.&quot; #elinaüçünsusma_x000a_https://t.co/m5hYTKli0F"/>
    <s v="https://news24.az/15363-elinanin-olumuyle-bagli.html"/>
    <s v="news24.az"/>
    <x v="0"/>
    <m/>
    <s v="http://pbs.twimg.com/profile_images/1123688962567151616/lJF93P81_normal.png"/>
    <x v="10"/>
    <s v="https://twitter.com/#!/cavidaga/status/1126100719822618624"/>
    <m/>
    <m/>
    <s v="1126100719822618624"/>
    <s v="1116474353946906629"/>
    <b v="0"/>
    <n v="4"/>
    <s v="128215557"/>
    <b v="0"/>
    <s v="en"/>
    <m/>
    <s v=""/>
    <b v="0"/>
    <n v="1"/>
    <s v=""/>
    <s v="Twitter Web Client"/>
    <b v="0"/>
    <s v="1116474353946906629"/>
    <s v="Tweet"/>
    <n v="0"/>
    <n v="0"/>
    <m/>
    <m/>
    <m/>
    <m/>
    <m/>
    <m/>
    <m/>
    <m/>
    <n v="1"/>
    <s v="1"/>
    <s v="1"/>
    <n v="1"/>
    <n v="2.5641025641025643"/>
    <n v="2"/>
    <n v="5.128205128205129"/>
    <n v="0"/>
    <n v="0"/>
    <n v="36"/>
    <n v="92.3076923076923"/>
    <n v="39"/>
  </r>
  <r>
    <s v="zakirmajid76"/>
    <s v="zakirmajid76"/>
    <m/>
    <m/>
    <m/>
    <m/>
    <m/>
    <m/>
    <m/>
    <m/>
    <s v="No"/>
    <n v="14"/>
    <m/>
    <m/>
    <x v="0"/>
    <d v="2019-05-08T12:45:37.000"/>
    <s v="Elinanın nənəsi bildirib ki, istintaq zamanı müəyyən olunub ki, tramadol Elina özünü pəncərədən atandan sonra içizdirilib. Elinanın ölümü intihar deyil, cinayətdir. #Elinaüçünsusma"/>
    <m/>
    <m/>
    <x v="0"/>
    <m/>
    <s v="http://pbs.twimg.com/profile_images/1122567072901476352/wpay74u3_normal.jpg"/>
    <x v="11"/>
    <s v="https://twitter.com/#!/zakirmajid76/status/1126105876417396736"/>
    <m/>
    <m/>
    <s v="1126105876417396736"/>
    <m/>
    <b v="0"/>
    <n v="0"/>
    <s v=""/>
    <b v="0"/>
    <s v="tr"/>
    <m/>
    <s v=""/>
    <b v="0"/>
    <n v="0"/>
    <s v=""/>
    <s v="Twitter for Android"/>
    <b v="0"/>
    <s v="1126105876417396736"/>
    <s v="Tweet"/>
    <n v="0"/>
    <n v="0"/>
    <m/>
    <m/>
    <m/>
    <m/>
    <m/>
    <m/>
    <m/>
    <m/>
    <n v="1"/>
    <s v="1"/>
    <s v="1"/>
    <n v="0"/>
    <n v="0"/>
    <n v="0"/>
    <n v="0"/>
    <n v="0"/>
    <n v="0"/>
    <n v="22"/>
    <n v="100"/>
    <n v="22"/>
  </r>
  <r>
    <s v="enigma72427693"/>
    <s v="enigma72427693"/>
    <m/>
    <m/>
    <m/>
    <m/>
    <m/>
    <m/>
    <m/>
    <m/>
    <s v="No"/>
    <n v="15"/>
    <m/>
    <m/>
    <x v="0"/>
    <d v="2019-04-12T16:54:22.000"/>
    <s v="Bəlkə oğlan olsaydı belə bir hadisə başına gəlməzdi. Oğlanların da sakiti dinməzi olur amma yenə də oğlan başına gələcək bir şey deyil. Sırf zərif, incə, üstünə sakit varlıq, qadın adında varlıqlar arasında olduğuna görə məktəbdə adına söz çıxarılmışdı #ElinaÜçünSusma https://t.co/aVE3K7gGD6"/>
    <m/>
    <m/>
    <x v="0"/>
    <s v="https://pbs.twimg.com/ext_tw_video_thumb/1116745908916559872/pu/img/lDWQ00wquDliAKky.jpg"/>
    <s v="https://pbs.twimg.com/ext_tw_video_thumb/1116745908916559872/pu/img/lDWQ00wquDliAKky.jpg"/>
    <x v="12"/>
    <s v="https://twitter.com/#!/enigma72427693/status/1116746393207615489"/>
    <m/>
    <m/>
    <s v="1116746393207615489"/>
    <m/>
    <b v="0"/>
    <n v="21"/>
    <s v=""/>
    <b v="0"/>
    <s v="tr"/>
    <m/>
    <s v=""/>
    <b v="0"/>
    <n v="2"/>
    <s v=""/>
    <s v="Twitter for Android"/>
    <b v="0"/>
    <s v="1116746393207615489"/>
    <s v="Retweet"/>
    <n v="0"/>
    <n v="0"/>
    <m/>
    <m/>
    <m/>
    <m/>
    <m/>
    <m/>
    <m/>
    <m/>
    <n v="1"/>
    <s v="5"/>
    <s v="5"/>
    <n v="0"/>
    <n v="0"/>
    <n v="0"/>
    <n v="0"/>
    <n v="0"/>
    <n v="0"/>
    <n v="39"/>
    <n v="100"/>
    <n v="39"/>
  </r>
  <r>
    <s v="ilqara_tlbva"/>
    <s v="enigma72427693"/>
    <m/>
    <m/>
    <m/>
    <m/>
    <m/>
    <m/>
    <m/>
    <m/>
    <s v="No"/>
    <n v="16"/>
    <m/>
    <m/>
    <x v="1"/>
    <d v="2019-05-08T14:02:48.000"/>
    <s v="RT @ENiGMA72427693: Bəlkə oğlan olsaydı belə bir hadisə başına gəlməzdi. Oğlanların da sakiti dinməzi olur amma yenə də oğlan başına gələcə…"/>
    <m/>
    <m/>
    <x v="1"/>
    <m/>
    <s v="http://pbs.twimg.com/profile_images/1100492449326264327/vPTYUPO5_normal.jpg"/>
    <x v="13"/>
    <s v="https://twitter.com/#!/ilqara_tlbva/status/1126125301694697474"/>
    <m/>
    <m/>
    <s v="1126125301694697474"/>
    <m/>
    <b v="0"/>
    <n v="0"/>
    <s v=""/>
    <b v="0"/>
    <s v="tr"/>
    <m/>
    <s v=""/>
    <b v="0"/>
    <n v="2"/>
    <s v="1116746393207615489"/>
    <s v="Twitter for Android"/>
    <b v="0"/>
    <s v="1116746393207615489"/>
    <s v="Tweet"/>
    <n v="0"/>
    <n v="0"/>
    <m/>
    <m/>
    <m/>
    <m/>
    <m/>
    <m/>
    <m/>
    <m/>
    <n v="1"/>
    <s v="5"/>
    <s v="5"/>
    <n v="0"/>
    <n v="0"/>
    <n v="0"/>
    <n v="0"/>
    <n v="0"/>
    <n v="0"/>
    <n v="21"/>
    <n v="100"/>
    <n v="21"/>
  </r>
  <r>
    <s v="kerimov_kenan"/>
    <s v="nrahimli"/>
    <m/>
    <m/>
    <m/>
    <m/>
    <m/>
    <m/>
    <m/>
    <m/>
    <s v="No"/>
    <n v="17"/>
    <m/>
    <m/>
    <x v="1"/>
    <d v="2019-05-08T19:50:41.000"/>
    <s v="RT @nrahimli: Elina işində dəhşətli yeni iddia var... Ən dəhşətli tərəfi də odur ki, istintaqda bu faktasübuta yetirilsə, təəccüblənmərəm..…"/>
    <m/>
    <m/>
    <x v="1"/>
    <m/>
    <s v="http://pbs.twimg.com/profile_images/1098981948603723778/jO2uvtUl_normal.jpg"/>
    <x v="14"/>
    <s v="https://twitter.com/#!/kerimov_kenan/status/1126212847313326083"/>
    <m/>
    <m/>
    <s v="1126212847313326083"/>
    <m/>
    <b v="0"/>
    <n v="0"/>
    <s v=""/>
    <b v="0"/>
    <s v="tr"/>
    <m/>
    <s v=""/>
    <b v="0"/>
    <n v="8"/>
    <s v="1126202929831084033"/>
    <s v="Twitter for iPhone"/>
    <b v="0"/>
    <s v="1126202929831084033"/>
    <s v="Tweet"/>
    <n v="0"/>
    <n v="0"/>
    <m/>
    <m/>
    <m/>
    <m/>
    <m/>
    <m/>
    <m/>
    <m/>
    <n v="1"/>
    <s v="2"/>
    <s v="2"/>
    <n v="0"/>
    <n v="0"/>
    <n v="0"/>
    <n v="0"/>
    <n v="0"/>
    <n v="0"/>
    <n v="19"/>
    <n v="100"/>
    <n v="19"/>
  </r>
  <r>
    <s v="ruslandesoul"/>
    <s v="nrahimli"/>
    <m/>
    <m/>
    <m/>
    <m/>
    <m/>
    <m/>
    <m/>
    <m/>
    <s v="No"/>
    <n v="18"/>
    <m/>
    <m/>
    <x v="1"/>
    <d v="2019-05-08T19:53:03.000"/>
    <s v="RT @nrahimli: Elina işində dəhşətli yeni iddia var... Ən dəhşətli tərəfi də odur ki, istintaqda bu faktasübuta yetirilsə, təəccüblənmərəm..…"/>
    <m/>
    <m/>
    <x v="1"/>
    <m/>
    <s v="http://pbs.twimg.com/profile_images/1099679551154720769/YSv0bGKe_normal.jpg"/>
    <x v="15"/>
    <s v="https://twitter.com/#!/ruslandesoul/status/1126213441633640448"/>
    <m/>
    <m/>
    <s v="1126213441633640448"/>
    <m/>
    <b v="0"/>
    <n v="0"/>
    <s v=""/>
    <b v="0"/>
    <s v="tr"/>
    <m/>
    <s v=""/>
    <b v="0"/>
    <n v="8"/>
    <s v="1126202929831084033"/>
    <s v="Twitter for iPhone"/>
    <b v="0"/>
    <s v="1126202929831084033"/>
    <s v="Tweet"/>
    <n v="0"/>
    <n v="0"/>
    <m/>
    <m/>
    <m/>
    <m/>
    <m/>
    <m/>
    <m/>
    <m/>
    <n v="1"/>
    <s v="2"/>
    <s v="2"/>
    <n v="0"/>
    <n v="0"/>
    <n v="0"/>
    <n v="0"/>
    <n v="0"/>
    <n v="0"/>
    <n v="19"/>
    <n v="100"/>
    <n v="19"/>
  </r>
  <r>
    <s v="mapafucker"/>
    <s v="nrahimli"/>
    <m/>
    <m/>
    <m/>
    <m/>
    <m/>
    <m/>
    <m/>
    <m/>
    <s v="No"/>
    <n v="19"/>
    <m/>
    <m/>
    <x v="1"/>
    <d v="2019-05-08T20:11:59.000"/>
    <s v="RT @nrahimli: Elina işində dəhşətli yeni iddia var... Ən dəhşətli tərəfi də odur ki, istintaqda bu faktasübuta yetirilsə, təəccüblənmərəm..…"/>
    <m/>
    <m/>
    <x v="1"/>
    <m/>
    <s v="http://pbs.twimg.com/profile_images/1093971880166461440/y7PWd-Ki_normal.jpg"/>
    <x v="16"/>
    <s v="https://twitter.com/#!/mapafucker/status/1126218208112009223"/>
    <m/>
    <m/>
    <s v="1126218208112009223"/>
    <m/>
    <b v="0"/>
    <n v="0"/>
    <s v=""/>
    <b v="0"/>
    <s v="tr"/>
    <m/>
    <s v=""/>
    <b v="0"/>
    <n v="8"/>
    <s v="1126202929831084033"/>
    <s v="Twitter for Android"/>
    <b v="0"/>
    <s v="1126202929831084033"/>
    <s v="Tweet"/>
    <n v="0"/>
    <n v="0"/>
    <m/>
    <m/>
    <m/>
    <m/>
    <m/>
    <m/>
    <m/>
    <m/>
    <n v="1"/>
    <s v="2"/>
    <s v="2"/>
    <n v="0"/>
    <n v="0"/>
    <n v="0"/>
    <n v="0"/>
    <n v="0"/>
    <n v="0"/>
    <n v="19"/>
    <n v="100"/>
    <n v="19"/>
  </r>
  <r>
    <s v="elyar_zeynalov"/>
    <s v="nrahimli"/>
    <m/>
    <m/>
    <m/>
    <m/>
    <m/>
    <m/>
    <m/>
    <m/>
    <s v="No"/>
    <n v="20"/>
    <m/>
    <m/>
    <x v="1"/>
    <d v="2019-05-08T20:34:44.000"/>
    <s v="RT @nrahimli: Elina işində dəhşətli yeni iddia var... Ən dəhşətli tərəfi də odur ki, istintaqda bu faktasübuta yetirilsə, təəccüblənmərəm..…"/>
    <m/>
    <m/>
    <x v="1"/>
    <m/>
    <s v="http://pbs.twimg.com/profile_images/849139574857183233/ynMlUK2U_normal.jpg"/>
    <x v="17"/>
    <s v="https://twitter.com/#!/elyar_zeynalov/status/1126223934972731392"/>
    <m/>
    <m/>
    <s v="1126223934972731392"/>
    <m/>
    <b v="0"/>
    <n v="0"/>
    <s v=""/>
    <b v="0"/>
    <s v="tr"/>
    <m/>
    <s v=""/>
    <b v="0"/>
    <n v="8"/>
    <s v="1126202929831084033"/>
    <s v="Twitter for Android"/>
    <b v="0"/>
    <s v="1126202929831084033"/>
    <s v="Tweet"/>
    <n v="0"/>
    <n v="0"/>
    <m/>
    <m/>
    <m/>
    <m/>
    <m/>
    <m/>
    <m/>
    <m/>
    <n v="1"/>
    <s v="2"/>
    <s v="2"/>
    <n v="0"/>
    <n v="0"/>
    <n v="0"/>
    <n v="0"/>
    <n v="0"/>
    <n v="0"/>
    <n v="19"/>
    <n v="100"/>
    <n v="19"/>
  </r>
  <r>
    <s v="nrahimli"/>
    <s v="nrahimli"/>
    <m/>
    <m/>
    <m/>
    <m/>
    <m/>
    <m/>
    <m/>
    <m/>
    <s v="No"/>
    <n v="21"/>
    <m/>
    <m/>
    <x v="0"/>
    <d v="2019-05-08T19:11:16.000"/>
    <s v="Elina işində dəhşətli yeni iddia var... Ən dəhşətli tərəfi də odur ki, istintaqda bu faktasübuta yetirilsə, təəccüblənmərəm... #Elinaüçünsusma https://t.co/bLuzf6vVNr"/>
    <s v="https://news24.az/15363-elinanin-olumuyle-bagli.html"/>
    <s v="news24.az"/>
    <x v="0"/>
    <m/>
    <s v="http://pbs.twimg.com/profile_images/610832999681290240/GkIgMZpC_normal.jpg"/>
    <x v="18"/>
    <s v="https://twitter.com/#!/nrahimli/status/1126202929831084033"/>
    <m/>
    <m/>
    <s v="1126202929831084033"/>
    <m/>
    <b v="0"/>
    <n v="7"/>
    <s v=""/>
    <b v="0"/>
    <s v="tr"/>
    <m/>
    <s v=""/>
    <b v="0"/>
    <n v="8"/>
    <s v=""/>
    <s v="Facebook"/>
    <b v="0"/>
    <s v="1126202929831084033"/>
    <s v="Tweet"/>
    <n v="0"/>
    <n v="0"/>
    <m/>
    <m/>
    <m/>
    <m/>
    <m/>
    <m/>
    <m/>
    <m/>
    <n v="1"/>
    <s v="2"/>
    <s v="2"/>
    <n v="0"/>
    <n v="0"/>
    <n v="0"/>
    <n v="0"/>
    <n v="0"/>
    <n v="0"/>
    <n v="18"/>
    <n v="100"/>
    <n v="18"/>
  </r>
  <r>
    <s v="khayala_"/>
    <s v="nrahimli"/>
    <m/>
    <m/>
    <m/>
    <m/>
    <m/>
    <m/>
    <m/>
    <m/>
    <s v="No"/>
    <n v="22"/>
    <m/>
    <m/>
    <x v="1"/>
    <d v="2019-05-09T03:27:54.000"/>
    <s v="RT @nrahimli: Elina işində dəhşətli yeni iddia var... Ən dəhşətli tərəfi də odur ki, istintaqda bu faktasübuta yetirilsə, təəccüblənmərəm..…"/>
    <m/>
    <m/>
    <x v="1"/>
    <m/>
    <s v="http://pbs.twimg.com/profile_images/1125605853753561090/FyPvg7-g_normal.jpg"/>
    <x v="19"/>
    <s v="https://twitter.com/#!/khayala_/status/1126327911500349440"/>
    <m/>
    <m/>
    <s v="1126327911500349440"/>
    <m/>
    <b v="0"/>
    <n v="0"/>
    <s v=""/>
    <b v="0"/>
    <s v="tr"/>
    <m/>
    <s v=""/>
    <b v="0"/>
    <n v="8"/>
    <s v="1126202929831084033"/>
    <s v="Twitter for iPhone"/>
    <b v="0"/>
    <s v="1126202929831084033"/>
    <s v="Tweet"/>
    <n v="0"/>
    <n v="0"/>
    <m/>
    <m/>
    <m/>
    <m/>
    <m/>
    <m/>
    <m/>
    <m/>
    <n v="1"/>
    <s v="2"/>
    <s v="2"/>
    <n v="0"/>
    <n v="0"/>
    <n v="0"/>
    <n v="0"/>
    <n v="0"/>
    <n v="0"/>
    <n v="19"/>
    <n v="100"/>
    <n v="19"/>
  </r>
  <r>
    <s v="ayseliyeva_"/>
    <s v="ayseliyeva_"/>
    <m/>
    <m/>
    <m/>
    <m/>
    <m/>
    <m/>
    <m/>
    <m/>
    <s v="No"/>
    <n v="23"/>
    <m/>
    <m/>
    <x v="0"/>
    <d v="2019-05-09T05:04:46.000"/>
    <s v="Elinanın nənəsi deyib: İstintaq zamanı məlum olub ki, tramadol Elinaya pəncərədən yıxlandan sonra içirdilib. Ərazidəki kameralara və apteklərə baxış keçirilərkən məlum olub ki, tramadolu həmin məktəbin başqa şagirdinə Sevinc Abbasova aldırıb._x000a_#elinaüçünsusma"/>
    <m/>
    <m/>
    <x v="0"/>
    <m/>
    <s v="http://pbs.twimg.com/profile_images/964262343092981767/eQx-Q0xR_normal.jpg"/>
    <x v="20"/>
    <s v="https://twitter.com/#!/ayseliyeva_/status/1126352286106693632"/>
    <m/>
    <m/>
    <s v="1126352286106693632"/>
    <m/>
    <b v="0"/>
    <n v="2"/>
    <s v=""/>
    <b v="0"/>
    <s v="tr"/>
    <m/>
    <s v=""/>
    <b v="0"/>
    <n v="0"/>
    <s v=""/>
    <s v="Twitter for Android"/>
    <b v="0"/>
    <s v="1126352286106693632"/>
    <s v="Tweet"/>
    <n v="0"/>
    <n v="0"/>
    <m/>
    <m/>
    <m/>
    <m/>
    <m/>
    <m/>
    <m/>
    <m/>
    <n v="1"/>
    <s v="1"/>
    <s v="1"/>
    <n v="0"/>
    <n v="0"/>
    <n v="0"/>
    <n v="0"/>
    <n v="0"/>
    <n v="0"/>
    <n v="32"/>
    <n v="100"/>
    <n v="32"/>
  </r>
  <r>
    <s v="sametbozdogan_"/>
    <s v="sametbozdogan_"/>
    <m/>
    <m/>
    <m/>
    <m/>
    <m/>
    <m/>
    <m/>
    <m/>
    <s v="No"/>
    <n v="24"/>
    <m/>
    <m/>
    <x v="0"/>
    <d v="2019-04-14T14:10:08.000"/>
    <s v="&quot;Güzel Elina, umarım reenkarnasyon yoktur. Ama bu rezil dünyaya geri dönersen, çocuk bahçesinde bir ağaç ol, kendin için köşede dur. Çünkü insanlar acı çekiyor.&quot;_x000a__x000a_Ben başka bir şey demek istemiyorum._x000a_ #JusticeForElina_x000a_#ElinaÜçünSusma_x000a_#elinaicinsusma https://t.co/u33jlZJv1a"/>
    <m/>
    <m/>
    <x v="5"/>
    <s v="https://pbs.twimg.com/media/D4HoglWXsAIJT8g.jpg"/>
    <s v="https://pbs.twimg.com/media/D4HoglWXsAIJT8g.jpg"/>
    <x v="21"/>
    <s v="https://twitter.com/#!/sametbozdogan_/status/1117429835910062082"/>
    <m/>
    <m/>
    <s v="1117429835910062082"/>
    <m/>
    <b v="0"/>
    <n v="8"/>
    <s v=""/>
    <b v="0"/>
    <s v="tr"/>
    <m/>
    <s v=""/>
    <b v="0"/>
    <n v="1"/>
    <s v=""/>
    <s v="Twitter for Android"/>
    <b v="0"/>
    <s v="1117429835910062082"/>
    <s v="Retweet"/>
    <n v="0"/>
    <n v="0"/>
    <m/>
    <m/>
    <m/>
    <m/>
    <m/>
    <m/>
    <m/>
    <m/>
    <n v="1"/>
    <s v="4"/>
    <s v="4"/>
    <n v="0"/>
    <n v="0"/>
    <n v="0"/>
    <n v="0"/>
    <n v="0"/>
    <n v="0"/>
    <n v="33"/>
    <n v="100"/>
    <n v="33"/>
  </r>
  <r>
    <s v="alaskabyr"/>
    <s v="sametbozdogan_"/>
    <m/>
    <m/>
    <m/>
    <m/>
    <m/>
    <m/>
    <m/>
    <m/>
    <s v="No"/>
    <n v="25"/>
    <m/>
    <m/>
    <x v="1"/>
    <d v="2019-05-11T00:34:38.000"/>
    <s v="RT @sametbozdogan_: &quot;Güzel Elina, umarım reenkarnasyon yoktur. Ama bu rezil dünyaya geri dönersen, çocuk bahçesinde bir ağaç ol, kendin içi…"/>
    <m/>
    <m/>
    <x v="1"/>
    <m/>
    <s v="http://pbs.twimg.com/profile_images/1126627958603558912/Ba7Ki48v_normal.png"/>
    <x v="22"/>
    <s v="https://twitter.com/#!/alaskabyr/status/1127009081884053510"/>
    <m/>
    <m/>
    <s v="1127009081884053510"/>
    <m/>
    <b v="0"/>
    <n v="0"/>
    <s v=""/>
    <b v="0"/>
    <s v="tr"/>
    <m/>
    <s v=""/>
    <b v="0"/>
    <n v="1"/>
    <s v="1117429835910062082"/>
    <s v="Twitter for Android"/>
    <b v="0"/>
    <s v="1117429835910062082"/>
    <s v="Tweet"/>
    <n v="0"/>
    <n v="0"/>
    <m/>
    <m/>
    <m/>
    <m/>
    <m/>
    <m/>
    <m/>
    <m/>
    <n v="1"/>
    <s v="4"/>
    <s v="4"/>
    <n v="0"/>
    <n v="0"/>
    <n v="0"/>
    <n v="0"/>
    <n v="0"/>
    <n v="0"/>
    <n v="20"/>
    <n v="100"/>
    <n v="20"/>
  </r>
  <r>
    <s v="criminal_az"/>
    <s v="criminal_az"/>
    <m/>
    <m/>
    <m/>
    <m/>
    <m/>
    <m/>
    <m/>
    <m/>
    <s v="No"/>
    <n v="26"/>
    <m/>
    <m/>
    <x v="0"/>
    <d v="2019-05-13T13:31:39.000"/>
    <s v="https://t.co/6UAEMbIPtK_x000a_#elinaüçünsusma #mekteb"/>
    <s v="https://criminal.az/xalide-bayramovanin-cinayet-mesuliyyetine-celb-edilmesi-ucun-elimizde-subut-yoxdur/"/>
    <s v="criminal.az"/>
    <x v="6"/>
    <m/>
    <s v="http://pbs.twimg.com/profile_images/677937808150020096/yrsrQBo9_normal.jpg"/>
    <x v="23"/>
    <s v="https://twitter.com/#!/criminal_az/status/1127929399016292352"/>
    <m/>
    <m/>
    <s v="1127929399016292352"/>
    <m/>
    <b v="0"/>
    <n v="0"/>
    <s v=""/>
    <b v="0"/>
    <s v="und"/>
    <m/>
    <s v=""/>
    <b v="0"/>
    <n v="0"/>
    <s v=""/>
    <s v="Twitter for Android"/>
    <b v="0"/>
    <s v="1127929399016292352"/>
    <s v="Tweet"/>
    <n v="0"/>
    <n v="0"/>
    <m/>
    <m/>
    <m/>
    <m/>
    <m/>
    <m/>
    <m/>
    <m/>
    <n v="1"/>
    <s v="1"/>
    <s v="1"/>
    <n v="0"/>
    <n v="0"/>
    <n v="0"/>
    <n v="0"/>
    <n v="0"/>
    <n v="0"/>
    <n v="2"/>
    <n v="100"/>
    <n v="2"/>
  </r>
  <r>
    <s v="rsukur2"/>
    <s v="rsukur2"/>
    <m/>
    <m/>
    <m/>
    <m/>
    <m/>
    <m/>
    <m/>
    <m/>
    <s v="No"/>
    <n v="27"/>
    <m/>
    <m/>
    <x v="0"/>
    <d v="2019-05-16T19:51:58.000"/>
    <s v="40....._x000a_#elina_x000a_#elinaüçünsusma _x000a_#justiceforelina"/>
    <m/>
    <m/>
    <x v="7"/>
    <m/>
    <s v="http://pbs.twimg.com/profile_images/1118255807014084608/i_1TMxwt_normal.jpg"/>
    <x v="24"/>
    <s v="https://twitter.com/#!/rsukur2/status/1129112271404318720"/>
    <m/>
    <m/>
    <s v="1129112271404318720"/>
    <m/>
    <b v="0"/>
    <n v="1"/>
    <s v=""/>
    <b v="0"/>
    <s v="und"/>
    <m/>
    <s v=""/>
    <b v="0"/>
    <n v="0"/>
    <s v=""/>
    <s v="Twitter for iPhone"/>
    <b v="0"/>
    <s v="1129112271404318720"/>
    <s v="Tweet"/>
    <n v="0"/>
    <n v="0"/>
    <m/>
    <m/>
    <m/>
    <m/>
    <m/>
    <m/>
    <m/>
    <m/>
    <n v="1"/>
    <s v="1"/>
    <s v="1"/>
    <n v="0"/>
    <n v="0"/>
    <n v="0"/>
    <n v="0"/>
    <n v="0"/>
    <n v="0"/>
    <n v="4"/>
    <n v="100"/>
    <n v="4"/>
  </r>
  <r>
    <s v="alitrksoy7"/>
    <s v="alitrksoy7"/>
    <m/>
    <m/>
    <m/>
    <m/>
    <m/>
    <m/>
    <m/>
    <m/>
    <s v="No"/>
    <n v="28"/>
    <m/>
    <m/>
    <x v="0"/>
    <d v="2019-05-17T05:35:35.000"/>
    <s v="Növbə sənə çatmamış etiraz et!_x000a_#ElinaÜçünSusma! https://t.co/xyzKhev5LE"/>
    <m/>
    <m/>
    <x v="0"/>
    <s v="https://pbs.twimg.com/media/D6vvMwaW4AAhukr.jpg"/>
    <s v="https://pbs.twimg.com/media/D6vvMwaW4AAhukr.jpg"/>
    <x v="25"/>
    <s v="https://twitter.com/#!/alitrksoy7/status/1129259146283487233"/>
    <m/>
    <m/>
    <s v="1129259146283487233"/>
    <m/>
    <b v="0"/>
    <n v="0"/>
    <s v=""/>
    <b v="0"/>
    <s v="tr"/>
    <m/>
    <s v=""/>
    <b v="0"/>
    <n v="0"/>
    <s v=""/>
    <s v="Twitter for Android"/>
    <b v="0"/>
    <s v="1129259146283487233"/>
    <s v="Tweet"/>
    <n v="0"/>
    <n v="0"/>
    <m/>
    <m/>
    <m/>
    <m/>
    <m/>
    <m/>
    <m/>
    <m/>
    <n v="1"/>
    <s v="1"/>
    <s v="1"/>
    <n v="0"/>
    <n v="0"/>
    <n v="0"/>
    <n v="0"/>
    <n v="0"/>
    <n v="0"/>
    <n v="6"/>
    <n v="100"/>
    <n v="6"/>
  </r>
  <r>
    <s v="ziya_ismayilov"/>
    <s v="ziya_ismayilov"/>
    <m/>
    <m/>
    <m/>
    <m/>
    <m/>
    <m/>
    <m/>
    <m/>
    <s v="No"/>
    <n v="29"/>
    <m/>
    <m/>
    <x v="0"/>
    <d v="2019-05-12T12:24:12.000"/>
    <s v="#ElinaÜçünSusma https://t.co/2w7m1sOGsK"/>
    <s v="https://www.facebook.com/story.php?story_fbid=10161718470190511&amp;id=574110510"/>
    <s v="facebook.com"/>
    <x v="0"/>
    <m/>
    <s v="http://pbs.twimg.com/profile_images/489308119580016640/NJzfIYOm_normal.jpeg"/>
    <x v="26"/>
    <s v="https://twitter.com/#!/ziya_ismayilov/status/1127550035967782913"/>
    <m/>
    <m/>
    <s v="1127550035967782913"/>
    <m/>
    <b v="0"/>
    <n v="0"/>
    <s v=""/>
    <b v="0"/>
    <s v="und"/>
    <m/>
    <s v=""/>
    <b v="0"/>
    <n v="0"/>
    <s v=""/>
    <s v="Facebook"/>
    <b v="0"/>
    <s v="1127550035967782913"/>
    <s v="Tweet"/>
    <n v="0"/>
    <n v="0"/>
    <m/>
    <m/>
    <m/>
    <m/>
    <m/>
    <m/>
    <m/>
    <m/>
    <n v="4"/>
    <s v="1"/>
    <s v="1"/>
    <n v="0"/>
    <n v="0"/>
    <n v="0"/>
    <n v="0"/>
    <n v="0"/>
    <n v="0"/>
    <n v="1"/>
    <n v="100"/>
    <n v="1"/>
  </r>
  <r>
    <s v="ziya_ismayilov"/>
    <s v="ziya_ismayilov"/>
    <m/>
    <m/>
    <m/>
    <m/>
    <m/>
    <m/>
    <m/>
    <m/>
    <s v="No"/>
    <n v="30"/>
    <m/>
    <m/>
    <x v="0"/>
    <d v="2019-05-16T10:51:25.000"/>
    <s v="#ElinaÜçünSusma https://t.co/shtUhcPJXA"/>
    <s v="https://www.facebook.com/story.php?story_fbid=10161733708640511&amp;id=574110510"/>
    <s v="facebook.com"/>
    <x v="0"/>
    <m/>
    <s v="http://pbs.twimg.com/profile_images/489308119580016640/NJzfIYOm_normal.jpeg"/>
    <x v="27"/>
    <s v="https://twitter.com/#!/ziya_ismayilov/status/1128976237588819969"/>
    <m/>
    <m/>
    <s v="1128976237588819969"/>
    <m/>
    <b v="0"/>
    <n v="0"/>
    <s v=""/>
    <b v="0"/>
    <s v="und"/>
    <m/>
    <s v=""/>
    <b v="0"/>
    <n v="0"/>
    <s v=""/>
    <s v="Facebook"/>
    <b v="0"/>
    <s v="1128976237588819969"/>
    <s v="Tweet"/>
    <n v="0"/>
    <n v="0"/>
    <m/>
    <m/>
    <m/>
    <m/>
    <m/>
    <m/>
    <m/>
    <m/>
    <n v="4"/>
    <s v="1"/>
    <s v="1"/>
    <n v="0"/>
    <n v="0"/>
    <n v="0"/>
    <n v="0"/>
    <n v="0"/>
    <n v="0"/>
    <n v="1"/>
    <n v="100"/>
    <n v="1"/>
  </r>
  <r>
    <s v="ziya_ismayilov"/>
    <s v="ziya_ismayilov"/>
    <m/>
    <m/>
    <m/>
    <m/>
    <m/>
    <m/>
    <m/>
    <m/>
    <s v="No"/>
    <n v="31"/>
    <m/>
    <m/>
    <x v="0"/>
    <d v="2019-05-17T11:56:21.000"/>
    <s v="#ElinaÜçünSusma https://t.co/X6qKJVgbzy"/>
    <s v="http://news.lent.az/news/314877"/>
    <s v="lent.az"/>
    <x v="0"/>
    <m/>
    <s v="http://pbs.twimg.com/profile_images/489308119580016640/NJzfIYOm_normal.jpeg"/>
    <x v="28"/>
    <s v="https://twitter.com/#!/ziya_ismayilov/status/1129354970392870912"/>
    <m/>
    <m/>
    <s v="1129354970392870912"/>
    <m/>
    <b v="0"/>
    <n v="0"/>
    <s v=""/>
    <b v="0"/>
    <s v="und"/>
    <m/>
    <s v=""/>
    <b v="0"/>
    <n v="0"/>
    <s v=""/>
    <s v="Facebook"/>
    <b v="0"/>
    <s v="1129354970392870912"/>
    <s v="Tweet"/>
    <n v="0"/>
    <n v="0"/>
    <m/>
    <m/>
    <m/>
    <m/>
    <m/>
    <m/>
    <m/>
    <m/>
    <n v="4"/>
    <s v="1"/>
    <s v="1"/>
    <n v="0"/>
    <n v="0"/>
    <n v="0"/>
    <n v="0"/>
    <n v="0"/>
    <n v="0"/>
    <n v="1"/>
    <n v="100"/>
    <n v="1"/>
  </r>
  <r>
    <s v="ziya_ismayilov"/>
    <s v="ziya_ismayilov"/>
    <m/>
    <m/>
    <m/>
    <m/>
    <m/>
    <m/>
    <m/>
    <m/>
    <s v="No"/>
    <n v="32"/>
    <m/>
    <m/>
    <x v="0"/>
    <d v="2019-05-17T12:10:15.000"/>
    <s v="#ElinaÜçünSusma https://t.co/nI5pT7oP0u"/>
    <s v="https://minval.az/news/123886971"/>
    <s v="minval.az"/>
    <x v="0"/>
    <m/>
    <s v="http://pbs.twimg.com/profile_images/489308119580016640/NJzfIYOm_normal.jpeg"/>
    <x v="29"/>
    <s v="https://twitter.com/#!/ziya_ismayilov/status/1129358465695211520"/>
    <m/>
    <m/>
    <s v="1129358465695211520"/>
    <m/>
    <b v="0"/>
    <n v="0"/>
    <s v=""/>
    <b v="0"/>
    <s v="und"/>
    <m/>
    <s v=""/>
    <b v="0"/>
    <n v="0"/>
    <s v=""/>
    <s v="Facebook"/>
    <b v="0"/>
    <s v="1129358465695211520"/>
    <s v="Tweet"/>
    <n v="0"/>
    <n v="0"/>
    <m/>
    <m/>
    <m/>
    <m/>
    <m/>
    <m/>
    <m/>
    <m/>
    <n v="4"/>
    <s v="1"/>
    <s v="1"/>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4">
    <i>
      <x v="1"/>
    </i>
    <i r="1">
      <x v="4"/>
    </i>
    <i r="2">
      <x v="101"/>
    </i>
    <i r="3">
      <x v="24"/>
    </i>
    <i r="2">
      <x v="102"/>
    </i>
    <i r="3">
      <x v="22"/>
    </i>
    <i r="2">
      <x v="103"/>
    </i>
    <i r="3">
      <x v="17"/>
    </i>
    <i r="2">
      <x v="105"/>
    </i>
    <i r="3">
      <x v="15"/>
    </i>
    <i r="2">
      <x v="107"/>
    </i>
    <i r="3">
      <x v="17"/>
    </i>
    <i r="1">
      <x v="5"/>
    </i>
    <i r="2">
      <x v="125"/>
    </i>
    <i r="3">
      <x v="18"/>
    </i>
    <i r="2">
      <x v="126"/>
    </i>
    <i r="3">
      <x v="11"/>
    </i>
    <i r="2">
      <x v="128"/>
    </i>
    <i r="3">
      <x v="7"/>
    </i>
    <i r="3">
      <x v="11"/>
    </i>
    <i r="3">
      <x v="17"/>
    </i>
    <i r="2">
      <x v="129"/>
    </i>
    <i r="3">
      <x v="8"/>
    </i>
    <i r="3">
      <x v="13"/>
    </i>
    <i r="3">
      <x v="15"/>
    </i>
    <i r="3">
      <x v="20"/>
    </i>
    <i r="3">
      <x v="21"/>
    </i>
    <i r="2">
      <x v="130"/>
    </i>
    <i r="3">
      <x v="4"/>
    </i>
    <i r="3">
      <x v="6"/>
    </i>
    <i r="2">
      <x v="132"/>
    </i>
    <i r="3">
      <x v="1"/>
    </i>
    <i r="2">
      <x v="133"/>
    </i>
    <i r="3">
      <x v="13"/>
    </i>
    <i r="2">
      <x v="134"/>
    </i>
    <i r="3">
      <x v="14"/>
    </i>
    <i r="2">
      <x v="137"/>
    </i>
    <i r="3">
      <x v="11"/>
    </i>
    <i r="3">
      <x v="20"/>
    </i>
    <i r="2">
      <x v="138"/>
    </i>
    <i r="3">
      <x v="6"/>
    </i>
    <i r="3">
      <x v="1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8">
        <i x="7" s="1"/>
        <i x="0" s="1"/>
        <i x="3" s="1"/>
        <i x="2" s="1"/>
        <i x="6" s="1"/>
        <i x="4"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2" totalsRowShown="0" headerRowDxfId="444" dataDxfId="443">
  <autoFilter ref="A2:BL32"/>
  <tableColumns count="64">
    <tableColumn id="1" name="Vertex 1" dataDxfId="442"/>
    <tableColumn id="2" name="Vertex 2" dataDxfId="441"/>
    <tableColumn id="3" name="Color" dataDxfId="440"/>
    <tableColumn id="4" name="Width" dataDxfId="439"/>
    <tableColumn id="11" name="Style" dataDxfId="438"/>
    <tableColumn id="5" name="Opacity" dataDxfId="437"/>
    <tableColumn id="6" name="Visibility" dataDxfId="436"/>
    <tableColumn id="10" name="Label" dataDxfId="435"/>
    <tableColumn id="12" name="Label Text Color" dataDxfId="434"/>
    <tableColumn id="13" name="Label Font Size" dataDxfId="433"/>
    <tableColumn id="14" name="Reciprocated?" dataDxfId="94"/>
    <tableColumn id="7" name="ID" dataDxfId="432"/>
    <tableColumn id="9" name="Dynamic Filter" dataDxfId="431"/>
    <tableColumn id="8" name="Add Your Own Columns Here" dataDxfId="430"/>
    <tableColumn id="15" name="Relationship" dataDxfId="429"/>
    <tableColumn id="16" name="Relationship Date (UTC)" dataDxfId="428"/>
    <tableColumn id="17" name="Tweet" dataDxfId="427"/>
    <tableColumn id="18" name="URLs in Tweet" dataDxfId="426"/>
    <tableColumn id="19" name="Domains in Tweet" dataDxfId="425"/>
    <tableColumn id="20" name="Hashtags in Tweet" dataDxfId="424"/>
    <tableColumn id="21" name="Media in Tweet" dataDxfId="423"/>
    <tableColumn id="22" name="Tweet Image File" dataDxfId="422"/>
    <tableColumn id="23" name="Tweet Date (UTC)" dataDxfId="421"/>
    <tableColumn id="24" name="Twitter Page for Tweet" dataDxfId="420"/>
    <tableColumn id="25" name="Latitude" dataDxfId="419"/>
    <tableColumn id="26" name="Longitude" dataDxfId="418"/>
    <tableColumn id="27" name="Imported ID" dataDxfId="417"/>
    <tableColumn id="28" name="In-Reply-To Tweet ID" dataDxfId="416"/>
    <tableColumn id="29" name="Favorited" dataDxfId="415"/>
    <tableColumn id="30" name="Favorite Count" dataDxfId="414"/>
    <tableColumn id="31" name="In-Reply-To User ID" dataDxfId="413"/>
    <tableColumn id="32" name="Is Quote Status" dataDxfId="412"/>
    <tableColumn id="33" name="Language" dataDxfId="411"/>
    <tableColumn id="34" name="Possibly Sensitive" dataDxfId="410"/>
    <tableColumn id="35" name="Quoted Status ID" dataDxfId="409"/>
    <tableColumn id="36" name="Retweeted" dataDxfId="408"/>
    <tableColumn id="37" name="Retweet Count" dataDxfId="407"/>
    <tableColumn id="38" name="Retweet ID" dataDxfId="406"/>
    <tableColumn id="39" name="Source" dataDxfId="405"/>
    <tableColumn id="40" name="Truncated" dataDxfId="404"/>
    <tableColumn id="41" name="Unified Twitter ID" dataDxfId="403"/>
    <tableColumn id="42" name="Imported Tweet Type" dataDxfId="402"/>
    <tableColumn id="43" name="Added By Extended Analysis" dataDxfId="401"/>
    <tableColumn id="44" name="Corrected By Extended Analysis" dataDxfId="400"/>
    <tableColumn id="45" name="Place Bounding Box" dataDxfId="399"/>
    <tableColumn id="46" name="Place Country" dataDxfId="398"/>
    <tableColumn id="47" name="Place Country Code" dataDxfId="397"/>
    <tableColumn id="48" name="Place Full Name" dataDxfId="396"/>
    <tableColumn id="49" name="Place ID" dataDxfId="395"/>
    <tableColumn id="50" name="Place Name" dataDxfId="394"/>
    <tableColumn id="51" name="Place Type" dataDxfId="393"/>
    <tableColumn id="52" name="Place URL" dataDxfId="392"/>
    <tableColumn id="53" name="Edge Weight"/>
    <tableColumn id="54" name="Vertex 1 Group" dataDxfId="31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9" totalsRowShown="0" headerRowDxfId="314" dataDxfId="313">
  <autoFilter ref="A2:C9"/>
  <tableColumns count="3">
    <tableColumn id="1" name="Group 1" dataDxfId="312"/>
    <tableColumn id="2" name="Group 2" dataDxfId="311"/>
    <tableColumn id="3" name="Edges" dataDxfId="31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P10" totalsRowShown="0" headerRowDxfId="307" dataDxfId="306">
  <autoFilter ref="A1:P10"/>
  <tableColumns count="16">
    <tableColumn id="1" name="Top URLs in Tweet in Entire Graph" dataDxfId="305"/>
    <tableColumn id="2" name="Entire Graph Count" dataDxfId="304"/>
    <tableColumn id="3" name="Top URLs in Tweet in G1" dataDxfId="303"/>
    <tableColumn id="4" name="G1 Count" dataDxfId="302"/>
    <tableColumn id="5" name="Top URLs in Tweet in G2" dataDxfId="301"/>
    <tableColumn id="6" name="G2 Count" dataDxfId="300"/>
    <tableColumn id="7" name="Top URLs in Tweet in G3" dataDxfId="299"/>
    <tableColumn id="8" name="G3 Count" dataDxfId="298"/>
    <tableColumn id="9" name="Top URLs in Tweet in G4" dataDxfId="297"/>
    <tableColumn id="10" name="G4 Count" dataDxfId="296"/>
    <tableColumn id="11" name="Top URLs in Tweet in G5" dataDxfId="295"/>
    <tableColumn id="12" name="G5 Count" dataDxfId="294"/>
    <tableColumn id="13" name="Top URLs in Tweet in G6" dataDxfId="293"/>
    <tableColumn id="14" name="G6 Count" dataDxfId="292"/>
    <tableColumn id="15" name="Top URLs in Tweet in G7" dataDxfId="291"/>
    <tableColumn id="16" name="G7 Count" dataDxfId="29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3:P20" totalsRowShown="0" headerRowDxfId="289" dataDxfId="288">
  <autoFilter ref="A13:P20"/>
  <tableColumns count="16">
    <tableColumn id="1" name="Top Domains in Tweet in Entire Graph" dataDxfId="287"/>
    <tableColumn id="2" name="Entire Graph Count" dataDxfId="286"/>
    <tableColumn id="3" name="Top Domains in Tweet in G1" dataDxfId="285"/>
    <tableColumn id="4" name="G1 Count" dataDxfId="284"/>
    <tableColumn id="5" name="Top Domains in Tweet in G2" dataDxfId="283"/>
    <tableColumn id="6" name="G2 Count" dataDxfId="282"/>
    <tableColumn id="7" name="Top Domains in Tweet in G3" dataDxfId="281"/>
    <tableColumn id="8" name="G3 Count" dataDxfId="280"/>
    <tableColumn id="9" name="Top Domains in Tweet in G4" dataDxfId="279"/>
    <tableColumn id="10" name="G4 Count" dataDxfId="278"/>
    <tableColumn id="11" name="Top Domains in Tweet in G5" dataDxfId="277"/>
    <tableColumn id="12" name="G5 Count" dataDxfId="276"/>
    <tableColumn id="13" name="Top Domains in Tweet in G6" dataDxfId="275"/>
    <tableColumn id="14" name="G6 Count" dataDxfId="274"/>
    <tableColumn id="15" name="Top Domains in Tweet in G7" dataDxfId="273"/>
    <tableColumn id="16" name="G7 Count" dataDxfId="27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3:P31" totalsRowShown="0" headerRowDxfId="271" dataDxfId="270">
  <autoFilter ref="A23:P31"/>
  <tableColumns count="16">
    <tableColumn id="1" name="Top Hashtags in Tweet in Entire Graph" dataDxfId="269"/>
    <tableColumn id="2" name="Entire Graph Count" dataDxfId="268"/>
    <tableColumn id="3" name="Top Hashtags in Tweet in G1" dataDxfId="267"/>
    <tableColumn id="4" name="G1 Count" dataDxfId="266"/>
    <tableColumn id="5" name="Top Hashtags in Tweet in G2" dataDxfId="265"/>
    <tableColumn id="6" name="G2 Count" dataDxfId="264"/>
    <tableColumn id="7" name="Top Hashtags in Tweet in G3" dataDxfId="263"/>
    <tableColumn id="8" name="G3 Count" dataDxfId="262"/>
    <tableColumn id="9" name="Top Hashtags in Tweet in G4" dataDxfId="261"/>
    <tableColumn id="10" name="G4 Count" dataDxfId="260"/>
    <tableColumn id="11" name="Top Hashtags in Tweet in G5" dataDxfId="259"/>
    <tableColumn id="12" name="G5 Count" dataDxfId="258"/>
    <tableColumn id="13" name="Top Hashtags in Tweet in G6" dataDxfId="257"/>
    <tableColumn id="14" name="G6 Count" dataDxfId="256"/>
    <tableColumn id="15" name="Top Hashtags in Tweet in G7" dataDxfId="255"/>
    <tableColumn id="16" name="G7 Count" dataDxfId="25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4:P44" totalsRowShown="0" headerRowDxfId="252" dataDxfId="251">
  <autoFilter ref="A34:P44"/>
  <tableColumns count="16">
    <tableColumn id="1" name="Top Words in Tweet in Entire Graph" dataDxfId="250"/>
    <tableColumn id="2" name="Entire Graph Count" dataDxfId="249"/>
    <tableColumn id="3" name="Top Words in Tweet in G1" dataDxfId="248"/>
    <tableColumn id="4" name="G1 Count" dataDxfId="247"/>
    <tableColumn id="5" name="Top Words in Tweet in G2" dataDxfId="246"/>
    <tableColumn id="6" name="G2 Count" dataDxfId="245"/>
    <tableColumn id="7" name="Top Words in Tweet in G3" dataDxfId="244"/>
    <tableColumn id="8" name="G3 Count" dataDxfId="243"/>
    <tableColumn id="9" name="Top Words in Tweet in G4" dataDxfId="242"/>
    <tableColumn id="10" name="G4 Count" dataDxfId="241"/>
    <tableColumn id="11" name="Top Words in Tweet in G5" dataDxfId="240"/>
    <tableColumn id="12" name="G5 Count" dataDxfId="239"/>
    <tableColumn id="13" name="Top Words in Tweet in G6" dataDxfId="238"/>
    <tableColumn id="14" name="G6 Count" dataDxfId="237"/>
    <tableColumn id="15" name="Top Words in Tweet in G7" dataDxfId="236"/>
    <tableColumn id="16" name="G7 Count" dataDxfId="23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7:P57" totalsRowShown="0" headerRowDxfId="233" dataDxfId="232">
  <autoFilter ref="A47:P57"/>
  <tableColumns count="16">
    <tableColumn id="1" name="Top Word Pairs in Tweet in Entire Graph" dataDxfId="231"/>
    <tableColumn id="2" name="Entire Graph Count" dataDxfId="230"/>
    <tableColumn id="3" name="Top Word Pairs in Tweet in G1" dataDxfId="229"/>
    <tableColumn id="4" name="G1 Count" dataDxfId="228"/>
    <tableColumn id="5" name="Top Word Pairs in Tweet in G2" dataDxfId="227"/>
    <tableColumn id="6" name="G2 Count" dataDxfId="226"/>
    <tableColumn id="7" name="Top Word Pairs in Tweet in G3" dataDxfId="225"/>
    <tableColumn id="8" name="G3 Count" dataDxfId="224"/>
    <tableColumn id="9" name="Top Word Pairs in Tweet in G4" dataDxfId="223"/>
    <tableColumn id="10" name="G4 Count" dataDxfId="222"/>
    <tableColumn id="11" name="Top Word Pairs in Tweet in G5" dataDxfId="221"/>
    <tableColumn id="12" name="G5 Count" dataDxfId="220"/>
    <tableColumn id="13" name="Top Word Pairs in Tweet in G6" dataDxfId="219"/>
    <tableColumn id="14" name="G6 Count" dataDxfId="218"/>
    <tableColumn id="15" name="Top Word Pairs in Tweet in G7" dataDxfId="217"/>
    <tableColumn id="16" name="G7 Count" dataDxfId="21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0:P61" totalsRowShown="0" headerRowDxfId="214" dataDxfId="213">
  <autoFilter ref="A60:P61"/>
  <tableColumns count="16">
    <tableColumn id="1" name="Top Replied-To in Entire Graph" dataDxfId="212"/>
    <tableColumn id="2" name="Entire Graph Count" dataDxfId="208"/>
    <tableColumn id="3" name="Top Replied-To in G1" dataDxfId="207"/>
    <tableColumn id="4" name="G1 Count" dataDxfId="204"/>
    <tableColumn id="5" name="Top Replied-To in G2" dataDxfId="203"/>
    <tableColumn id="6" name="G2 Count" dataDxfId="200"/>
    <tableColumn id="7" name="Top Replied-To in G3" dataDxfId="199"/>
    <tableColumn id="8" name="G3 Count" dataDxfId="196"/>
    <tableColumn id="9" name="Top Replied-To in G4" dataDxfId="195"/>
    <tableColumn id="10" name="G4 Count" dataDxfId="192"/>
    <tableColumn id="11" name="Top Replied-To in G5" dataDxfId="191"/>
    <tableColumn id="12" name="G5 Count" dataDxfId="188"/>
    <tableColumn id="13" name="Top Replied-To in G6" dataDxfId="187"/>
    <tableColumn id="14" name="G6 Count" dataDxfId="184"/>
    <tableColumn id="15" name="Top Replied-To in G7" dataDxfId="183"/>
    <tableColumn id="16" name="G7 Count" dataDxfId="18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4:P70" totalsRowShown="0" headerRowDxfId="211" dataDxfId="210">
  <autoFilter ref="A64:P70"/>
  <tableColumns count="16">
    <tableColumn id="1" name="Top Mentioned in Entire Graph" dataDxfId="209"/>
    <tableColumn id="2" name="Entire Graph Count" dataDxfId="206"/>
    <tableColumn id="3" name="Top Mentioned in G1" dataDxfId="205"/>
    <tableColumn id="4" name="G1 Count" dataDxfId="202"/>
    <tableColumn id="5" name="Top Mentioned in G2" dataDxfId="201"/>
    <tableColumn id="6" name="G2 Count" dataDxfId="198"/>
    <tableColumn id="7" name="Top Mentioned in G3" dataDxfId="197"/>
    <tableColumn id="8" name="G3 Count" dataDxfId="194"/>
    <tableColumn id="9" name="Top Mentioned in G4" dataDxfId="193"/>
    <tableColumn id="10" name="G4 Count" dataDxfId="190"/>
    <tableColumn id="11" name="Top Mentioned in G5" dataDxfId="189"/>
    <tableColumn id="12" name="G5 Count" dataDxfId="186"/>
    <tableColumn id="13" name="Top Mentioned in G6" dataDxfId="185"/>
    <tableColumn id="14" name="G6 Count" dataDxfId="181"/>
    <tableColumn id="15" name="Top Mentioned in G7" dataDxfId="180"/>
    <tableColumn id="16" name="G7 Count" dataDxfId="17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3:P83" totalsRowShown="0" headerRowDxfId="176" dataDxfId="175">
  <autoFilter ref="A73:P83"/>
  <tableColumns count="16">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9" totalsRowShown="0" headerRowDxfId="391" dataDxfId="390">
  <autoFilter ref="A2:BS29"/>
  <tableColumns count="71">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72"/>
    <tableColumn id="28" name="Dynamic Filter" dataDxfId="371"/>
    <tableColumn id="17" name="Add Your Own Columns Here" dataDxfId="370"/>
    <tableColumn id="30" name="Name" dataDxfId="369"/>
    <tableColumn id="31" name="Followed" dataDxfId="368"/>
    <tableColumn id="32" name="Followers" dataDxfId="367"/>
    <tableColumn id="33" name="Tweets" dataDxfId="366"/>
    <tableColumn id="34" name="Favorites" dataDxfId="365"/>
    <tableColumn id="35" name="Time Zone UTC Offset (Seconds)" dataDxfId="364"/>
    <tableColumn id="36" name="Description" dataDxfId="363"/>
    <tableColumn id="37" name="Location" dataDxfId="362"/>
    <tableColumn id="38" name="Web" dataDxfId="361"/>
    <tableColumn id="39" name="Time Zone" dataDxfId="360"/>
    <tableColumn id="40" name="Joined Twitter Date (UTC)" dataDxfId="359"/>
    <tableColumn id="41" name="Profile Banner Url" dataDxfId="358"/>
    <tableColumn id="42" name="Default Profile" dataDxfId="357"/>
    <tableColumn id="43" name="Default Profile Image" dataDxfId="356"/>
    <tableColumn id="44" name="Geo Enabled" dataDxfId="355"/>
    <tableColumn id="45" name="Language" dataDxfId="354"/>
    <tableColumn id="46" name="Listed Count" dataDxfId="353"/>
    <tableColumn id="47" name="Profile Background Image Url" dataDxfId="352"/>
    <tableColumn id="48" name="Verified" dataDxfId="351"/>
    <tableColumn id="49" name="Custom Menu Item Text" dataDxfId="350"/>
    <tableColumn id="50" name="Custom Menu Item Action" dataDxfId="349"/>
    <tableColumn id="51" name="Tweeted Search Term?" dataDxfId="31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02" totalsRowShown="0" headerRowDxfId="147" dataDxfId="146">
  <autoFilter ref="A1:G202"/>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79" totalsRowShown="0" headerRowDxfId="138" dataDxfId="137">
  <autoFilter ref="A1:L17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2" totalsRowShown="0" headerRowDxfId="64" dataDxfId="63">
  <autoFilter ref="A2:BL3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48">
  <autoFilter ref="A2:AO9"/>
  <tableColumns count="41">
    <tableColumn id="1" name="Group" dataDxfId="323"/>
    <tableColumn id="2" name="Vertex Color" dataDxfId="322"/>
    <tableColumn id="3" name="Vertex Shape" dataDxfId="320"/>
    <tableColumn id="22" name="Visibility" dataDxfId="321"/>
    <tableColumn id="4" name="Collapsed?"/>
    <tableColumn id="18" name="Label" dataDxfId="347"/>
    <tableColumn id="20" name="Collapsed X"/>
    <tableColumn id="21" name="Collapsed Y"/>
    <tableColumn id="6" name="ID" dataDxfId="34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53"/>
    <tableColumn id="27" name="Top Hashtags in Tweet" dataDxfId="234"/>
    <tableColumn id="28" name="Top Words in Tweet" dataDxfId="215"/>
    <tableColumn id="29" name="Top Word Pairs in Tweet" dataDxfId="178"/>
    <tableColumn id="30" name="Top Replied-To in Tweet" dataDxfId="17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45" dataDxfId="344">
  <autoFilter ref="A1:C28"/>
  <tableColumns count="3">
    <tableColumn id="1" name="Group" dataDxfId="319"/>
    <tableColumn id="2" name="Vertex" dataDxfId="318"/>
    <tableColumn id="3" name="Vertex ID" dataDxfId="3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09"/>
    <tableColumn id="2" name="Value" dataDxfId="30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3"/>
    <tableColumn id="2" name="Degree Frequency" dataDxfId="342">
      <calculatedColumnFormula>COUNTIF(Vertices[Degree], "&gt;= " &amp; D2) - COUNTIF(Vertices[Degree], "&gt;=" &amp; D3)</calculatedColumnFormula>
    </tableColumn>
    <tableColumn id="3" name="In-Degree Bin" dataDxfId="341"/>
    <tableColumn id="4" name="In-Degree Frequency" dataDxfId="340">
      <calculatedColumnFormula>COUNTIF(Vertices[In-Degree], "&gt;= " &amp; F2) - COUNTIF(Vertices[In-Degree], "&gt;=" &amp; F3)</calculatedColumnFormula>
    </tableColumn>
    <tableColumn id="5" name="Out-Degree Bin" dataDxfId="339"/>
    <tableColumn id="6" name="Out-Degree Frequency" dataDxfId="338">
      <calculatedColumnFormula>COUNTIF(Vertices[Out-Degree], "&gt;= " &amp; H2) - COUNTIF(Vertices[Out-Degree], "&gt;=" &amp; H3)</calculatedColumnFormula>
    </tableColumn>
    <tableColumn id="7" name="Betweenness Centrality Bin" dataDxfId="337"/>
    <tableColumn id="8" name="Betweenness Centrality Frequency" dataDxfId="336">
      <calculatedColumnFormula>COUNTIF(Vertices[Betweenness Centrality], "&gt;= " &amp; J2) - COUNTIF(Vertices[Betweenness Centrality], "&gt;=" &amp; J3)</calculatedColumnFormula>
    </tableColumn>
    <tableColumn id="9" name="Closeness Centrality Bin" dataDxfId="335"/>
    <tableColumn id="10" name="Closeness Centrality Frequency" dataDxfId="334">
      <calculatedColumnFormula>COUNTIF(Vertices[Closeness Centrality], "&gt;= " &amp; L2) - COUNTIF(Vertices[Closeness Centrality], "&gt;=" &amp; L3)</calculatedColumnFormula>
    </tableColumn>
    <tableColumn id="11" name="Eigenvector Centrality Bin" dataDxfId="333"/>
    <tableColumn id="12" name="Eigenvector Centrality Frequency" dataDxfId="332">
      <calculatedColumnFormula>COUNTIF(Vertices[Eigenvector Centrality], "&gt;= " &amp; N2) - COUNTIF(Vertices[Eigenvector Centrality], "&gt;=" &amp; N3)</calculatedColumnFormula>
    </tableColumn>
    <tableColumn id="18" name="PageRank Bin" dataDxfId="331"/>
    <tableColumn id="17" name="PageRank Frequency" dataDxfId="330">
      <calculatedColumnFormula>COUNTIF(Vertices[Eigenvector Centrality], "&gt;= " &amp; P2) - COUNTIF(Vertices[Eigenvector Centrality], "&gt;=" &amp; P3)</calculatedColumnFormula>
    </tableColumn>
    <tableColumn id="13" name="Clustering Coefficient Bin" dataDxfId="329"/>
    <tableColumn id="14" name="Clustering Coefficient Frequency" dataDxfId="328">
      <calculatedColumnFormula>COUNTIF(Vertices[Clustering Coefficient], "&gt;= " &amp; R2) - COUNTIF(Vertices[Clustering Coefficient], "&gt;=" &amp; R3)</calculatedColumnFormula>
    </tableColumn>
    <tableColumn id="15" name="Dynamic Filter Bin" dataDxfId="327"/>
    <tableColumn id="16" name="Dynamic Filter Frequency" dataDxfId="32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bc.com/russian/features-48176907" TargetMode="External" /><Relationship Id="rId2" Type="http://schemas.openxmlformats.org/officeDocument/2006/relationships/hyperlink" Target="https://eurasianet.org/azerbaijani-girls-death-by-suicide-shocks-nation" TargetMode="External" /><Relationship Id="rId3" Type="http://schemas.openxmlformats.org/officeDocument/2006/relationships/hyperlink" Target="https://www.facebook.com/story.php?story_fbid=2133146800097154&amp;id=100002055647140" TargetMode="External" /><Relationship Id="rId4" Type="http://schemas.openxmlformats.org/officeDocument/2006/relationships/hyperlink" Target="https://news24.az/15363-elinanin-olumuyle-bagli.html" TargetMode="External" /><Relationship Id="rId5" Type="http://schemas.openxmlformats.org/officeDocument/2006/relationships/hyperlink" Target="https://news24.az/15363-elinanin-olumuyle-bagli.html" TargetMode="External" /><Relationship Id="rId6" Type="http://schemas.openxmlformats.org/officeDocument/2006/relationships/hyperlink" Target="https://criminal.az/xalide-bayramovanin-cinayet-mesuliyyetine-celb-edilmesi-ucun-elimizde-subut-yoxdur/" TargetMode="External" /><Relationship Id="rId7" Type="http://schemas.openxmlformats.org/officeDocument/2006/relationships/hyperlink" Target="https://www.facebook.com/story.php?story_fbid=10161718470190511&amp;id=574110510" TargetMode="External" /><Relationship Id="rId8" Type="http://schemas.openxmlformats.org/officeDocument/2006/relationships/hyperlink" Target="https://www.facebook.com/story.php?story_fbid=10161733708640511&amp;id=574110510" TargetMode="External" /><Relationship Id="rId9" Type="http://schemas.openxmlformats.org/officeDocument/2006/relationships/hyperlink" Target="http://news.lent.az/news/314877" TargetMode="External" /><Relationship Id="rId10" Type="http://schemas.openxmlformats.org/officeDocument/2006/relationships/hyperlink" Target="https://minval.az/news/123886971" TargetMode="External" /><Relationship Id="rId11" Type="http://schemas.openxmlformats.org/officeDocument/2006/relationships/hyperlink" Target="https://pbs.twimg.com/media/D35viQTWsAsvZ2h.jpg" TargetMode="External" /><Relationship Id="rId12" Type="http://schemas.openxmlformats.org/officeDocument/2006/relationships/hyperlink" Target="https://pbs.twimg.com/media/D31HL2jW4AEX4Pl.jpg" TargetMode="External" /><Relationship Id="rId13" Type="http://schemas.openxmlformats.org/officeDocument/2006/relationships/hyperlink" Target="https://pbs.twimg.com/ext_tw_video_thumb/1116745908916559872/pu/img/lDWQ00wquDliAKky.jpg" TargetMode="External" /><Relationship Id="rId14" Type="http://schemas.openxmlformats.org/officeDocument/2006/relationships/hyperlink" Target="https://pbs.twimg.com/media/D4HoglWXsAIJT8g.jpg" TargetMode="External" /><Relationship Id="rId15" Type="http://schemas.openxmlformats.org/officeDocument/2006/relationships/hyperlink" Target="https://pbs.twimg.com/media/D6vvMwaW4AAhukr.jpg" TargetMode="External" /><Relationship Id="rId16" Type="http://schemas.openxmlformats.org/officeDocument/2006/relationships/hyperlink" Target="https://pbs.twimg.com/media/D35viQTWsAsvZ2h.jpg" TargetMode="External" /><Relationship Id="rId17" Type="http://schemas.openxmlformats.org/officeDocument/2006/relationships/hyperlink" Target="http://pbs.twimg.com/profile_images/1123644454580183041/SHU2jpSi_normal.jpg" TargetMode="External" /><Relationship Id="rId18" Type="http://schemas.openxmlformats.org/officeDocument/2006/relationships/hyperlink" Target="http://pbs.twimg.com/profile_images/1110608738153578497/dwG4WiLk_normal.jpg" TargetMode="External" /><Relationship Id="rId19" Type="http://schemas.openxmlformats.org/officeDocument/2006/relationships/hyperlink" Target="http://pbs.twimg.com/profile_images/749702476614565889/v2qVHxcG_normal.jpg" TargetMode="External" /><Relationship Id="rId20" Type="http://schemas.openxmlformats.org/officeDocument/2006/relationships/hyperlink" Target="https://pbs.twimg.com/media/D31HL2jW4AEX4Pl.jpg" TargetMode="External" /><Relationship Id="rId21" Type="http://schemas.openxmlformats.org/officeDocument/2006/relationships/hyperlink" Target="http://pbs.twimg.com/profile_images/1099618939317948416/3OGYxEbJ_normal.png" TargetMode="External" /><Relationship Id="rId22" Type="http://schemas.openxmlformats.org/officeDocument/2006/relationships/hyperlink" Target="http://pbs.twimg.com/profile_images/690965062731730944/3YU8T0t__normal.jpg" TargetMode="External" /><Relationship Id="rId23" Type="http://schemas.openxmlformats.org/officeDocument/2006/relationships/hyperlink" Target="http://pbs.twimg.com/profile_images/1099618939317948416/3OGYxEbJ_normal.png" TargetMode="External" /><Relationship Id="rId24" Type="http://schemas.openxmlformats.org/officeDocument/2006/relationships/hyperlink" Target="http://pbs.twimg.com/profile_images/439127896599166976/-rSZ60ID_normal.jpeg" TargetMode="External" /><Relationship Id="rId25" Type="http://schemas.openxmlformats.org/officeDocument/2006/relationships/hyperlink" Target="http://pbs.twimg.com/profile_images/868574722736435201/1qzOMGYN_normal.jpg" TargetMode="External" /><Relationship Id="rId26" Type="http://schemas.openxmlformats.org/officeDocument/2006/relationships/hyperlink" Target="http://pbs.twimg.com/profile_images/1123688962567151616/lJF93P81_normal.png" TargetMode="External" /><Relationship Id="rId27" Type="http://schemas.openxmlformats.org/officeDocument/2006/relationships/hyperlink" Target="http://pbs.twimg.com/profile_images/1122567072901476352/wpay74u3_normal.jpg" TargetMode="External" /><Relationship Id="rId28" Type="http://schemas.openxmlformats.org/officeDocument/2006/relationships/hyperlink" Target="https://pbs.twimg.com/ext_tw_video_thumb/1116745908916559872/pu/img/lDWQ00wquDliAKky.jpg" TargetMode="External" /><Relationship Id="rId29" Type="http://schemas.openxmlformats.org/officeDocument/2006/relationships/hyperlink" Target="http://pbs.twimg.com/profile_images/1100492449326264327/vPTYUPO5_normal.jpg" TargetMode="External" /><Relationship Id="rId30" Type="http://schemas.openxmlformats.org/officeDocument/2006/relationships/hyperlink" Target="http://pbs.twimg.com/profile_images/1098981948603723778/jO2uvtUl_normal.jpg" TargetMode="External" /><Relationship Id="rId31" Type="http://schemas.openxmlformats.org/officeDocument/2006/relationships/hyperlink" Target="http://pbs.twimg.com/profile_images/1099679551154720769/YSv0bGKe_normal.jpg" TargetMode="External" /><Relationship Id="rId32" Type="http://schemas.openxmlformats.org/officeDocument/2006/relationships/hyperlink" Target="http://pbs.twimg.com/profile_images/1093971880166461440/y7PWd-Ki_normal.jpg" TargetMode="External" /><Relationship Id="rId33" Type="http://schemas.openxmlformats.org/officeDocument/2006/relationships/hyperlink" Target="http://pbs.twimg.com/profile_images/849139574857183233/ynMlUK2U_normal.jpg" TargetMode="External" /><Relationship Id="rId34" Type="http://schemas.openxmlformats.org/officeDocument/2006/relationships/hyperlink" Target="http://pbs.twimg.com/profile_images/610832999681290240/GkIgMZpC_normal.jpg" TargetMode="External" /><Relationship Id="rId35" Type="http://schemas.openxmlformats.org/officeDocument/2006/relationships/hyperlink" Target="http://pbs.twimg.com/profile_images/1125605853753561090/FyPvg7-g_normal.jpg" TargetMode="External" /><Relationship Id="rId36" Type="http://schemas.openxmlformats.org/officeDocument/2006/relationships/hyperlink" Target="http://pbs.twimg.com/profile_images/964262343092981767/eQx-Q0xR_normal.jpg" TargetMode="External" /><Relationship Id="rId37" Type="http://schemas.openxmlformats.org/officeDocument/2006/relationships/hyperlink" Target="https://pbs.twimg.com/media/D4HoglWXsAIJT8g.jpg" TargetMode="External" /><Relationship Id="rId38" Type="http://schemas.openxmlformats.org/officeDocument/2006/relationships/hyperlink" Target="http://pbs.twimg.com/profile_images/1126627958603558912/Ba7Ki48v_normal.png" TargetMode="External" /><Relationship Id="rId39" Type="http://schemas.openxmlformats.org/officeDocument/2006/relationships/hyperlink" Target="http://pbs.twimg.com/profile_images/677937808150020096/yrsrQBo9_normal.jpg" TargetMode="External" /><Relationship Id="rId40" Type="http://schemas.openxmlformats.org/officeDocument/2006/relationships/hyperlink" Target="http://pbs.twimg.com/profile_images/1118255807014084608/i_1TMxwt_normal.jpg" TargetMode="External" /><Relationship Id="rId41" Type="http://schemas.openxmlformats.org/officeDocument/2006/relationships/hyperlink" Target="https://pbs.twimg.com/media/D6vvMwaW4AAhukr.jpg" TargetMode="External" /><Relationship Id="rId42" Type="http://schemas.openxmlformats.org/officeDocument/2006/relationships/hyperlink" Target="http://pbs.twimg.com/profile_images/489308119580016640/NJzfIYOm_normal.jpeg" TargetMode="External" /><Relationship Id="rId43" Type="http://schemas.openxmlformats.org/officeDocument/2006/relationships/hyperlink" Target="http://pbs.twimg.com/profile_images/489308119580016640/NJzfIYOm_normal.jpeg" TargetMode="External" /><Relationship Id="rId44" Type="http://schemas.openxmlformats.org/officeDocument/2006/relationships/hyperlink" Target="http://pbs.twimg.com/profile_images/489308119580016640/NJzfIYOm_normal.jpeg" TargetMode="External" /><Relationship Id="rId45" Type="http://schemas.openxmlformats.org/officeDocument/2006/relationships/hyperlink" Target="http://pbs.twimg.com/profile_images/489308119580016640/NJzfIYOm_normal.jpeg" TargetMode="External" /><Relationship Id="rId46" Type="http://schemas.openxmlformats.org/officeDocument/2006/relationships/hyperlink" Target="https://twitter.com/#!/berkayselcuk_/status/1116452411948847105" TargetMode="External" /><Relationship Id="rId47" Type="http://schemas.openxmlformats.org/officeDocument/2006/relationships/hyperlink" Target="https://twitter.com/#!/ozgelizmm/status/1124723278558449665" TargetMode="External" /><Relationship Id="rId48" Type="http://schemas.openxmlformats.org/officeDocument/2006/relationships/hyperlink" Target="https://twitter.com/#!/rebel169/status/1124984036047323136" TargetMode="External" /><Relationship Id="rId49" Type="http://schemas.openxmlformats.org/officeDocument/2006/relationships/hyperlink" Target="https://twitter.com/#!/madina_kas/status/1125649197586366464" TargetMode="External" /><Relationship Id="rId50" Type="http://schemas.openxmlformats.org/officeDocument/2006/relationships/hyperlink" Target="https://twitter.com/#!/dralakbarov/status/1116126701895995392" TargetMode="External" /><Relationship Id="rId51" Type="http://schemas.openxmlformats.org/officeDocument/2006/relationships/hyperlink" Target="https://twitter.com/#!/rhmtwa/status/1125715944431587328" TargetMode="External" /><Relationship Id="rId52" Type="http://schemas.openxmlformats.org/officeDocument/2006/relationships/hyperlink" Target="https://twitter.com/#!/kotoka_sakura/status/1118189408786640896" TargetMode="External" /><Relationship Id="rId53" Type="http://schemas.openxmlformats.org/officeDocument/2006/relationships/hyperlink" Target="https://twitter.com/#!/rhmtwa/status/1125716028460281856" TargetMode="External" /><Relationship Id="rId54" Type="http://schemas.openxmlformats.org/officeDocument/2006/relationships/hyperlink" Target="https://twitter.com/#!/dovgalec/status/1125792589691514882" TargetMode="External" /><Relationship Id="rId55" Type="http://schemas.openxmlformats.org/officeDocument/2006/relationships/hyperlink" Target="https://twitter.com/#!/zaurkerimoff/status/1126032234794897408" TargetMode="External" /><Relationship Id="rId56" Type="http://schemas.openxmlformats.org/officeDocument/2006/relationships/hyperlink" Target="https://twitter.com/#!/cavidaga/status/1126100719822618624" TargetMode="External" /><Relationship Id="rId57" Type="http://schemas.openxmlformats.org/officeDocument/2006/relationships/hyperlink" Target="https://twitter.com/#!/zakirmajid76/status/1126105876417396736" TargetMode="External" /><Relationship Id="rId58" Type="http://schemas.openxmlformats.org/officeDocument/2006/relationships/hyperlink" Target="https://twitter.com/#!/enigma72427693/status/1116746393207615489" TargetMode="External" /><Relationship Id="rId59" Type="http://schemas.openxmlformats.org/officeDocument/2006/relationships/hyperlink" Target="https://twitter.com/#!/ilqara_tlbva/status/1126125301694697474" TargetMode="External" /><Relationship Id="rId60" Type="http://schemas.openxmlformats.org/officeDocument/2006/relationships/hyperlink" Target="https://twitter.com/#!/kerimov_kenan/status/1126212847313326083" TargetMode="External" /><Relationship Id="rId61" Type="http://schemas.openxmlformats.org/officeDocument/2006/relationships/hyperlink" Target="https://twitter.com/#!/ruslandesoul/status/1126213441633640448" TargetMode="External" /><Relationship Id="rId62" Type="http://schemas.openxmlformats.org/officeDocument/2006/relationships/hyperlink" Target="https://twitter.com/#!/mapafucker/status/1126218208112009223" TargetMode="External" /><Relationship Id="rId63" Type="http://schemas.openxmlformats.org/officeDocument/2006/relationships/hyperlink" Target="https://twitter.com/#!/elyar_zeynalov/status/1126223934972731392" TargetMode="External" /><Relationship Id="rId64" Type="http://schemas.openxmlformats.org/officeDocument/2006/relationships/hyperlink" Target="https://twitter.com/#!/nrahimli/status/1126202929831084033" TargetMode="External" /><Relationship Id="rId65" Type="http://schemas.openxmlformats.org/officeDocument/2006/relationships/hyperlink" Target="https://twitter.com/#!/khayala_/status/1126327911500349440" TargetMode="External" /><Relationship Id="rId66" Type="http://schemas.openxmlformats.org/officeDocument/2006/relationships/hyperlink" Target="https://twitter.com/#!/ayseliyeva_/status/1126352286106693632" TargetMode="External" /><Relationship Id="rId67" Type="http://schemas.openxmlformats.org/officeDocument/2006/relationships/hyperlink" Target="https://twitter.com/#!/sametbozdogan_/status/1117429835910062082" TargetMode="External" /><Relationship Id="rId68" Type="http://schemas.openxmlformats.org/officeDocument/2006/relationships/hyperlink" Target="https://twitter.com/#!/alaskabyr/status/1127009081884053510" TargetMode="External" /><Relationship Id="rId69" Type="http://schemas.openxmlformats.org/officeDocument/2006/relationships/hyperlink" Target="https://twitter.com/#!/criminal_az/status/1127929399016292352" TargetMode="External" /><Relationship Id="rId70" Type="http://schemas.openxmlformats.org/officeDocument/2006/relationships/hyperlink" Target="https://twitter.com/#!/rsukur2/status/1129112271404318720" TargetMode="External" /><Relationship Id="rId71" Type="http://schemas.openxmlformats.org/officeDocument/2006/relationships/hyperlink" Target="https://twitter.com/#!/alitrksoy7/status/1129259146283487233" TargetMode="External" /><Relationship Id="rId72" Type="http://schemas.openxmlformats.org/officeDocument/2006/relationships/hyperlink" Target="https://twitter.com/#!/ziya_ismayilov/status/1127550035967782913" TargetMode="External" /><Relationship Id="rId73" Type="http://schemas.openxmlformats.org/officeDocument/2006/relationships/hyperlink" Target="https://twitter.com/#!/ziya_ismayilov/status/1128976237588819969" TargetMode="External" /><Relationship Id="rId74" Type="http://schemas.openxmlformats.org/officeDocument/2006/relationships/hyperlink" Target="https://twitter.com/#!/ziya_ismayilov/status/1129354970392870912" TargetMode="External" /><Relationship Id="rId75" Type="http://schemas.openxmlformats.org/officeDocument/2006/relationships/hyperlink" Target="https://twitter.com/#!/ziya_ismayilov/status/1129358465695211520" TargetMode="External" /><Relationship Id="rId76" Type="http://schemas.openxmlformats.org/officeDocument/2006/relationships/comments" Target="../comments1.xml" /><Relationship Id="rId77" Type="http://schemas.openxmlformats.org/officeDocument/2006/relationships/vmlDrawing" Target="../drawings/vmlDrawing1.vml" /><Relationship Id="rId78" Type="http://schemas.openxmlformats.org/officeDocument/2006/relationships/table" Target="../tables/table1.xml" /><Relationship Id="rId7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bbc.com/russian/features-48176907" TargetMode="External" /><Relationship Id="rId2" Type="http://schemas.openxmlformats.org/officeDocument/2006/relationships/hyperlink" Target="https://eurasianet.org/azerbaijani-girls-death-by-suicide-shocks-nation" TargetMode="External" /><Relationship Id="rId3" Type="http://schemas.openxmlformats.org/officeDocument/2006/relationships/hyperlink" Target="https://www.facebook.com/story.php?story_fbid=2133146800097154&amp;id=100002055647140" TargetMode="External" /><Relationship Id="rId4" Type="http://schemas.openxmlformats.org/officeDocument/2006/relationships/hyperlink" Target="https://news24.az/15363-elinanin-olumuyle-bagli.html" TargetMode="External" /><Relationship Id="rId5" Type="http://schemas.openxmlformats.org/officeDocument/2006/relationships/hyperlink" Target="https://news24.az/15363-elinanin-olumuyle-bagli.html" TargetMode="External" /><Relationship Id="rId6" Type="http://schemas.openxmlformats.org/officeDocument/2006/relationships/hyperlink" Target="https://criminal.az/xalide-bayramovanin-cinayet-mesuliyyetine-celb-edilmesi-ucun-elimizde-subut-yoxdur/" TargetMode="External" /><Relationship Id="rId7" Type="http://schemas.openxmlformats.org/officeDocument/2006/relationships/hyperlink" Target="https://www.facebook.com/story.php?story_fbid=10161718470190511&amp;id=574110510" TargetMode="External" /><Relationship Id="rId8" Type="http://schemas.openxmlformats.org/officeDocument/2006/relationships/hyperlink" Target="https://www.facebook.com/story.php?story_fbid=10161733708640511&amp;id=574110510" TargetMode="External" /><Relationship Id="rId9" Type="http://schemas.openxmlformats.org/officeDocument/2006/relationships/hyperlink" Target="http://news.lent.az/news/314877" TargetMode="External" /><Relationship Id="rId10" Type="http://schemas.openxmlformats.org/officeDocument/2006/relationships/hyperlink" Target="https://minval.az/news/123886971" TargetMode="External" /><Relationship Id="rId11" Type="http://schemas.openxmlformats.org/officeDocument/2006/relationships/hyperlink" Target="https://pbs.twimg.com/media/D35viQTWsAsvZ2h.jpg" TargetMode="External" /><Relationship Id="rId12" Type="http://schemas.openxmlformats.org/officeDocument/2006/relationships/hyperlink" Target="https://pbs.twimg.com/media/D31HL2jW4AEX4Pl.jpg" TargetMode="External" /><Relationship Id="rId13" Type="http://schemas.openxmlformats.org/officeDocument/2006/relationships/hyperlink" Target="https://pbs.twimg.com/ext_tw_video_thumb/1116745908916559872/pu/img/lDWQ00wquDliAKky.jpg" TargetMode="External" /><Relationship Id="rId14" Type="http://schemas.openxmlformats.org/officeDocument/2006/relationships/hyperlink" Target="https://pbs.twimg.com/media/D4HoglWXsAIJT8g.jpg" TargetMode="External" /><Relationship Id="rId15" Type="http://schemas.openxmlformats.org/officeDocument/2006/relationships/hyperlink" Target="https://pbs.twimg.com/media/D6vvMwaW4AAhukr.jpg" TargetMode="External" /><Relationship Id="rId16" Type="http://schemas.openxmlformats.org/officeDocument/2006/relationships/hyperlink" Target="https://pbs.twimg.com/media/D35viQTWsAsvZ2h.jpg" TargetMode="External" /><Relationship Id="rId17" Type="http://schemas.openxmlformats.org/officeDocument/2006/relationships/hyperlink" Target="http://pbs.twimg.com/profile_images/1123644454580183041/SHU2jpSi_normal.jpg" TargetMode="External" /><Relationship Id="rId18" Type="http://schemas.openxmlformats.org/officeDocument/2006/relationships/hyperlink" Target="http://pbs.twimg.com/profile_images/1110608738153578497/dwG4WiLk_normal.jpg" TargetMode="External" /><Relationship Id="rId19" Type="http://schemas.openxmlformats.org/officeDocument/2006/relationships/hyperlink" Target="http://pbs.twimg.com/profile_images/749702476614565889/v2qVHxcG_normal.jpg" TargetMode="External" /><Relationship Id="rId20" Type="http://schemas.openxmlformats.org/officeDocument/2006/relationships/hyperlink" Target="https://pbs.twimg.com/media/D31HL2jW4AEX4Pl.jpg" TargetMode="External" /><Relationship Id="rId21" Type="http://schemas.openxmlformats.org/officeDocument/2006/relationships/hyperlink" Target="http://pbs.twimg.com/profile_images/1099618939317948416/3OGYxEbJ_normal.png" TargetMode="External" /><Relationship Id="rId22" Type="http://schemas.openxmlformats.org/officeDocument/2006/relationships/hyperlink" Target="http://pbs.twimg.com/profile_images/690965062731730944/3YU8T0t__normal.jpg" TargetMode="External" /><Relationship Id="rId23" Type="http://schemas.openxmlformats.org/officeDocument/2006/relationships/hyperlink" Target="http://pbs.twimg.com/profile_images/1099618939317948416/3OGYxEbJ_normal.png" TargetMode="External" /><Relationship Id="rId24" Type="http://schemas.openxmlformats.org/officeDocument/2006/relationships/hyperlink" Target="http://pbs.twimg.com/profile_images/439127896599166976/-rSZ60ID_normal.jpeg" TargetMode="External" /><Relationship Id="rId25" Type="http://schemas.openxmlformats.org/officeDocument/2006/relationships/hyperlink" Target="http://pbs.twimg.com/profile_images/868574722736435201/1qzOMGYN_normal.jpg" TargetMode="External" /><Relationship Id="rId26" Type="http://schemas.openxmlformats.org/officeDocument/2006/relationships/hyperlink" Target="http://pbs.twimg.com/profile_images/1123688962567151616/lJF93P81_normal.png" TargetMode="External" /><Relationship Id="rId27" Type="http://schemas.openxmlformats.org/officeDocument/2006/relationships/hyperlink" Target="http://pbs.twimg.com/profile_images/1122567072901476352/wpay74u3_normal.jpg" TargetMode="External" /><Relationship Id="rId28" Type="http://schemas.openxmlformats.org/officeDocument/2006/relationships/hyperlink" Target="https://pbs.twimg.com/ext_tw_video_thumb/1116745908916559872/pu/img/lDWQ00wquDliAKky.jpg" TargetMode="External" /><Relationship Id="rId29" Type="http://schemas.openxmlformats.org/officeDocument/2006/relationships/hyperlink" Target="http://pbs.twimg.com/profile_images/1100492449326264327/vPTYUPO5_normal.jpg" TargetMode="External" /><Relationship Id="rId30" Type="http://schemas.openxmlformats.org/officeDocument/2006/relationships/hyperlink" Target="http://pbs.twimg.com/profile_images/1098981948603723778/jO2uvtUl_normal.jpg" TargetMode="External" /><Relationship Id="rId31" Type="http://schemas.openxmlformats.org/officeDocument/2006/relationships/hyperlink" Target="http://pbs.twimg.com/profile_images/1099679551154720769/YSv0bGKe_normal.jpg" TargetMode="External" /><Relationship Id="rId32" Type="http://schemas.openxmlformats.org/officeDocument/2006/relationships/hyperlink" Target="http://pbs.twimg.com/profile_images/1093971880166461440/y7PWd-Ki_normal.jpg" TargetMode="External" /><Relationship Id="rId33" Type="http://schemas.openxmlformats.org/officeDocument/2006/relationships/hyperlink" Target="http://pbs.twimg.com/profile_images/849139574857183233/ynMlUK2U_normal.jpg" TargetMode="External" /><Relationship Id="rId34" Type="http://schemas.openxmlformats.org/officeDocument/2006/relationships/hyperlink" Target="http://pbs.twimg.com/profile_images/610832999681290240/GkIgMZpC_normal.jpg" TargetMode="External" /><Relationship Id="rId35" Type="http://schemas.openxmlformats.org/officeDocument/2006/relationships/hyperlink" Target="http://pbs.twimg.com/profile_images/1125605853753561090/FyPvg7-g_normal.jpg" TargetMode="External" /><Relationship Id="rId36" Type="http://schemas.openxmlformats.org/officeDocument/2006/relationships/hyperlink" Target="http://pbs.twimg.com/profile_images/964262343092981767/eQx-Q0xR_normal.jpg" TargetMode="External" /><Relationship Id="rId37" Type="http://schemas.openxmlformats.org/officeDocument/2006/relationships/hyperlink" Target="https://pbs.twimg.com/media/D4HoglWXsAIJT8g.jpg" TargetMode="External" /><Relationship Id="rId38" Type="http://schemas.openxmlformats.org/officeDocument/2006/relationships/hyperlink" Target="http://pbs.twimg.com/profile_images/1126627958603558912/Ba7Ki48v_normal.png" TargetMode="External" /><Relationship Id="rId39" Type="http://schemas.openxmlformats.org/officeDocument/2006/relationships/hyperlink" Target="http://pbs.twimg.com/profile_images/677937808150020096/yrsrQBo9_normal.jpg" TargetMode="External" /><Relationship Id="rId40" Type="http://schemas.openxmlformats.org/officeDocument/2006/relationships/hyperlink" Target="http://pbs.twimg.com/profile_images/1118255807014084608/i_1TMxwt_normal.jpg" TargetMode="External" /><Relationship Id="rId41" Type="http://schemas.openxmlformats.org/officeDocument/2006/relationships/hyperlink" Target="https://pbs.twimg.com/media/D6vvMwaW4AAhukr.jpg" TargetMode="External" /><Relationship Id="rId42" Type="http://schemas.openxmlformats.org/officeDocument/2006/relationships/hyperlink" Target="http://pbs.twimg.com/profile_images/489308119580016640/NJzfIYOm_normal.jpeg" TargetMode="External" /><Relationship Id="rId43" Type="http://schemas.openxmlformats.org/officeDocument/2006/relationships/hyperlink" Target="http://pbs.twimg.com/profile_images/489308119580016640/NJzfIYOm_normal.jpeg" TargetMode="External" /><Relationship Id="rId44" Type="http://schemas.openxmlformats.org/officeDocument/2006/relationships/hyperlink" Target="http://pbs.twimg.com/profile_images/489308119580016640/NJzfIYOm_normal.jpeg" TargetMode="External" /><Relationship Id="rId45" Type="http://schemas.openxmlformats.org/officeDocument/2006/relationships/hyperlink" Target="http://pbs.twimg.com/profile_images/489308119580016640/NJzfIYOm_normal.jpeg" TargetMode="External" /><Relationship Id="rId46" Type="http://schemas.openxmlformats.org/officeDocument/2006/relationships/hyperlink" Target="https://twitter.com/#!/berkayselcuk_/status/1116452411948847105" TargetMode="External" /><Relationship Id="rId47" Type="http://schemas.openxmlformats.org/officeDocument/2006/relationships/hyperlink" Target="https://twitter.com/#!/ozgelizmm/status/1124723278558449665" TargetMode="External" /><Relationship Id="rId48" Type="http://schemas.openxmlformats.org/officeDocument/2006/relationships/hyperlink" Target="https://twitter.com/#!/rebel169/status/1124984036047323136" TargetMode="External" /><Relationship Id="rId49" Type="http://schemas.openxmlformats.org/officeDocument/2006/relationships/hyperlink" Target="https://twitter.com/#!/madina_kas/status/1125649197586366464" TargetMode="External" /><Relationship Id="rId50" Type="http://schemas.openxmlformats.org/officeDocument/2006/relationships/hyperlink" Target="https://twitter.com/#!/dralakbarov/status/1116126701895995392" TargetMode="External" /><Relationship Id="rId51" Type="http://schemas.openxmlformats.org/officeDocument/2006/relationships/hyperlink" Target="https://twitter.com/#!/rhmtwa/status/1125715944431587328" TargetMode="External" /><Relationship Id="rId52" Type="http://schemas.openxmlformats.org/officeDocument/2006/relationships/hyperlink" Target="https://twitter.com/#!/kotoka_sakura/status/1118189408786640896" TargetMode="External" /><Relationship Id="rId53" Type="http://schemas.openxmlformats.org/officeDocument/2006/relationships/hyperlink" Target="https://twitter.com/#!/rhmtwa/status/1125716028460281856" TargetMode="External" /><Relationship Id="rId54" Type="http://schemas.openxmlformats.org/officeDocument/2006/relationships/hyperlink" Target="https://twitter.com/#!/dovgalec/status/1125792589691514882" TargetMode="External" /><Relationship Id="rId55" Type="http://schemas.openxmlformats.org/officeDocument/2006/relationships/hyperlink" Target="https://twitter.com/#!/zaurkerimoff/status/1126032234794897408" TargetMode="External" /><Relationship Id="rId56" Type="http://schemas.openxmlformats.org/officeDocument/2006/relationships/hyperlink" Target="https://twitter.com/#!/cavidaga/status/1126100719822618624" TargetMode="External" /><Relationship Id="rId57" Type="http://schemas.openxmlformats.org/officeDocument/2006/relationships/hyperlink" Target="https://twitter.com/#!/zakirmajid76/status/1126105876417396736" TargetMode="External" /><Relationship Id="rId58" Type="http://schemas.openxmlformats.org/officeDocument/2006/relationships/hyperlink" Target="https://twitter.com/#!/enigma72427693/status/1116746393207615489" TargetMode="External" /><Relationship Id="rId59" Type="http://schemas.openxmlformats.org/officeDocument/2006/relationships/hyperlink" Target="https://twitter.com/#!/ilqara_tlbva/status/1126125301694697474" TargetMode="External" /><Relationship Id="rId60" Type="http://schemas.openxmlformats.org/officeDocument/2006/relationships/hyperlink" Target="https://twitter.com/#!/kerimov_kenan/status/1126212847313326083" TargetMode="External" /><Relationship Id="rId61" Type="http://schemas.openxmlformats.org/officeDocument/2006/relationships/hyperlink" Target="https://twitter.com/#!/ruslandesoul/status/1126213441633640448" TargetMode="External" /><Relationship Id="rId62" Type="http://schemas.openxmlformats.org/officeDocument/2006/relationships/hyperlink" Target="https://twitter.com/#!/mapafucker/status/1126218208112009223" TargetMode="External" /><Relationship Id="rId63" Type="http://schemas.openxmlformats.org/officeDocument/2006/relationships/hyperlink" Target="https://twitter.com/#!/elyar_zeynalov/status/1126223934972731392" TargetMode="External" /><Relationship Id="rId64" Type="http://schemas.openxmlformats.org/officeDocument/2006/relationships/hyperlink" Target="https://twitter.com/#!/nrahimli/status/1126202929831084033" TargetMode="External" /><Relationship Id="rId65" Type="http://schemas.openxmlformats.org/officeDocument/2006/relationships/hyperlink" Target="https://twitter.com/#!/khayala_/status/1126327911500349440" TargetMode="External" /><Relationship Id="rId66" Type="http://schemas.openxmlformats.org/officeDocument/2006/relationships/hyperlink" Target="https://twitter.com/#!/ayseliyeva_/status/1126352286106693632" TargetMode="External" /><Relationship Id="rId67" Type="http://schemas.openxmlformats.org/officeDocument/2006/relationships/hyperlink" Target="https://twitter.com/#!/sametbozdogan_/status/1117429835910062082" TargetMode="External" /><Relationship Id="rId68" Type="http://schemas.openxmlformats.org/officeDocument/2006/relationships/hyperlink" Target="https://twitter.com/#!/alaskabyr/status/1127009081884053510" TargetMode="External" /><Relationship Id="rId69" Type="http://schemas.openxmlformats.org/officeDocument/2006/relationships/hyperlink" Target="https://twitter.com/#!/criminal_az/status/1127929399016292352" TargetMode="External" /><Relationship Id="rId70" Type="http://schemas.openxmlformats.org/officeDocument/2006/relationships/hyperlink" Target="https://twitter.com/#!/rsukur2/status/1129112271404318720" TargetMode="External" /><Relationship Id="rId71" Type="http://schemas.openxmlformats.org/officeDocument/2006/relationships/hyperlink" Target="https://twitter.com/#!/alitrksoy7/status/1129259146283487233" TargetMode="External" /><Relationship Id="rId72" Type="http://schemas.openxmlformats.org/officeDocument/2006/relationships/hyperlink" Target="https://twitter.com/#!/ziya_ismayilov/status/1127550035967782913" TargetMode="External" /><Relationship Id="rId73" Type="http://schemas.openxmlformats.org/officeDocument/2006/relationships/hyperlink" Target="https://twitter.com/#!/ziya_ismayilov/status/1128976237588819969" TargetMode="External" /><Relationship Id="rId74" Type="http://schemas.openxmlformats.org/officeDocument/2006/relationships/hyperlink" Target="https://twitter.com/#!/ziya_ismayilov/status/1129354970392870912" TargetMode="External" /><Relationship Id="rId75" Type="http://schemas.openxmlformats.org/officeDocument/2006/relationships/hyperlink" Target="https://twitter.com/#!/ziya_ismayilov/status/1129358465695211520" TargetMode="External" /><Relationship Id="rId76" Type="http://schemas.openxmlformats.org/officeDocument/2006/relationships/comments" Target="../comments12.xml" /><Relationship Id="rId77" Type="http://schemas.openxmlformats.org/officeDocument/2006/relationships/vmlDrawing" Target="../drawings/vmlDrawing6.vml" /><Relationship Id="rId78" Type="http://schemas.openxmlformats.org/officeDocument/2006/relationships/table" Target="../tables/table22.xml" /><Relationship Id="rId7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glasgowfuad.com/" TargetMode="External" /><Relationship Id="rId2" Type="http://schemas.openxmlformats.org/officeDocument/2006/relationships/hyperlink" Target="https://t.co/q3ydQ62nZL" TargetMode="External" /><Relationship Id="rId3" Type="http://schemas.openxmlformats.org/officeDocument/2006/relationships/hyperlink" Target="http://t.co/RRecP2HJD5" TargetMode="External" /><Relationship Id="rId4" Type="http://schemas.openxmlformats.org/officeDocument/2006/relationships/hyperlink" Target="https://t.co/ZM5uezGWSF" TargetMode="External" /><Relationship Id="rId5" Type="http://schemas.openxmlformats.org/officeDocument/2006/relationships/hyperlink" Target="https://t.co/RORVFeDuW6" TargetMode="External" /><Relationship Id="rId6" Type="http://schemas.openxmlformats.org/officeDocument/2006/relationships/hyperlink" Target="https://t.co/8dfIAtTod1" TargetMode="External" /><Relationship Id="rId7" Type="http://schemas.openxmlformats.org/officeDocument/2006/relationships/hyperlink" Target="https://t.co/upMfnRPnXj" TargetMode="External" /><Relationship Id="rId8" Type="http://schemas.openxmlformats.org/officeDocument/2006/relationships/hyperlink" Target="https://t.co/K42FMpPOCr" TargetMode="External" /><Relationship Id="rId9" Type="http://schemas.openxmlformats.org/officeDocument/2006/relationships/hyperlink" Target="https://t.co/bHRVNG2mpp" TargetMode="External" /><Relationship Id="rId10" Type="http://schemas.openxmlformats.org/officeDocument/2006/relationships/hyperlink" Target="https://t.co/km70fLInaC" TargetMode="External" /><Relationship Id="rId11" Type="http://schemas.openxmlformats.org/officeDocument/2006/relationships/hyperlink" Target="https://t.co/9n302vhDcw" TargetMode="External" /><Relationship Id="rId12" Type="http://schemas.openxmlformats.org/officeDocument/2006/relationships/hyperlink" Target="https://t.co/I5TWHU6odc" TargetMode="External" /><Relationship Id="rId13" Type="http://schemas.openxmlformats.org/officeDocument/2006/relationships/hyperlink" Target="https://t.co/UQEPECIRfH" TargetMode="External" /><Relationship Id="rId14" Type="http://schemas.openxmlformats.org/officeDocument/2006/relationships/hyperlink" Target="https://pbs.twimg.com/profile_banners/1027114215147008000/1554542631" TargetMode="External" /><Relationship Id="rId15" Type="http://schemas.openxmlformats.org/officeDocument/2006/relationships/hyperlink" Target="https://pbs.twimg.com/profile_banners/1017894853705916421/1538904630" TargetMode="External" /><Relationship Id="rId16" Type="http://schemas.openxmlformats.org/officeDocument/2006/relationships/hyperlink" Target="https://pbs.twimg.com/profile_banners/1063405388/1525810568" TargetMode="External" /><Relationship Id="rId17" Type="http://schemas.openxmlformats.org/officeDocument/2006/relationships/hyperlink" Target="https://pbs.twimg.com/profile_banners/336579356/1467372396" TargetMode="External" /><Relationship Id="rId18" Type="http://schemas.openxmlformats.org/officeDocument/2006/relationships/hyperlink" Target="https://pbs.twimg.com/profile_banners/2318119938/1556496699" TargetMode="External" /><Relationship Id="rId19" Type="http://schemas.openxmlformats.org/officeDocument/2006/relationships/hyperlink" Target="https://pbs.twimg.com/profile_banners/249774521/1528548372" TargetMode="External" /><Relationship Id="rId20" Type="http://schemas.openxmlformats.org/officeDocument/2006/relationships/hyperlink" Target="https://pbs.twimg.com/profile_banners/254957552/1391885048" TargetMode="External" /><Relationship Id="rId21" Type="http://schemas.openxmlformats.org/officeDocument/2006/relationships/hyperlink" Target="https://pbs.twimg.com/profile_banners/254095506/1393531629" TargetMode="External" /><Relationship Id="rId22" Type="http://schemas.openxmlformats.org/officeDocument/2006/relationships/hyperlink" Target="https://pbs.twimg.com/profile_banners/143742312/1496229737" TargetMode="External" /><Relationship Id="rId23" Type="http://schemas.openxmlformats.org/officeDocument/2006/relationships/hyperlink" Target="https://pbs.twimg.com/profile_banners/174695783/1402751292" TargetMode="External" /><Relationship Id="rId24" Type="http://schemas.openxmlformats.org/officeDocument/2006/relationships/hyperlink" Target="https://pbs.twimg.com/profile_banners/128215557/1468982146" TargetMode="External" /><Relationship Id="rId25" Type="http://schemas.openxmlformats.org/officeDocument/2006/relationships/hyperlink" Target="https://pbs.twimg.com/profile_banners/749866055204495361/1557222123" TargetMode="External" /><Relationship Id="rId26" Type="http://schemas.openxmlformats.org/officeDocument/2006/relationships/hyperlink" Target="https://pbs.twimg.com/profile_banners/970378129230499846/1531862060" TargetMode="External" /><Relationship Id="rId27" Type="http://schemas.openxmlformats.org/officeDocument/2006/relationships/hyperlink" Target="https://pbs.twimg.com/profile_banners/1025624959916404736/1551208290" TargetMode="External" /><Relationship Id="rId28" Type="http://schemas.openxmlformats.org/officeDocument/2006/relationships/hyperlink" Target="https://pbs.twimg.com/profile_banners/523744779/1480332057" TargetMode="External" /><Relationship Id="rId29" Type="http://schemas.openxmlformats.org/officeDocument/2006/relationships/hyperlink" Target="https://pbs.twimg.com/profile_banners/244253245/1355393157" TargetMode="External" /><Relationship Id="rId30" Type="http://schemas.openxmlformats.org/officeDocument/2006/relationships/hyperlink" Target="https://pbs.twimg.com/profile_banners/850671062/1556914458" TargetMode="External" /><Relationship Id="rId31" Type="http://schemas.openxmlformats.org/officeDocument/2006/relationships/hyperlink" Target="https://pbs.twimg.com/profile_banners/3021974815/1556544818" TargetMode="External" /><Relationship Id="rId32" Type="http://schemas.openxmlformats.org/officeDocument/2006/relationships/hyperlink" Target="https://pbs.twimg.com/profile_banners/3303121306/1451253784" TargetMode="External" /><Relationship Id="rId33" Type="http://schemas.openxmlformats.org/officeDocument/2006/relationships/hyperlink" Target="https://pbs.twimg.com/profile_banners/102353333/1556182680" TargetMode="External" /><Relationship Id="rId34" Type="http://schemas.openxmlformats.org/officeDocument/2006/relationships/hyperlink" Target="https://pbs.twimg.com/profile_banners/958671008394772480/1540348180" TargetMode="External" /><Relationship Id="rId35" Type="http://schemas.openxmlformats.org/officeDocument/2006/relationships/hyperlink" Target="https://pbs.twimg.com/profile_banners/1053370971384700929/1555959058" TargetMode="External" /><Relationship Id="rId36" Type="http://schemas.openxmlformats.org/officeDocument/2006/relationships/hyperlink" Target="https://pbs.twimg.com/profile_banners/4527716355/1481480247" TargetMode="External" /><Relationship Id="rId37" Type="http://schemas.openxmlformats.org/officeDocument/2006/relationships/hyperlink" Target="https://pbs.twimg.com/profile_banners/1044331300927279106/1553187920" TargetMode="External" /><Relationship Id="rId38" Type="http://schemas.openxmlformats.org/officeDocument/2006/relationships/hyperlink" Target="https://pbs.twimg.com/profile_banners/225352021/1405495194" TargetMode="External" /><Relationship Id="rId39" Type="http://schemas.openxmlformats.org/officeDocument/2006/relationships/hyperlink" Target="http://abs.twimg.com/images/themes/theme14/bg.gif" TargetMode="External" /><Relationship Id="rId40" Type="http://schemas.openxmlformats.org/officeDocument/2006/relationships/hyperlink" Target="http://abs.twimg.com/images/themes/theme9/bg.gif"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8/bg.gif"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4/bg.gif"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4/bg.gif"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8/bg.gif"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4/bg.gif" TargetMode="External" /><Relationship Id="rId52" Type="http://schemas.openxmlformats.org/officeDocument/2006/relationships/hyperlink" Target="http://abs.twimg.com/images/themes/theme2/bg.gif"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9/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8/bg.gif" TargetMode="External" /><Relationship Id="rId58" Type="http://schemas.openxmlformats.org/officeDocument/2006/relationships/hyperlink" Target="http://pbs.twimg.com/profile_images/1084896343485808640/7r0tvfC1_normal.jpg" TargetMode="External" /><Relationship Id="rId59" Type="http://schemas.openxmlformats.org/officeDocument/2006/relationships/hyperlink" Target="http://pbs.twimg.com/profile_images/1123644454580183041/SHU2jpSi_normal.jpg" TargetMode="External" /><Relationship Id="rId60" Type="http://schemas.openxmlformats.org/officeDocument/2006/relationships/hyperlink" Target="http://pbs.twimg.com/profile_images/1110608738153578497/dwG4WiLk_normal.jpg" TargetMode="External" /><Relationship Id="rId61" Type="http://schemas.openxmlformats.org/officeDocument/2006/relationships/hyperlink" Target="http://pbs.twimg.com/profile_images/749702476614565889/v2qVHxcG_normal.jpg" TargetMode="External" /><Relationship Id="rId62" Type="http://schemas.openxmlformats.org/officeDocument/2006/relationships/hyperlink" Target="http://pbs.twimg.com/profile_images/1119882458839826432/hSBSg0Ml_normal.png" TargetMode="External" /><Relationship Id="rId63" Type="http://schemas.openxmlformats.org/officeDocument/2006/relationships/hyperlink" Target="http://pbs.twimg.com/profile_images/1099618939317948416/3OGYxEbJ_normal.png" TargetMode="External" /><Relationship Id="rId64" Type="http://schemas.openxmlformats.org/officeDocument/2006/relationships/hyperlink" Target="http://pbs.twimg.com/profile_images/690965062731730944/3YU8T0t__normal.jpg" TargetMode="External" /><Relationship Id="rId65" Type="http://schemas.openxmlformats.org/officeDocument/2006/relationships/hyperlink" Target="http://pbs.twimg.com/profile_images/439127896599166976/-rSZ60ID_normal.jpeg" TargetMode="External" /><Relationship Id="rId66" Type="http://schemas.openxmlformats.org/officeDocument/2006/relationships/hyperlink" Target="http://pbs.twimg.com/profile_images/822699273640931329/hRayPD2G_normal.jpg" TargetMode="External" /><Relationship Id="rId67" Type="http://schemas.openxmlformats.org/officeDocument/2006/relationships/hyperlink" Target="http://pbs.twimg.com/profile_images/868574722736435201/1qzOMGYN_normal.jpg" TargetMode="External" /><Relationship Id="rId68" Type="http://schemas.openxmlformats.org/officeDocument/2006/relationships/hyperlink" Target="http://pbs.twimg.com/profile_images/1123688962567151616/lJF93P81_normal.png" TargetMode="External" /><Relationship Id="rId69" Type="http://schemas.openxmlformats.org/officeDocument/2006/relationships/hyperlink" Target="http://pbs.twimg.com/profile_images/1122567072901476352/wpay74u3_normal.jpg" TargetMode="External" /><Relationship Id="rId70" Type="http://schemas.openxmlformats.org/officeDocument/2006/relationships/hyperlink" Target="http://pbs.twimg.com/profile_images/1114888029225852930/qvOWEL2W_normal.jpg" TargetMode="External" /><Relationship Id="rId71" Type="http://schemas.openxmlformats.org/officeDocument/2006/relationships/hyperlink" Target="http://pbs.twimg.com/profile_images/1100492449326264327/vPTYUPO5_normal.jpg" TargetMode="External" /><Relationship Id="rId72" Type="http://schemas.openxmlformats.org/officeDocument/2006/relationships/hyperlink" Target="http://pbs.twimg.com/profile_images/1098981948603723778/jO2uvtUl_normal.jpg" TargetMode="External" /><Relationship Id="rId73" Type="http://schemas.openxmlformats.org/officeDocument/2006/relationships/hyperlink" Target="http://pbs.twimg.com/profile_images/610832999681290240/GkIgMZpC_normal.jpg" TargetMode="External" /><Relationship Id="rId74" Type="http://schemas.openxmlformats.org/officeDocument/2006/relationships/hyperlink" Target="http://pbs.twimg.com/profile_images/1099679551154720769/YSv0bGKe_normal.jpg" TargetMode="External" /><Relationship Id="rId75" Type="http://schemas.openxmlformats.org/officeDocument/2006/relationships/hyperlink" Target="http://pbs.twimg.com/profile_images/1093971880166461440/y7PWd-Ki_normal.jpg" TargetMode="External" /><Relationship Id="rId76" Type="http://schemas.openxmlformats.org/officeDocument/2006/relationships/hyperlink" Target="http://pbs.twimg.com/profile_images/849139574857183233/ynMlUK2U_normal.jpg" TargetMode="External" /><Relationship Id="rId77" Type="http://schemas.openxmlformats.org/officeDocument/2006/relationships/hyperlink" Target="http://pbs.twimg.com/profile_images/1125605853753561090/FyPvg7-g_normal.jpg" TargetMode="External" /><Relationship Id="rId78" Type="http://schemas.openxmlformats.org/officeDocument/2006/relationships/hyperlink" Target="http://pbs.twimg.com/profile_images/964262343092981767/eQx-Q0xR_normal.jpg" TargetMode="External" /><Relationship Id="rId79" Type="http://schemas.openxmlformats.org/officeDocument/2006/relationships/hyperlink" Target="http://pbs.twimg.com/profile_images/1120399339279536128/VY_QawUP_normal.jpg" TargetMode="External" /><Relationship Id="rId80" Type="http://schemas.openxmlformats.org/officeDocument/2006/relationships/hyperlink" Target="http://pbs.twimg.com/profile_images/1126627958603558912/Ba7Ki48v_normal.png" TargetMode="External" /><Relationship Id="rId81" Type="http://schemas.openxmlformats.org/officeDocument/2006/relationships/hyperlink" Target="http://pbs.twimg.com/profile_images/677937808150020096/yrsrQBo9_normal.jpg" TargetMode="External" /><Relationship Id="rId82" Type="http://schemas.openxmlformats.org/officeDocument/2006/relationships/hyperlink" Target="http://pbs.twimg.com/profile_images/1118255807014084608/i_1TMxwt_normal.jpg" TargetMode="External" /><Relationship Id="rId83" Type="http://schemas.openxmlformats.org/officeDocument/2006/relationships/hyperlink" Target="http://pbs.twimg.com/profile_images/1129259353033314304/ZPsaXiLu_normal.jpg" TargetMode="External" /><Relationship Id="rId84" Type="http://schemas.openxmlformats.org/officeDocument/2006/relationships/hyperlink" Target="http://pbs.twimg.com/profile_images/489308119580016640/NJzfIYOm_normal.jpeg" TargetMode="External" /><Relationship Id="rId85" Type="http://schemas.openxmlformats.org/officeDocument/2006/relationships/hyperlink" Target="https://twitter.com/berkayselcuk_" TargetMode="External" /><Relationship Id="rId86" Type="http://schemas.openxmlformats.org/officeDocument/2006/relationships/hyperlink" Target="https://twitter.com/ozgelizmm" TargetMode="External" /><Relationship Id="rId87" Type="http://schemas.openxmlformats.org/officeDocument/2006/relationships/hyperlink" Target="https://twitter.com/rebel169" TargetMode="External" /><Relationship Id="rId88" Type="http://schemas.openxmlformats.org/officeDocument/2006/relationships/hyperlink" Target="https://twitter.com/madina_kas" TargetMode="External" /><Relationship Id="rId89" Type="http://schemas.openxmlformats.org/officeDocument/2006/relationships/hyperlink" Target="https://twitter.com/dralakbarov" TargetMode="External" /><Relationship Id="rId90" Type="http://schemas.openxmlformats.org/officeDocument/2006/relationships/hyperlink" Target="https://twitter.com/rhmtwa" TargetMode="External" /><Relationship Id="rId91" Type="http://schemas.openxmlformats.org/officeDocument/2006/relationships/hyperlink" Target="https://twitter.com/kotoka_sakura" TargetMode="External" /><Relationship Id="rId92" Type="http://schemas.openxmlformats.org/officeDocument/2006/relationships/hyperlink" Target="https://twitter.com/dovgalec" TargetMode="External" /><Relationship Id="rId93" Type="http://schemas.openxmlformats.org/officeDocument/2006/relationships/hyperlink" Target="https://twitter.com/presidentaz" TargetMode="External" /><Relationship Id="rId94" Type="http://schemas.openxmlformats.org/officeDocument/2006/relationships/hyperlink" Target="https://twitter.com/zaurkerimoff" TargetMode="External" /><Relationship Id="rId95" Type="http://schemas.openxmlformats.org/officeDocument/2006/relationships/hyperlink" Target="https://twitter.com/cavidaga" TargetMode="External" /><Relationship Id="rId96" Type="http://schemas.openxmlformats.org/officeDocument/2006/relationships/hyperlink" Target="https://twitter.com/zakirmajid76" TargetMode="External" /><Relationship Id="rId97" Type="http://schemas.openxmlformats.org/officeDocument/2006/relationships/hyperlink" Target="https://twitter.com/enigma72427693" TargetMode="External" /><Relationship Id="rId98" Type="http://schemas.openxmlformats.org/officeDocument/2006/relationships/hyperlink" Target="https://twitter.com/ilqara_tlbva" TargetMode="External" /><Relationship Id="rId99" Type="http://schemas.openxmlformats.org/officeDocument/2006/relationships/hyperlink" Target="https://twitter.com/kerimov_kenan" TargetMode="External" /><Relationship Id="rId100" Type="http://schemas.openxmlformats.org/officeDocument/2006/relationships/hyperlink" Target="https://twitter.com/nrahimli" TargetMode="External" /><Relationship Id="rId101" Type="http://schemas.openxmlformats.org/officeDocument/2006/relationships/hyperlink" Target="https://twitter.com/ruslandesoul" TargetMode="External" /><Relationship Id="rId102" Type="http://schemas.openxmlformats.org/officeDocument/2006/relationships/hyperlink" Target="https://twitter.com/mapafucker" TargetMode="External" /><Relationship Id="rId103" Type="http://schemas.openxmlformats.org/officeDocument/2006/relationships/hyperlink" Target="https://twitter.com/elyar_zeynalov" TargetMode="External" /><Relationship Id="rId104" Type="http://schemas.openxmlformats.org/officeDocument/2006/relationships/hyperlink" Target="https://twitter.com/khayala_" TargetMode="External" /><Relationship Id="rId105" Type="http://schemas.openxmlformats.org/officeDocument/2006/relationships/hyperlink" Target="https://twitter.com/ayseliyeva_" TargetMode="External" /><Relationship Id="rId106" Type="http://schemas.openxmlformats.org/officeDocument/2006/relationships/hyperlink" Target="https://twitter.com/sametbozdogan_" TargetMode="External" /><Relationship Id="rId107" Type="http://schemas.openxmlformats.org/officeDocument/2006/relationships/hyperlink" Target="https://twitter.com/alaskabyr" TargetMode="External" /><Relationship Id="rId108" Type="http://schemas.openxmlformats.org/officeDocument/2006/relationships/hyperlink" Target="https://twitter.com/criminal_az" TargetMode="External" /><Relationship Id="rId109" Type="http://schemas.openxmlformats.org/officeDocument/2006/relationships/hyperlink" Target="https://twitter.com/rsukur2" TargetMode="External" /><Relationship Id="rId110" Type="http://schemas.openxmlformats.org/officeDocument/2006/relationships/hyperlink" Target="https://twitter.com/alitrksoy7" TargetMode="External" /><Relationship Id="rId111" Type="http://schemas.openxmlformats.org/officeDocument/2006/relationships/hyperlink" Target="https://twitter.com/ziya_ismayilov" TargetMode="External" /><Relationship Id="rId112" Type="http://schemas.openxmlformats.org/officeDocument/2006/relationships/comments" Target="../comments2.xml" /><Relationship Id="rId113" Type="http://schemas.openxmlformats.org/officeDocument/2006/relationships/vmlDrawing" Target="../drawings/vmlDrawing2.vml" /><Relationship Id="rId114" Type="http://schemas.openxmlformats.org/officeDocument/2006/relationships/table" Target="../tables/table2.xml" /><Relationship Id="rId1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ews24.az/15363-elinanin-olumuyle-bagli.html" TargetMode="External" /><Relationship Id="rId2" Type="http://schemas.openxmlformats.org/officeDocument/2006/relationships/hyperlink" Target="https://minval.az/news/123886971" TargetMode="External" /><Relationship Id="rId3" Type="http://schemas.openxmlformats.org/officeDocument/2006/relationships/hyperlink" Target="http://news.lent.az/news/314877" TargetMode="External" /><Relationship Id="rId4" Type="http://schemas.openxmlformats.org/officeDocument/2006/relationships/hyperlink" Target="https://www.facebook.com/story.php?story_fbid=10161733708640511&amp;id=574110510" TargetMode="External" /><Relationship Id="rId5" Type="http://schemas.openxmlformats.org/officeDocument/2006/relationships/hyperlink" Target="https://www.facebook.com/story.php?story_fbid=10161718470190511&amp;id=574110510" TargetMode="External" /><Relationship Id="rId6" Type="http://schemas.openxmlformats.org/officeDocument/2006/relationships/hyperlink" Target="https://criminal.az/xalide-bayramovanin-cinayet-mesuliyyetine-celb-edilmesi-ucun-elimizde-subut-yoxdur/" TargetMode="External" /><Relationship Id="rId7" Type="http://schemas.openxmlformats.org/officeDocument/2006/relationships/hyperlink" Target="https://www.facebook.com/story.php?story_fbid=2133146800097154&amp;id=100002055647140" TargetMode="External" /><Relationship Id="rId8" Type="http://schemas.openxmlformats.org/officeDocument/2006/relationships/hyperlink" Target="https://eurasianet.org/azerbaijani-girls-death-by-suicide-shocks-nation" TargetMode="External" /><Relationship Id="rId9" Type="http://schemas.openxmlformats.org/officeDocument/2006/relationships/hyperlink" Target="https://www.bbc.com/russian/features-48176907" TargetMode="External" /><Relationship Id="rId10" Type="http://schemas.openxmlformats.org/officeDocument/2006/relationships/hyperlink" Target="https://www.bbc.com/russian/features-48176907" TargetMode="External" /><Relationship Id="rId11" Type="http://schemas.openxmlformats.org/officeDocument/2006/relationships/hyperlink" Target="https://www.facebook.com/story.php?story_fbid=2133146800097154&amp;id=100002055647140" TargetMode="External" /><Relationship Id="rId12" Type="http://schemas.openxmlformats.org/officeDocument/2006/relationships/hyperlink" Target="https://news24.az/15363-elinanin-olumuyle-bagli.html" TargetMode="External" /><Relationship Id="rId13" Type="http://schemas.openxmlformats.org/officeDocument/2006/relationships/hyperlink" Target="https://criminal.az/xalide-bayramovanin-cinayet-mesuliyyetine-celb-edilmesi-ucun-elimizde-subut-yoxdur/" TargetMode="External" /><Relationship Id="rId14" Type="http://schemas.openxmlformats.org/officeDocument/2006/relationships/hyperlink" Target="https://minval.az/news/123886971" TargetMode="External" /><Relationship Id="rId15" Type="http://schemas.openxmlformats.org/officeDocument/2006/relationships/hyperlink" Target="https://www.facebook.com/story.php?story_fbid=10161718470190511&amp;id=574110510" TargetMode="External" /><Relationship Id="rId16" Type="http://schemas.openxmlformats.org/officeDocument/2006/relationships/hyperlink" Target="https://www.facebook.com/story.php?story_fbid=10161733708640511&amp;id=574110510" TargetMode="External" /><Relationship Id="rId17" Type="http://schemas.openxmlformats.org/officeDocument/2006/relationships/hyperlink" Target="http://news.lent.az/news/314877" TargetMode="External" /><Relationship Id="rId18" Type="http://schemas.openxmlformats.org/officeDocument/2006/relationships/hyperlink" Target="https://news24.az/15363-elinanin-olumuyle-bagli.html" TargetMode="External" /><Relationship Id="rId19" Type="http://schemas.openxmlformats.org/officeDocument/2006/relationships/hyperlink" Target="https://eurasianet.org/azerbaijani-girls-death-by-suicide-shocks-nation" TargetMode="External" /><Relationship Id="rId20" Type="http://schemas.openxmlformats.org/officeDocument/2006/relationships/table" Target="../tables/table12.xml" /><Relationship Id="rId21" Type="http://schemas.openxmlformats.org/officeDocument/2006/relationships/table" Target="../tables/table13.xml" /><Relationship Id="rId22" Type="http://schemas.openxmlformats.org/officeDocument/2006/relationships/table" Target="../tables/table14.xml" /><Relationship Id="rId23" Type="http://schemas.openxmlformats.org/officeDocument/2006/relationships/table" Target="../tables/table15.xml" /><Relationship Id="rId24" Type="http://schemas.openxmlformats.org/officeDocument/2006/relationships/table" Target="../tables/table16.xml" /><Relationship Id="rId25" Type="http://schemas.openxmlformats.org/officeDocument/2006/relationships/table" Target="../tables/table17.xml" /><Relationship Id="rId26" Type="http://schemas.openxmlformats.org/officeDocument/2006/relationships/table" Target="../tables/table18.xml" /><Relationship Id="rId2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618</v>
      </c>
      <c r="BB2" s="13" t="s">
        <v>634</v>
      </c>
      <c r="BC2" s="13" t="s">
        <v>635</v>
      </c>
      <c r="BD2" s="67" t="s">
        <v>972</v>
      </c>
      <c r="BE2" s="67" t="s">
        <v>973</v>
      </c>
      <c r="BF2" s="67" t="s">
        <v>974</v>
      </c>
      <c r="BG2" s="67" t="s">
        <v>975</v>
      </c>
      <c r="BH2" s="67" t="s">
        <v>976</v>
      </c>
      <c r="BI2" s="67" t="s">
        <v>977</v>
      </c>
      <c r="BJ2" s="67" t="s">
        <v>978</v>
      </c>
      <c r="BK2" s="67" t="s">
        <v>979</v>
      </c>
      <c r="BL2" s="67" t="s">
        <v>980</v>
      </c>
    </row>
    <row r="3" spans="1:64" ht="15" customHeight="1">
      <c r="A3" s="84" t="s">
        <v>212</v>
      </c>
      <c r="B3" s="84" t="s">
        <v>212</v>
      </c>
      <c r="C3" s="53" t="s">
        <v>1022</v>
      </c>
      <c r="D3" s="54">
        <v>3</v>
      </c>
      <c r="E3" s="65" t="s">
        <v>132</v>
      </c>
      <c r="F3" s="55">
        <v>35</v>
      </c>
      <c r="G3" s="53"/>
      <c r="H3" s="57"/>
      <c r="I3" s="56"/>
      <c r="J3" s="56"/>
      <c r="K3" s="36" t="s">
        <v>65</v>
      </c>
      <c r="L3" s="62">
        <v>3</v>
      </c>
      <c r="M3" s="62"/>
      <c r="N3" s="63"/>
      <c r="O3" s="85" t="s">
        <v>176</v>
      </c>
      <c r="P3" s="87">
        <v>43566.89319444444</v>
      </c>
      <c r="Q3" s="85" t="s">
        <v>241</v>
      </c>
      <c r="R3" s="85"/>
      <c r="S3" s="85"/>
      <c r="T3" s="85" t="s">
        <v>283</v>
      </c>
      <c r="U3" s="90" t="s">
        <v>290</v>
      </c>
      <c r="V3" s="90" t="s">
        <v>290</v>
      </c>
      <c r="W3" s="87">
        <v>43566.89319444444</v>
      </c>
      <c r="X3" s="90" t="s">
        <v>316</v>
      </c>
      <c r="Y3" s="85"/>
      <c r="Z3" s="85"/>
      <c r="AA3" s="91" t="s">
        <v>346</v>
      </c>
      <c r="AB3" s="85"/>
      <c r="AC3" s="85" t="b">
        <v>0</v>
      </c>
      <c r="AD3" s="85">
        <v>366</v>
      </c>
      <c r="AE3" s="91" t="s">
        <v>378</v>
      </c>
      <c r="AF3" s="85" t="b">
        <v>0</v>
      </c>
      <c r="AG3" s="85" t="s">
        <v>382</v>
      </c>
      <c r="AH3" s="85"/>
      <c r="AI3" s="91" t="s">
        <v>378</v>
      </c>
      <c r="AJ3" s="85" t="b">
        <v>0</v>
      </c>
      <c r="AK3" s="85">
        <v>151</v>
      </c>
      <c r="AL3" s="91" t="s">
        <v>378</v>
      </c>
      <c r="AM3" s="85" t="s">
        <v>387</v>
      </c>
      <c r="AN3" s="85" t="b">
        <v>0</v>
      </c>
      <c r="AO3" s="91" t="s">
        <v>346</v>
      </c>
      <c r="AP3" s="85" t="s">
        <v>391</v>
      </c>
      <c r="AQ3" s="85">
        <v>0</v>
      </c>
      <c r="AR3" s="85">
        <v>0</v>
      </c>
      <c r="AS3" s="85"/>
      <c r="AT3" s="85"/>
      <c r="AU3" s="85"/>
      <c r="AV3" s="85"/>
      <c r="AW3" s="85"/>
      <c r="AX3" s="85"/>
      <c r="AY3" s="85"/>
      <c r="AZ3" s="85"/>
      <c r="BA3">
        <v>1</v>
      </c>
      <c r="BB3" s="85" t="str">
        <f>REPLACE(INDEX(GroupVertices[Group],MATCH(Edges[[#This Row],[Vertex 1]],GroupVertices[Vertex],0)),1,1,"")</f>
        <v>7</v>
      </c>
      <c r="BC3" s="85" t="str">
        <f>REPLACE(INDEX(GroupVertices[Group],MATCH(Edges[[#This Row],[Vertex 2]],GroupVertices[Vertex],0)),1,1,"")</f>
        <v>7</v>
      </c>
      <c r="BD3" s="51">
        <v>0</v>
      </c>
      <c r="BE3" s="52">
        <v>0</v>
      </c>
      <c r="BF3" s="51">
        <v>0</v>
      </c>
      <c r="BG3" s="52">
        <v>0</v>
      </c>
      <c r="BH3" s="51">
        <v>0</v>
      </c>
      <c r="BI3" s="52">
        <v>0</v>
      </c>
      <c r="BJ3" s="51">
        <v>20</v>
      </c>
      <c r="BK3" s="52">
        <v>100</v>
      </c>
      <c r="BL3" s="51">
        <v>20</v>
      </c>
    </row>
    <row r="4" spans="1:64" ht="15" customHeight="1">
      <c r="A4" s="84" t="s">
        <v>213</v>
      </c>
      <c r="B4" s="84" t="s">
        <v>212</v>
      </c>
      <c r="C4" s="53" t="s">
        <v>1022</v>
      </c>
      <c r="D4" s="54">
        <v>3</v>
      </c>
      <c r="E4" s="65" t="s">
        <v>132</v>
      </c>
      <c r="F4" s="55">
        <v>35</v>
      </c>
      <c r="G4" s="53"/>
      <c r="H4" s="57"/>
      <c r="I4" s="56"/>
      <c r="J4" s="56"/>
      <c r="K4" s="36" t="s">
        <v>65</v>
      </c>
      <c r="L4" s="83">
        <v>4</v>
      </c>
      <c r="M4" s="83"/>
      <c r="N4" s="63"/>
      <c r="O4" s="86" t="s">
        <v>239</v>
      </c>
      <c r="P4" s="88">
        <v>43589.71643518518</v>
      </c>
      <c r="Q4" s="86" t="s">
        <v>242</v>
      </c>
      <c r="R4" s="86"/>
      <c r="S4" s="86"/>
      <c r="T4" s="86"/>
      <c r="U4" s="86"/>
      <c r="V4" s="89" t="s">
        <v>295</v>
      </c>
      <c r="W4" s="88">
        <v>43589.71643518518</v>
      </c>
      <c r="X4" s="89" t="s">
        <v>317</v>
      </c>
      <c r="Y4" s="86"/>
      <c r="Z4" s="86"/>
      <c r="AA4" s="92" t="s">
        <v>347</v>
      </c>
      <c r="AB4" s="86"/>
      <c r="AC4" s="86" t="b">
        <v>0</v>
      </c>
      <c r="AD4" s="86">
        <v>0</v>
      </c>
      <c r="AE4" s="92" t="s">
        <v>378</v>
      </c>
      <c r="AF4" s="86" t="b">
        <v>0</v>
      </c>
      <c r="AG4" s="86" t="s">
        <v>382</v>
      </c>
      <c r="AH4" s="86"/>
      <c r="AI4" s="92" t="s">
        <v>378</v>
      </c>
      <c r="AJ4" s="86" t="b">
        <v>0</v>
      </c>
      <c r="AK4" s="86">
        <v>151</v>
      </c>
      <c r="AL4" s="92" t="s">
        <v>346</v>
      </c>
      <c r="AM4" s="86" t="s">
        <v>387</v>
      </c>
      <c r="AN4" s="86" t="b">
        <v>0</v>
      </c>
      <c r="AO4" s="92" t="s">
        <v>346</v>
      </c>
      <c r="AP4" s="86" t="s">
        <v>176</v>
      </c>
      <c r="AQ4" s="86">
        <v>0</v>
      </c>
      <c r="AR4" s="86">
        <v>0</v>
      </c>
      <c r="AS4" s="86"/>
      <c r="AT4" s="86"/>
      <c r="AU4" s="86"/>
      <c r="AV4" s="86"/>
      <c r="AW4" s="86"/>
      <c r="AX4" s="86"/>
      <c r="AY4" s="86"/>
      <c r="AZ4" s="86"/>
      <c r="BA4">
        <v>1</v>
      </c>
      <c r="BB4" s="85" t="str">
        <f>REPLACE(INDEX(GroupVertices[Group],MATCH(Edges[[#This Row],[Vertex 1]],GroupVertices[Vertex],0)),1,1,"")</f>
        <v>7</v>
      </c>
      <c r="BC4" s="85" t="str">
        <f>REPLACE(INDEX(GroupVertices[Group],MATCH(Edges[[#This Row],[Vertex 2]],GroupVertices[Vertex],0)),1,1,"")</f>
        <v>7</v>
      </c>
      <c r="BD4" s="51">
        <v>0</v>
      </c>
      <c r="BE4" s="52">
        <v>0</v>
      </c>
      <c r="BF4" s="51">
        <v>0</v>
      </c>
      <c r="BG4" s="52">
        <v>0</v>
      </c>
      <c r="BH4" s="51">
        <v>0</v>
      </c>
      <c r="BI4" s="52">
        <v>0</v>
      </c>
      <c r="BJ4" s="51">
        <v>18</v>
      </c>
      <c r="BK4" s="52">
        <v>100</v>
      </c>
      <c r="BL4" s="51">
        <v>18</v>
      </c>
    </row>
    <row r="5" spans="1:64" ht="45">
      <c r="A5" s="84" t="s">
        <v>214</v>
      </c>
      <c r="B5" s="84" t="s">
        <v>214</v>
      </c>
      <c r="C5" s="53" t="s">
        <v>1022</v>
      </c>
      <c r="D5" s="54">
        <v>3</v>
      </c>
      <c r="E5" s="65" t="s">
        <v>132</v>
      </c>
      <c r="F5" s="55">
        <v>35</v>
      </c>
      <c r="G5" s="53"/>
      <c r="H5" s="57"/>
      <c r="I5" s="56"/>
      <c r="J5" s="56"/>
      <c r="K5" s="36" t="s">
        <v>65</v>
      </c>
      <c r="L5" s="83">
        <v>5</v>
      </c>
      <c r="M5" s="83"/>
      <c r="N5" s="63"/>
      <c r="O5" s="86" t="s">
        <v>176</v>
      </c>
      <c r="P5" s="88">
        <v>43590.43599537037</v>
      </c>
      <c r="Q5" s="86" t="s">
        <v>243</v>
      </c>
      <c r="R5" s="86"/>
      <c r="S5" s="86"/>
      <c r="T5" s="86" t="s">
        <v>283</v>
      </c>
      <c r="U5" s="86"/>
      <c r="V5" s="89" t="s">
        <v>296</v>
      </c>
      <c r="W5" s="88">
        <v>43590.43599537037</v>
      </c>
      <c r="X5" s="89" t="s">
        <v>318</v>
      </c>
      <c r="Y5" s="86"/>
      <c r="Z5" s="86"/>
      <c r="AA5" s="92" t="s">
        <v>348</v>
      </c>
      <c r="AB5" s="86"/>
      <c r="AC5" s="86" t="b">
        <v>0</v>
      </c>
      <c r="AD5" s="86">
        <v>0</v>
      </c>
      <c r="AE5" s="92" t="s">
        <v>378</v>
      </c>
      <c r="AF5" s="86" t="b">
        <v>0</v>
      </c>
      <c r="AG5" s="86" t="s">
        <v>383</v>
      </c>
      <c r="AH5" s="86"/>
      <c r="AI5" s="92" t="s">
        <v>378</v>
      </c>
      <c r="AJ5" s="86" t="b">
        <v>0</v>
      </c>
      <c r="AK5" s="86">
        <v>0</v>
      </c>
      <c r="AL5" s="92" t="s">
        <v>378</v>
      </c>
      <c r="AM5" s="86" t="s">
        <v>387</v>
      </c>
      <c r="AN5" s="86" t="b">
        <v>0</v>
      </c>
      <c r="AO5" s="92" t="s">
        <v>348</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7</v>
      </c>
      <c r="BK5" s="52">
        <v>100</v>
      </c>
      <c r="BL5" s="51">
        <v>7</v>
      </c>
    </row>
    <row r="6" spans="1:64" ht="45">
      <c r="A6" s="84" t="s">
        <v>215</v>
      </c>
      <c r="B6" s="84" t="s">
        <v>215</v>
      </c>
      <c r="C6" s="53" t="s">
        <v>1022</v>
      </c>
      <c r="D6" s="54">
        <v>3</v>
      </c>
      <c r="E6" s="65" t="s">
        <v>132</v>
      </c>
      <c r="F6" s="55">
        <v>35</v>
      </c>
      <c r="G6" s="53"/>
      <c r="H6" s="57"/>
      <c r="I6" s="56"/>
      <c r="J6" s="56"/>
      <c r="K6" s="36" t="s">
        <v>65</v>
      </c>
      <c r="L6" s="83">
        <v>6</v>
      </c>
      <c r="M6" s="83"/>
      <c r="N6" s="63"/>
      <c r="O6" s="86" t="s">
        <v>176</v>
      </c>
      <c r="P6" s="88">
        <v>43592.27148148148</v>
      </c>
      <c r="Q6" s="86" t="s">
        <v>244</v>
      </c>
      <c r="R6" s="89" t="s">
        <v>267</v>
      </c>
      <c r="S6" s="86" t="s">
        <v>276</v>
      </c>
      <c r="T6" s="86" t="s">
        <v>284</v>
      </c>
      <c r="U6" s="86"/>
      <c r="V6" s="89" t="s">
        <v>297</v>
      </c>
      <c r="W6" s="88">
        <v>43592.27148148148</v>
      </c>
      <c r="X6" s="89" t="s">
        <v>319</v>
      </c>
      <c r="Y6" s="86"/>
      <c r="Z6" s="86"/>
      <c r="AA6" s="92" t="s">
        <v>349</v>
      </c>
      <c r="AB6" s="86"/>
      <c r="AC6" s="86" t="b">
        <v>0</v>
      </c>
      <c r="AD6" s="86">
        <v>0</v>
      </c>
      <c r="AE6" s="92" t="s">
        <v>378</v>
      </c>
      <c r="AF6" s="86" t="b">
        <v>0</v>
      </c>
      <c r="AG6" s="86" t="s">
        <v>384</v>
      </c>
      <c r="AH6" s="86"/>
      <c r="AI6" s="92" t="s">
        <v>378</v>
      </c>
      <c r="AJ6" s="86" t="b">
        <v>0</v>
      </c>
      <c r="AK6" s="86">
        <v>0</v>
      </c>
      <c r="AL6" s="92" t="s">
        <v>378</v>
      </c>
      <c r="AM6" s="86" t="s">
        <v>388</v>
      </c>
      <c r="AN6" s="86" t="b">
        <v>0</v>
      </c>
      <c r="AO6" s="92" t="s">
        <v>349</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12</v>
      </c>
      <c r="BK6" s="52">
        <v>100</v>
      </c>
      <c r="BL6" s="51">
        <v>12</v>
      </c>
    </row>
    <row r="7" spans="1:64" ht="45">
      <c r="A7" s="84" t="s">
        <v>216</v>
      </c>
      <c r="B7" s="84" t="s">
        <v>216</v>
      </c>
      <c r="C7" s="53" t="s">
        <v>1022</v>
      </c>
      <c r="D7" s="54">
        <v>3</v>
      </c>
      <c r="E7" s="65" t="s">
        <v>132</v>
      </c>
      <c r="F7" s="55">
        <v>35</v>
      </c>
      <c r="G7" s="53"/>
      <c r="H7" s="57"/>
      <c r="I7" s="56"/>
      <c r="J7" s="56"/>
      <c r="K7" s="36" t="s">
        <v>65</v>
      </c>
      <c r="L7" s="83">
        <v>7</v>
      </c>
      <c r="M7" s="83"/>
      <c r="N7" s="63"/>
      <c r="O7" s="86" t="s">
        <v>176</v>
      </c>
      <c r="P7" s="88">
        <v>43565.994409722225</v>
      </c>
      <c r="Q7" s="86" t="s">
        <v>245</v>
      </c>
      <c r="R7" s="86"/>
      <c r="S7" s="86"/>
      <c r="T7" s="86" t="s">
        <v>283</v>
      </c>
      <c r="U7" s="89" t="s">
        <v>291</v>
      </c>
      <c r="V7" s="89" t="s">
        <v>291</v>
      </c>
      <c r="W7" s="88">
        <v>43565.994409722225</v>
      </c>
      <c r="X7" s="89" t="s">
        <v>320</v>
      </c>
      <c r="Y7" s="86"/>
      <c r="Z7" s="86"/>
      <c r="AA7" s="92" t="s">
        <v>350</v>
      </c>
      <c r="AB7" s="92" t="s">
        <v>376</v>
      </c>
      <c r="AC7" s="86" t="b">
        <v>0</v>
      </c>
      <c r="AD7" s="86">
        <v>26</v>
      </c>
      <c r="AE7" s="92" t="s">
        <v>379</v>
      </c>
      <c r="AF7" s="86" t="b">
        <v>0</v>
      </c>
      <c r="AG7" s="86" t="s">
        <v>385</v>
      </c>
      <c r="AH7" s="86"/>
      <c r="AI7" s="92" t="s">
        <v>378</v>
      </c>
      <c r="AJ7" s="86" t="b">
        <v>0</v>
      </c>
      <c r="AK7" s="86">
        <v>9</v>
      </c>
      <c r="AL7" s="92" t="s">
        <v>378</v>
      </c>
      <c r="AM7" s="86" t="s">
        <v>389</v>
      </c>
      <c r="AN7" s="86" t="b">
        <v>0</v>
      </c>
      <c r="AO7" s="92" t="s">
        <v>376</v>
      </c>
      <c r="AP7" s="86" t="s">
        <v>391</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3</v>
      </c>
      <c r="BD7" s="51">
        <v>1</v>
      </c>
      <c r="BE7" s="52">
        <v>2.1739130434782608</v>
      </c>
      <c r="BF7" s="51">
        <v>1</v>
      </c>
      <c r="BG7" s="52">
        <v>2.1739130434782608</v>
      </c>
      <c r="BH7" s="51">
        <v>0</v>
      </c>
      <c r="BI7" s="52">
        <v>0</v>
      </c>
      <c r="BJ7" s="51">
        <v>44</v>
      </c>
      <c r="BK7" s="52">
        <v>95.65217391304348</v>
      </c>
      <c r="BL7" s="51">
        <v>46</v>
      </c>
    </row>
    <row r="8" spans="1:64" ht="45">
      <c r="A8" s="84" t="s">
        <v>217</v>
      </c>
      <c r="B8" s="84" t="s">
        <v>216</v>
      </c>
      <c r="C8" s="53" t="s">
        <v>1022</v>
      </c>
      <c r="D8" s="54">
        <v>3</v>
      </c>
      <c r="E8" s="65" t="s">
        <v>132</v>
      </c>
      <c r="F8" s="55">
        <v>35</v>
      </c>
      <c r="G8" s="53"/>
      <c r="H8" s="57"/>
      <c r="I8" s="56"/>
      <c r="J8" s="56"/>
      <c r="K8" s="36" t="s">
        <v>65</v>
      </c>
      <c r="L8" s="83">
        <v>8</v>
      </c>
      <c r="M8" s="83"/>
      <c r="N8" s="63"/>
      <c r="O8" s="86" t="s">
        <v>239</v>
      </c>
      <c r="P8" s="88">
        <v>43592.455671296295</v>
      </c>
      <c r="Q8" s="86" t="s">
        <v>246</v>
      </c>
      <c r="R8" s="86"/>
      <c r="S8" s="86"/>
      <c r="T8" s="86"/>
      <c r="U8" s="86"/>
      <c r="V8" s="89" t="s">
        <v>298</v>
      </c>
      <c r="W8" s="88">
        <v>43592.455671296295</v>
      </c>
      <c r="X8" s="89" t="s">
        <v>321</v>
      </c>
      <c r="Y8" s="86"/>
      <c r="Z8" s="86"/>
      <c r="AA8" s="92" t="s">
        <v>351</v>
      </c>
      <c r="AB8" s="86"/>
      <c r="AC8" s="86" t="b">
        <v>0</v>
      </c>
      <c r="AD8" s="86">
        <v>0</v>
      </c>
      <c r="AE8" s="92" t="s">
        <v>378</v>
      </c>
      <c r="AF8" s="86" t="b">
        <v>0</v>
      </c>
      <c r="AG8" s="86" t="s">
        <v>385</v>
      </c>
      <c r="AH8" s="86"/>
      <c r="AI8" s="92" t="s">
        <v>378</v>
      </c>
      <c r="AJ8" s="86" t="b">
        <v>0</v>
      </c>
      <c r="AK8" s="86">
        <v>9</v>
      </c>
      <c r="AL8" s="92" t="s">
        <v>350</v>
      </c>
      <c r="AM8" s="86" t="s">
        <v>388</v>
      </c>
      <c r="AN8" s="86" t="b">
        <v>0</v>
      </c>
      <c r="AO8" s="92" t="s">
        <v>350</v>
      </c>
      <c r="AP8" s="86" t="s">
        <v>176</v>
      </c>
      <c r="AQ8" s="86">
        <v>0</v>
      </c>
      <c r="AR8" s="86">
        <v>0</v>
      </c>
      <c r="AS8" s="86"/>
      <c r="AT8" s="86"/>
      <c r="AU8" s="86"/>
      <c r="AV8" s="86"/>
      <c r="AW8" s="86"/>
      <c r="AX8" s="86"/>
      <c r="AY8" s="86"/>
      <c r="AZ8" s="86"/>
      <c r="BA8">
        <v>1</v>
      </c>
      <c r="BB8" s="85" t="str">
        <f>REPLACE(INDEX(GroupVertices[Group],MATCH(Edges[[#This Row],[Vertex 1]],GroupVertices[Vertex],0)),1,1,"")</f>
        <v>3</v>
      </c>
      <c r="BC8" s="85" t="str">
        <f>REPLACE(INDEX(GroupVertices[Group],MATCH(Edges[[#This Row],[Vertex 2]],GroupVertices[Vertex],0)),1,1,"")</f>
        <v>3</v>
      </c>
      <c r="BD8" s="51">
        <v>0</v>
      </c>
      <c r="BE8" s="52">
        <v>0</v>
      </c>
      <c r="BF8" s="51">
        <v>1</v>
      </c>
      <c r="BG8" s="52">
        <v>4.3478260869565215</v>
      </c>
      <c r="BH8" s="51">
        <v>0</v>
      </c>
      <c r="BI8" s="52">
        <v>0</v>
      </c>
      <c r="BJ8" s="51">
        <v>22</v>
      </c>
      <c r="BK8" s="52">
        <v>95.65217391304348</v>
      </c>
      <c r="BL8" s="51">
        <v>23</v>
      </c>
    </row>
    <row r="9" spans="1:64" ht="45">
      <c r="A9" s="84" t="s">
        <v>218</v>
      </c>
      <c r="B9" s="84" t="s">
        <v>218</v>
      </c>
      <c r="C9" s="53" t="s">
        <v>1022</v>
      </c>
      <c r="D9" s="54">
        <v>3</v>
      </c>
      <c r="E9" s="65" t="s">
        <v>132</v>
      </c>
      <c r="F9" s="55">
        <v>35</v>
      </c>
      <c r="G9" s="53"/>
      <c r="H9" s="57"/>
      <c r="I9" s="56"/>
      <c r="J9" s="56"/>
      <c r="K9" s="36" t="s">
        <v>65</v>
      </c>
      <c r="L9" s="83">
        <v>9</v>
      </c>
      <c r="M9" s="83"/>
      <c r="N9" s="63"/>
      <c r="O9" s="86" t="s">
        <v>176</v>
      </c>
      <c r="P9" s="88">
        <v>43571.68638888889</v>
      </c>
      <c r="Q9" s="86" t="s">
        <v>247</v>
      </c>
      <c r="R9" s="89" t="s">
        <v>268</v>
      </c>
      <c r="S9" s="86" t="s">
        <v>277</v>
      </c>
      <c r="T9" s="86" t="s">
        <v>283</v>
      </c>
      <c r="U9" s="86"/>
      <c r="V9" s="89" t="s">
        <v>299</v>
      </c>
      <c r="W9" s="88">
        <v>43571.68638888889</v>
      </c>
      <c r="X9" s="89" t="s">
        <v>322</v>
      </c>
      <c r="Y9" s="86"/>
      <c r="Z9" s="86"/>
      <c r="AA9" s="92" t="s">
        <v>352</v>
      </c>
      <c r="AB9" s="86"/>
      <c r="AC9" s="86" t="b">
        <v>0</v>
      </c>
      <c r="AD9" s="86">
        <v>0</v>
      </c>
      <c r="AE9" s="92" t="s">
        <v>378</v>
      </c>
      <c r="AF9" s="86" t="b">
        <v>0</v>
      </c>
      <c r="AG9" s="86" t="s">
        <v>385</v>
      </c>
      <c r="AH9" s="86"/>
      <c r="AI9" s="92" t="s">
        <v>378</v>
      </c>
      <c r="AJ9" s="86" t="b">
        <v>0</v>
      </c>
      <c r="AK9" s="86">
        <v>1</v>
      </c>
      <c r="AL9" s="92" t="s">
        <v>378</v>
      </c>
      <c r="AM9" s="86" t="s">
        <v>390</v>
      </c>
      <c r="AN9" s="86" t="b">
        <v>0</v>
      </c>
      <c r="AO9" s="92" t="s">
        <v>352</v>
      </c>
      <c r="AP9" s="86" t="s">
        <v>391</v>
      </c>
      <c r="AQ9" s="86">
        <v>0</v>
      </c>
      <c r="AR9" s="86">
        <v>0</v>
      </c>
      <c r="AS9" s="86"/>
      <c r="AT9" s="86"/>
      <c r="AU9" s="86"/>
      <c r="AV9" s="86"/>
      <c r="AW9" s="86"/>
      <c r="AX9" s="86"/>
      <c r="AY9" s="86"/>
      <c r="AZ9" s="86"/>
      <c r="BA9">
        <v>1</v>
      </c>
      <c r="BB9" s="85" t="str">
        <f>REPLACE(INDEX(GroupVertices[Group],MATCH(Edges[[#This Row],[Vertex 1]],GroupVertices[Vertex],0)),1,1,"")</f>
        <v>3</v>
      </c>
      <c r="BC9" s="85" t="str">
        <f>REPLACE(INDEX(GroupVertices[Group],MATCH(Edges[[#This Row],[Vertex 2]],GroupVertices[Vertex],0)),1,1,"")</f>
        <v>3</v>
      </c>
      <c r="BD9" s="51">
        <v>0</v>
      </c>
      <c r="BE9" s="52">
        <v>0</v>
      </c>
      <c r="BF9" s="51">
        <v>4</v>
      </c>
      <c r="BG9" s="52">
        <v>12.5</v>
      </c>
      <c r="BH9" s="51">
        <v>0</v>
      </c>
      <c r="BI9" s="52">
        <v>0</v>
      </c>
      <c r="BJ9" s="51">
        <v>28</v>
      </c>
      <c r="BK9" s="52">
        <v>87.5</v>
      </c>
      <c r="BL9" s="51">
        <v>32</v>
      </c>
    </row>
    <row r="10" spans="1:64" ht="45">
      <c r="A10" s="84" t="s">
        <v>217</v>
      </c>
      <c r="B10" s="84" t="s">
        <v>218</v>
      </c>
      <c r="C10" s="53" t="s">
        <v>1022</v>
      </c>
      <c r="D10" s="54">
        <v>3</v>
      </c>
      <c r="E10" s="65" t="s">
        <v>132</v>
      </c>
      <c r="F10" s="55">
        <v>35</v>
      </c>
      <c r="G10" s="53"/>
      <c r="H10" s="57"/>
      <c r="I10" s="56"/>
      <c r="J10" s="56"/>
      <c r="K10" s="36" t="s">
        <v>65</v>
      </c>
      <c r="L10" s="83">
        <v>10</v>
      </c>
      <c r="M10" s="83"/>
      <c r="N10" s="63"/>
      <c r="O10" s="86" t="s">
        <v>239</v>
      </c>
      <c r="P10" s="88">
        <v>43592.45590277778</v>
      </c>
      <c r="Q10" s="86" t="s">
        <v>248</v>
      </c>
      <c r="R10" s="86"/>
      <c r="S10" s="86"/>
      <c r="T10" s="86" t="s">
        <v>283</v>
      </c>
      <c r="U10" s="86"/>
      <c r="V10" s="89" t="s">
        <v>298</v>
      </c>
      <c r="W10" s="88">
        <v>43592.45590277778</v>
      </c>
      <c r="X10" s="89" t="s">
        <v>323</v>
      </c>
      <c r="Y10" s="86"/>
      <c r="Z10" s="86"/>
      <c r="AA10" s="92" t="s">
        <v>353</v>
      </c>
      <c r="AB10" s="86"/>
      <c r="AC10" s="86" t="b">
        <v>0</v>
      </c>
      <c r="AD10" s="86">
        <v>0</v>
      </c>
      <c r="AE10" s="92" t="s">
        <v>378</v>
      </c>
      <c r="AF10" s="86" t="b">
        <v>0</v>
      </c>
      <c r="AG10" s="86" t="s">
        <v>385</v>
      </c>
      <c r="AH10" s="86"/>
      <c r="AI10" s="92" t="s">
        <v>378</v>
      </c>
      <c r="AJ10" s="86" t="b">
        <v>0</v>
      </c>
      <c r="AK10" s="86">
        <v>1</v>
      </c>
      <c r="AL10" s="92" t="s">
        <v>352</v>
      </c>
      <c r="AM10" s="86" t="s">
        <v>388</v>
      </c>
      <c r="AN10" s="86" t="b">
        <v>0</v>
      </c>
      <c r="AO10" s="92" t="s">
        <v>352</v>
      </c>
      <c r="AP10" s="86" t="s">
        <v>176</v>
      </c>
      <c r="AQ10" s="86">
        <v>0</v>
      </c>
      <c r="AR10" s="86">
        <v>0</v>
      </c>
      <c r="AS10" s="86"/>
      <c r="AT10" s="86"/>
      <c r="AU10" s="86"/>
      <c r="AV10" s="86"/>
      <c r="AW10" s="86"/>
      <c r="AX10" s="86"/>
      <c r="AY10" s="86"/>
      <c r="AZ10" s="86"/>
      <c r="BA10">
        <v>1</v>
      </c>
      <c r="BB10" s="85" t="str">
        <f>REPLACE(INDEX(GroupVertices[Group],MATCH(Edges[[#This Row],[Vertex 1]],GroupVertices[Vertex],0)),1,1,"")</f>
        <v>3</v>
      </c>
      <c r="BC10" s="85" t="str">
        <f>REPLACE(INDEX(GroupVertices[Group],MATCH(Edges[[#This Row],[Vertex 2]],GroupVertices[Vertex],0)),1,1,"")</f>
        <v>3</v>
      </c>
      <c r="BD10" s="51">
        <v>0</v>
      </c>
      <c r="BE10" s="52">
        <v>0</v>
      </c>
      <c r="BF10" s="51">
        <v>2</v>
      </c>
      <c r="BG10" s="52">
        <v>8.333333333333334</v>
      </c>
      <c r="BH10" s="51">
        <v>0</v>
      </c>
      <c r="BI10" s="52">
        <v>0</v>
      </c>
      <c r="BJ10" s="51">
        <v>22</v>
      </c>
      <c r="BK10" s="52">
        <v>91.66666666666667</v>
      </c>
      <c r="BL10" s="51">
        <v>24</v>
      </c>
    </row>
    <row r="11" spans="1:64" ht="45">
      <c r="A11" s="84" t="s">
        <v>219</v>
      </c>
      <c r="B11" s="84" t="s">
        <v>238</v>
      </c>
      <c r="C11" s="53" t="s">
        <v>1022</v>
      </c>
      <c r="D11" s="54">
        <v>3</v>
      </c>
      <c r="E11" s="65" t="s">
        <v>132</v>
      </c>
      <c r="F11" s="55">
        <v>35</v>
      </c>
      <c r="G11" s="53"/>
      <c r="H11" s="57"/>
      <c r="I11" s="56"/>
      <c r="J11" s="56"/>
      <c r="K11" s="36" t="s">
        <v>65</v>
      </c>
      <c r="L11" s="83">
        <v>11</v>
      </c>
      <c r="M11" s="83"/>
      <c r="N11" s="63"/>
      <c r="O11" s="86" t="s">
        <v>240</v>
      </c>
      <c r="P11" s="88">
        <v>43592.667175925926</v>
      </c>
      <c r="Q11" s="86" t="s">
        <v>249</v>
      </c>
      <c r="R11" s="86"/>
      <c r="S11" s="86"/>
      <c r="T11" s="86" t="s">
        <v>285</v>
      </c>
      <c r="U11" s="86"/>
      <c r="V11" s="89" t="s">
        <v>300</v>
      </c>
      <c r="W11" s="88">
        <v>43592.667175925926</v>
      </c>
      <c r="X11" s="89" t="s">
        <v>324</v>
      </c>
      <c r="Y11" s="86"/>
      <c r="Z11" s="86"/>
      <c r="AA11" s="92" t="s">
        <v>354</v>
      </c>
      <c r="AB11" s="86"/>
      <c r="AC11" s="86" t="b">
        <v>0</v>
      </c>
      <c r="AD11" s="86">
        <v>0</v>
      </c>
      <c r="AE11" s="92" t="s">
        <v>380</v>
      </c>
      <c r="AF11" s="86" t="b">
        <v>0</v>
      </c>
      <c r="AG11" s="86" t="s">
        <v>386</v>
      </c>
      <c r="AH11" s="86"/>
      <c r="AI11" s="92" t="s">
        <v>378</v>
      </c>
      <c r="AJ11" s="86" t="b">
        <v>0</v>
      </c>
      <c r="AK11" s="86">
        <v>0</v>
      </c>
      <c r="AL11" s="92" t="s">
        <v>378</v>
      </c>
      <c r="AM11" s="86" t="s">
        <v>387</v>
      </c>
      <c r="AN11" s="86" t="b">
        <v>0</v>
      </c>
      <c r="AO11" s="92" t="s">
        <v>354</v>
      </c>
      <c r="AP11" s="86" t="s">
        <v>176</v>
      </c>
      <c r="AQ11" s="86">
        <v>0</v>
      </c>
      <c r="AR11" s="86">
        <v>0</v>
      </c>
      <c r="AS11" s="86"/>
      <c r="AT11" s="86"/>
      <c r="AU11" s="86"/>
      <c r="AV11" s="86"/>
      <c r="AW11" s="86"/>
      <c r="AX11" s="86"/>
      <c r="AY11" s="86"/>
      <c r="AZ11" s="86"/>
      <c r="BA11">
        <v>1</v>
      </c>
      <c r="BB11" s="85" t="str">
        <f>REPLACE(INDEX(GroupVertices[Group],MATCH(Edges[[#This Row],[Vertex 1]],GroupVertices[Vertex],0)),1,1,"")</f>
        <v>6</v>
      </c>
      <c r="BC11" s="85" t="str">
        <f>REPLACE(INDEX(GroupVertices[Group],MATCH(Edges[[#This Row],[Vertex 2]],GroupVertices[Vertex],0)),1,1,"")</f>
        <v>6</v>
      </c>
      <c r="BD11" s="51">
        <v>0</v>
      </c>
      <c r="BE11" s="52">
        <v>0</v>
      </c>
      <c r="BF11" s="51">
        <v>0</v>
      </c>
      <c r="BG11" s="52">
        <v>0</v>
      </c>
      <c r="BH11" s="51">
        <v>0</v>
      </c>
      <c r="BI11" s="52">
        <v>0</v>
      </c>
      <c r="BJ11" s="51">
        <v>3</v>
      </c>
      <c r="BK11" s="52">
        <v>100</v>
      </c>
      <c r="BL11" s="51">
        <v>3</v>
      </c>
    </row>
    <row r="12" spans="1:64" ht="45">
      <c r="A12" s="84" t="s">
        <v>220</v>
      </c>
      <c r="B12" s="84" t="s">
        <v>220</v>
      </c>
      <c r="C12" s="53" t="s">
        <v>1022</v>
      </c>
      <c r="D12" s="54">
        <v>3</v>
      </c>
      <c r="E12" s="65" t="s">
        <v>132</v>
      </c>
      <c r="F12" s="55">
        <v>35</v>
      </c>
      <c r="G12" s="53"/>
      <c r="H12" s="57"/>
      <c r="I12" s="56"/>
      <c r="J12" s="56"/>
      <c r="K12" s="36" t="s">
        <v>65</v>
      </c>
      <c r="L12" s="83">
        <v>12</v>
      </c>
      <c r="M12" s="83"/>
      <c r="N12" s="63"/>
      <c r="O12" s="86" t="s">
        <v>176</v>
      </c>
      <c r="P12" s="88">
        <v>43593.32847222222</v>
      </c>
      <c r="Q12" s="86" t="s">
        <v>250</v>
      </c>
      <c r="R12" s="89" t="s">
        <v>269</v>
      </c>
      <c r="S12" s="86" t="s">
        <v>278</v>
      </c>
      <c r="T12" s="86" t="s">
        <v>286</v>
      </c>
      <c r="U12" s="86"/>
      <c r="V12" s="89" t="s">
        <v>301</v>
      </c>
      <c r="W12" s="88">
        <v>43593.32847222222</v>
      </c>
      <c r="X12" s="89" t="s">
        <v>325</v>
      </c>
      <c r="Y12" s="86"/>
      <c r="Z12" s="86"/>
      <c r="AA12" s="92" t="s">
        <v>355</v>
      </c>
      <c r="AB12" s="86"/>
      <c r="AC12" s="86" t="b">
        <v>0</v>
      </c>
      <c r="AD12" s="86">
        <v>0</v>
      </c>
      <c r="AE12" s="92" t="s">
        <v>378</v>
      </c>
      <c r="AF12" s="86" t="b">
        <v>0</v>
      </c>
      <c r="AG12" s="86" t="s">
        <v>384</v>
      </c>
      <c r="AH12" s="86"/>
      <c r="AI12" s="92" t="s">
        <v>378</v>
      </c>
      <c r="AJ12" s="86" t="b">
        <v>0</v>
      </c>
      <c r="AK12" s="86">
        <v>0</v>
      </c>
      <c r="AL12" s="92" t="s">
        <v>378</v>
      </c>
      <c r="AM12" s="86" t="s">
        <v>390</v>
      </c>
      <c r="AN12" s="86" t="b">
        <v>0</v>
      </c>
      <c r="AO12" s="92" t="s">
        <v>355</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6</v>
      </c>
      <c r="BK12" s="52">
        <v>100</v>
      </c>
      <c r="BL12" s="51">
        <v>6</v>
      </c>
    </row>
    <row r="13" spans="1:64" ht="45">
      <c r="A13" s="84" t="s">
        <v>221</v>
      </c>
      <c r="B13" s="84" t="s">
        <v>221</v>
      </c>
      <c r="C13" s="53" t="s">
        <v>1022</v>
      </c>
      <c r="D13" s="54">
        <v>3</v>
      </c>
      <c r="E13" s="65" t="s">
        <v>132</v>
      </c>
      <c r="F13" s="55">
        <v>35</v>
      </c>
      <c r="G13" s="53"/>
      <c r="H13" s="57"/>
      <c r="I13" s="56"/>
      <c r="J13" s="56"/>
      <c r="K13" s="36" t="s">
        <v>65</v>
      </c>
      <c r="L13" s="83">
        <v>13</v>
      </c>
      <c r="M13" s="83"/>
      <c r="N13" s="63"/>
      <c r="O13" s="86" t="s">
        <v>176</v>
      </c>
      <c r="P13" s="88">
        <v>43593.5174537037</v>
      </c>
      <c r="Q13" s="86" t="s">
        <v>251</v>
      </c>
      <c r="R13" s="89" t="s">
        <v>270</v>
      </c>
      <c r="S13" s="86" t="s">
        <v>279</v>
      </c>
      <c r="T13" s="86" t="s">
        <v>283</v>
      </c>
      <c r="U13" s="86"/>
      <c r="V13" s="89" t="s">
        <v>302</v>
      </c>
      <c r="W13" s="88">
        <v>43593.5174537037</v>
      </c>
      <c r="X13" s="89" t="s">
        <v>326</v>
      </c>
      <c r="Y13" s="86"/>
      <c r="Z13" s="86"/>
      <c r="AA13" s="92" t="s">
        <v>356</v>
      </c>
      <c r="AB13" s="92" t="s">
        <v>377</v>
      </c>
      <c r="AC13" s="86" t="b">
        <v>0</v>
      </c>
      <c r="AD13" s="86">
        <v>4</v>
      </c>
      <c r="AE13" s="92" t="s">
        <v>381</v>
      </c>
      <c r="AF13" s="86" t="b">
        <v>0</v>
      </c>
      <c r="AG13" s="86" t="s">
        <v>385</v>
      </c>
      <c r="AH13" s="86"/>
      <c r="AI13" s="92" t="s">
        <v>378</v>
      </c>
      <c r="AJ13" s="86" t="b">
        <v>0</v>
      </c>
      <c r="AK13" s="86">
        <v>1</v>
      </c>
      <c r="AL13" s="92" t="s">
        <v>378</v>
      </c>
      <c r="AM13" s="86" t="s">
        <v>389</v>
      </c>
      <c r="AN13" s="86" t="b">
        <v>0</v>
      </c>
      <c r="AO13" s="92" t="s">
        <v>377</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1</v>
      </c>
      <c r="BE13" s="52">
        <v>2.5641025641025643</v>
      </c>
      <c r="BF13" s="51">
        <v>2</v>
      </c>
      <c r="BG13" s="52">
        <v>5.128205128205129</v>
      </c>
      <c r="BH13" s="51">
        <v>0</v>
      </c>
      <c r="BI13" s="52">
        <v>0</v>
      </c>
      <c r="BJ13" s="51">
        <v>36</v>
      </c>
      <c r="BK13" s="52">
        <v>92.3076923076923</v>
      </c>
      <c r="BL13" s="51">
        <v>39</v>
      </c>
    </row>
    <row r="14" spans="1:64" ht="45">
      <c r="A14" s="84" t="s">
        <v>222</v>
      </c>
      <c r="B14" s="84" t="s">
        <v>222</v>
      </c>
      <c r="C14" s="53" t="s">
        <v>1022</v>
      </c>
      <c r="D14" s="54">
        <v>3</v>
      </c>
      <c r="E14" s="65" t="s">
        <v>132</v>
      </c>
      <c r="F14" s="55">
        <v>35</v>
      </c>
      <c r="G14" s="53"/>
      <c r="H14" s="57"/>
      <c r="I14" s="56"/>
      <c r="J14" s="56"/>
      <c r="K14" s="36" t="s">
        <v>65</v>
      </c>
      <c r="L14" s="83">
        <v>14</v>
      </c>
      <c r="M14" s="83"/>
      <c r="N14" s="63"/>
      <c r="O14" s="86" t="s">
        <v>176</v>
      </c>
      <c r="P14" s="88">
        <v>43593.53167824074</v>
      </c>
      <c r="Q14" s="86" t="s">
        <v>252</v>
      </c>
      <c r="R14" s="86"/>
      <c r="S14" s="86"/>
      <c r="T14" s="86" t="s">
        <v>283</v>
      </c>
      <c r="U14" s="86"/>
      <c r="V14" s="89" t="s">
        <v>303</v>
      </c>
      <c r="W14" s="88">
        <v>43593.53167824074</v>
      </c>
      <c r="X14" s="89" t="s">
        <v>327</v>
      </c>
      <c r="Y14" s="86"/>
      <c r="Z14" s="86"/>
      <c r="AA14" s="92" t="s">
        <v>357</v>
      </c>
      <c r="AB14" s="86"/>
      <c r="AC14" s="86" t="b">
        <v>0</v>
      </c>
      <c r="AD14" s="86">
        <v>0</v>
      </c>
      <c r="AE14" s="92" t="s">
        <v>378</v>
      </c>
      <c r="AF14" s="86" t="b">
        <v>0</v>
      </c>
      <c r="AG14" s="86" t="s">
        <v>382</v>
      </c>
      <c r="AH14" s="86"/>
      <c r="AI14" s="92" t="s">
        <v>378</v>
      </c>
      <c r="AJ14" s="86" t="b">
        <v>0</v>
      </c>
      <c r="AK14" s="86">
        <v>0</v>
      </c>
      <c r="AL14" s="92" t="s">
        <v>378</v>
      </c>
      <c r="AM14" s="86" t="s">
        <v>388</v>
      </c>
      <c r="AN14" s="86" t="b">
        <v>0</v>
      </c>
      <c r="AO14" s="92" t="s">
        <v>357</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22</v>
      </c>
      <c r="BK14" s="52">
        <v>100</v>
      </c>
      <c r="BL14" s="51">
        <v>22</v>
      </c>
    </row>
    <row r="15" spans="1:64" ht="45">
      <c r="A15" s="84" t="s">
        <v>223</v>
      </c>
      <c r="B15" s="84" t="s">
        <v>223</v>
      </c>
      <c r="C15" s="53" t="s">
        <v>1022</v>
      </c>
      <c r="D15" s="54">
        <v>3</v>
      </c>
      <c r="E15" s="65" t="s">
        <v>132</v>
      </c>
      <c r="F15" s="55">
        <v>35</v>
      </c>
      <c r="G15" s="53"/>
      <c r="H15" s="57"/>
      <c r="I15" s="56"/>
      <c r="J15" s="56"/>
      <c r="K15" s="36" t="s">
        <v>65</v>
      </c>
      <c r="L15" s="83">
        <v>15</v>
      </c>
      <c r="M15" s="83"/>
      <c r="N15" s="63"/>
      <c r="O15" s="86" t="s">
        <v>176</v>
      </c>
      <c r="P15" s="88">
        <v>43567.704421296294</v>
      </c>
      <c r="Q15" s="86" t="s">
        <v>253</v>
      </c>
      <c r="R15" s="86"/>
      <c r="S15" s="86"/>
      <c r="T15" s="86" t="s">
        <v>283</v>
      </c>
      <c r="U15" s="89" t="s">
        <v>292</v>
      </c>
      <c r="V15" s="89" t="s">
        <v>292</v>
      </c>
      <c r="W15" s="88">
        <v>43567.704421296294</v>
      </c>
      <c r="X15" s="89" t="s">
        <v>328</v>
      </c>
      <c r="Y15" s="86"/>
      <c r="Z15" s="86"/>
      <c r="AA15" s="92" t="s">
        <v>358</v>
      </c>
      <c r="AB15" s="86"/>
      <c r="AC15" s="86" t="b">
        <v>0</v>
      </c>
      <c r="AD15" s="86">
        <v>21</v>
      </c>
      <c r="AE15" s="92" t="s">
        <v>378</v>
      </c>
      <c r="AF15" s="86" t="b">
        <v>0</v>
      </c>
      <c r="AG15" s="86" t="s">
        <v>382</v>
      </c>
      <c r="AH15" s="86"/>
      <c r="AI15" s="92" t="s">
        <v>378</v>
      </c>
      <c r="AJ15" s="86" t="b">
        <v>0</v>
      </c>
      <c r="AK15" s="86">
        <v>2</v>
      </c>
      <c r="AL15" s="92" t="s">
        <v>378</v>
      </c>
      <c r="AM15" s="86" t="s">
        <v>388</v>
      </c>
      <c r="AN15" s="86" t="b">
        <v>0</v>
      </c>
      <c r="AO15" s="92" t="s">
        <v>358</v>
      </c>
      <c r="AP15" s="86" t="s">
        <v>391</v>
      </c>
      <c r="AQ15" s="86">
        <v>0</v>
      </c>
      <c r="AR15" s="86">
        <v>0</v>
      </c>
      <c r="AS15" s="86"/>
      <c r="AT15" s="86"/>
      <c r="AU15" s="86"/>
      <c r="AV15" s="86"/>
      <c r="AW15" s="86"/>
      <c r="AX15" s="86"/>
      <c r="AY15" s="86"/>
      <c r="AZ15" s="86"/>
      <c r="BA15">
        <v>1</v>
      </c>
      <c r="BB15" s="85" t="str">
        <f>REPLACE(INDEX(GroupVertices[Group],MATCH(Edges[[#This Row],[Vertex 1]],GroupVertices[Vertex],0)),1,1,"")</f>
        <v>5</v>
      </c>
      <c r="BC15" s="85" t="str">
        <f>REPLACE(INDEX(GroupVertices[Group],MATCH(Edges[[#This Row],[Vertex 2]],GroupVertices[Vertex],0)),1,1,"")</f>
        <v>5</v>
      </c>
      <c r="BD15" s="51">
        <v>0</v>
      </c>
      <c r="BE15" s="52">
        <v>0</v>
      </c>
      <c r="BF15" s="51">
        <v>0</v>
      </c>
      <c r="BG15" s="52">
        <v>0</v>
      </c>
      <c r="BH15" s="51">
        <v>0</v>
      </c>
      <c r="BI15" s="52">
        <v>0</v>
      </c>
      <c r="BJ15" s="51">
        <v>39</v>
      </c>
      <c r="BK15" s="52">
        <v>100</v>
      </c>
      <c r="BL15" s="51">
        <v>39</v>
      </c>
    </row>
    <row r="16" spans="1:64" ht="45">
      <c r="A16" s="84" t="s">
        <v>224</v>
      </c>
      <c r="B16" s="84" t="s">
        <v>223</v>
      </c>
      <c r="C16" s="53" t="s">
        <v>1022</v>
      </c>
      <c r="D16" s="54">
        <v>3</v>
      </c>
      <c r="E16" s="65" t="s">
        <v>132</v>
      </c>
      <c r="F16" s="55">
        <v>35</v>
      </c>
      <c r="G16" s="53"/>
      <c r="H16" s="57"/>
      <c r="I16" s="56"/>
      <c r="J16" s="56"/>
      <c r="K16" s="36" t="s">
        <v>65</v>
      </c>
      <c r="L16" s="83">
        <v>16</v>
      </c>
      <c r="M16" s="83"/>
      <c r="N16" s="63"/>
      <c r="O16" s="86" t="s">
        <v>239</v>
      </c>
      <c r="P16" s="88">
        <v>43593.585277777776</v>
      </c>
      <c r="Q16" s="86" t="s">
        <v>254</v>
      </c>
      <c r="R16" s="86"/>
      <c r="S16" s="86"/>
      <c r="T16" s="86"/>
      <c r="U16" s="86"/>
      <c r="V16" s="89" t="s">
        <v>304</v>
      </c>
      <c r="W16" s="88">
        <v>43593.585277777776</v>
      </c>
      <c r="X16" s="89" t="s">
        <v>329</v>
      </c>
      <c r="Y16" s="86"/>
      <c r="Z16" s="86"/>
      <c r="AA16" s="92" t="s">
        <v>359</v>
      </c>
      <c r="AB16" s="86"/>
      <c r="AC16" s="86" t="b">
        <v>0</v>
      </c>
      <c r="AD16" s="86">
        <v>0</v>
      </c>
      <c r="AE16" s="92" t="s">
        <v>378</v>
      </c>
      <c r="AF16" s="86" t="b">
        <v>0</v>
      </c>
      <c r="AG16" s="86" t="s">
        <v>382</v>
      </c>
      <c r="AH16" s="86"/>
      <c r="AI16" s="92" t="s">
        <v>378</v>
      </c>
      <c r="AJ16" s="86" t="b">
        <v>0</v>
      </c>
      <c r="AK16" s="86">
        <v>2</v>
      </c>
      <c r="AL16" s="92" t="s">
        <v>358</v>
      </c>
      <c r="AM16" s="86" t="s">
        <v>388</v>
      </c>
      <c r="AN16" s="86" t="b">
        <v>0</v>
      </c>
      <c r="AO16" s="92" t="s">
        <v>358</v>
      </c>
      <c r="AP16" s="86" t="s">
        <v>176</v>
      </c>
      <c r="AQ16" s="86">
        <v>0</v>
      </c>
      <c r="AR16" s="86">
        <v>0</v>
      </c>
      <c r="AS16" s="86"/>
      <c r="AT16" s="86"/>
      <c r="AU16" s="86"/>
      <c r="AV16" s="86"/>
      <c r="AW16" s="86"/>
      <c r="AX16" s="86"/>
      <c r="AY16" s="86"/>
      <c r="AZ16" s="86"/>
      <c r="BA16">
        <v>1</v>
      </c>
      <c r="BB16" s="85" t="str">
        <f>REPLACE(INDEX(GroupVertices[Group],MATCH(Edges[[#This Row],[Vertex 1]],GroupVertices[Vertex],0)),1,1,"")</f>
        <v>5</v>
      </c>
      <c r="BC16" s="85" t="str">
        <f>REPLACE(INDEX(GroupVertices[Group],MATCH(Edges[[#This Row],[Vertex 2]],GroupVertices[Vertex],0)),1,1,"")</f>
        <v>5</v>
      </c>
      <c r="BD16" s="51">
        <v>0</v>
      </c>
      <c r="BE16" s="52">
        <v>0</v>
      </c>
      <c r="BF16" s="51">
        <v>0</v>
      </c>
      <c r="BG16" s="52">
        <v>0</v>
      </c>
      <c r="BH16" s="51">
        <v>0</v>
      </c>
      <c r="BI16" s="52">
        <v>0</v>
      </c>
      <c r="BJ16" s="51">
        <v>21</v>
      </c>
      <c r="BK16" s="52">
        <v>100</v>
      </c>
      <c r="BL16" s="51">
        <v>21</v>
      </c>
    </row>
    <row r="17" spans="1:64" ht="45">
      <c r="A17" s="84" t="s">
        <v>225</v>
      </c>
      <c r="B17" s="84" t="s">
        <v>229</v>
      </c>
      <c r="C17" s="53" t="s">
        <v>1022</v>
      </c>
      <c r="D17" s="54">
        <v>3</v>
      </c>
      <c r="E17" s="65" t="s">
        <v>132</v>
      </c>
      <c r="F17" s="55">
        <v>35</v>
      </c>
      <c r="G17" s="53"/>
      <c r="H17" s="57"/>
      <c r="I17" s="56"/>
      <c r="J17" s="56"/>
      <c r="K17" s="36" t="s">
        <v>65</v>
      </c>
      <c r="L17" s="83">
        <v>17</v>
      </c>
      <c r="M17" s="83"/>
      <c r="N17" s="63"/>
      <c r="O17" s="86" t="s">
        <v>239</v>
      </c>
      <c r="P17" s="88">
        <v>43593.82686342593</v>
      </c>
      <c r="Q17" s="86" t="s">
        <v>255</v>
      </c>
      <c r="R17" s="86"/>
      <c r="S17" s="86"/>
      <c r="T17" s="86"/>
      <c r="U17" s="86"/>
      <c r="V17" s="89" t="s">
        <v>305</v>
      </c>
      <c r="W17" s="88">
        <v>43593.82686342593</v>
      </c>
      <c r="X17" s="89" t="s">
        <v>330</v>
      </c>
      <c r="Y17" s="86"/>
      <c r="Z17" s="86"/>
      <c r="AA17" s="92" t="s">
        <v>360</v>
      </c>
      <c r="AB17" s="86"/>
      <c r="AC17" s="86" t="b">
        <v>0</v>
      </c>
      <c r="AD17" s="86">
        <v>0</v>
      </c>
      <c r="AE17" s="92" t="s">
        <v>378</v>
      </c>
      <c r="AF17" s="86" t="b">
        <v>0</v>
      </c>
      <c r="AG17" s="86" t="s">
        <v>382</v>
      </c>
      <c r="AH17" s="86"/>
      <c r="AI17" s="92" t="s">
        <v>378</v>
      </c>
      <c r="AJ17" s="86" t="b">
        <v>0</v>
      </c>
      <c r="AK17" s="86">
        <v>8</v>
      </c>
      <c r="AL17" s="92" t="s">
        <v>364</v>
      </c>
      <c r="AM17" s="86" t="s">
        <v>387</v>
      </c>
      <c r="AN17" s="86" t="b">
        <v>0</v>
      </c>
      <c r="AO17" s="92" t="s">
        <v>364</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0</v>
      </c>
      <c r="BE17" s="52">
        <v>0</v>
      </c>
      <c r="BF17" s="51">
        <v>0</v>
      </c>
      <c r="BG17" s="52">
        <v>0</v>
      </c>
      <c r="BH17" s="51">
        <v>0</v>
      </c>
      <c r="BI17" s="52">
        <v>0</v>
      </c>
      <c r="BJ17" s="51">
        <v>19</v>
      </c>
      <c r="BK17" s="52">
        <v>100</v>
      </c>
      <c r="BL17" s="51">
        <v>19</v>
      </c>
    </row>
    <row r="18" spans="1:64" ht="45">
      <c r="A18" s="84" t="s">
        <v>226</v>
      </c>
      <c r="B18" s="84" t="s">
        <v>229</v>
      </c>
      <c r="C18" s="53" t="s">
        <v>1022</v>
      </c>
      <c r="D18" s="54">
        <v>3</v>
      </c>
      <c r="E18" s="65" t="s">
        <v>132</v>
      </c>
      <c r="F18" s="55">
        <v>35</v>
      </c>
      <c r="G18" s="53"/>
      <c r="H18" s="57"/>
      <c r="I18" s="56"/>
      <c r="J18" s="56"/>
      <c r="K18" s="36" t="s">
        <v>65</v>
      </c>
      <c r="L18" s="83">
        <v>18</v>
      </c>
      <c r="M18" s="83"/>
      <c r="N18" s="63"/>
      <c r="O18" s="86" t="s">
        <v>239</v>
      </c>
      <c r="P18" s="88">
        <v>43593.82850694445</v>
      </c>
      <c r="Q18" s="86" t="s">
        <v>255</v>
      </c>
      <c r="R18" s="86"/>
      <c r="S18" s="86"/>
      <c r="T18" s="86"/>
      <c r="U18" s="86"/>
      <c r="V18" s="89" t="s">
        <v>306</v>
      </c>
      <c r="W18" s="88">
        <v>43593.82850694445</v>
      </c>
      <c r="X18" s="89" t="s">
        <v>331</v>
      </c>
      <c r="Y18" s="86"/>
      <c r="Z18" s="86"/>
      <c r="AA18" s="92" t="s">
        <v>361</v>
      </c>
      <c r="AB18" s="86"/>
      <c r="AC18" s="86" t="b">
        <v>0</v>
      </c>
      <c r="AD18" s="86">
        <v>0</v>
      </c>
      <c r="AE18" s="92" t="s">
        <v>378</v>
      </c>
      <c r="AF18" s="86" t="b">
        <v>0</v>
      </c>
      <c r="AG18" s="86" t="s">
        <v>382</v>
      </c>
      <c r="AH18" s="86"/>
      <c r="AI18" s="92" t="s">
        <v>378</v>
      </c>
      <c r="AJ18" s="86" t="b">
        <v>0</v>
      </c>
      <c r="AK18" s="86">
        <v>8</v>
      </c>
      <c r="AL18" s="92" t="s">
        <v>364</v>
      </c>
      <c r="AM18" s="86" t="s">
        <v>387</v>
      </c>
      <c r="AN18" s="86" t="b">
        <v>0</v>
      </c>
      <c r="AO18" s="92" t="s">
        <v>364</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v>0</v>
      </c>
      <c r="BE18" s="52">
        <v>0</v>
      </c>
      <c r="BF18" s="51">
        <v>0</v>
      </c>
      <c r="BG18" s="52">
        <v>0</v>
      </c>
      <c r="BH18" s="51">
        <v>0</v>
      </c>
      <c r="BI18" s="52">
        <v>0</v>
      </c>
      <c r="BJ18" s="51">
        <v>19</v>
      </c>
      <c r="BK18" s="52">
        <v>100</v>
      </c>
      <c r="BL18" s="51">
        <v>19</v>
      </c>
    </row>
    <row r="19" spans="1:64" ht="45">
      <c r="A19" s="84" t="s">
        <v>227</v>
      </c>
      <c r="B19" s="84" t="s">
        <v>229</v>
      </c>
      <c r="C19" s="53" t="s">
        <v>1022</v>
      </c>
      <c r="D19" s="54">
        <v>3</v>
      </c>
      <c r="E19" s="65" t="s">
        <v>132</v>
      </c>
      <c r="F19" s="55">
        <v>35</v>
      </c>
      <c r="G19" s="53"/>
      <c r="H19" s="57"/>
      <c r="I19" s="56"/>
      <c r="J19" s="56"/>
      <c r="K19" s="36" t="s">
        <v>65</v>
      </c>
      <c r="L19" s="83">
        <v>19</v>
      </c>
      <c r="M19" s="83"/>
      <c r="N19" s="63"/>
      <c r="O19" s="86" t="s">
        <v>239</v>
      </c>
      <c r="P19" s="88">
        <v>43593.84165509259</v>
      </c>
      <c r="Q19" s="86" t="s">
        <v>255</v>
      </c>
      <c r="R19" s="86"/>
      <c r="S19" s="86"/>
      <c r="T19" s="86"/>
      <c r="U19" s="86"/>
      <c r="V19" s="89" t="s">
        <v>307</v>
      </c>
      <c r="W19" s="88">
        <v>43593.84165509259</v>
      </c>
      <c r="X19" s="89" t="s">
        <v>332</v>
      </c>
      <c r="Y19" s="86"/>
      <c r="Z19" s="86"/>
      <c r="AA19" s="92" t="s">
        <v>362</v>
      </c>
      <c r="AB19" s="86"/>
      <c r="AC19" s="86" t="b">
        <v>0</v>
      </c>
      <c r="AD19" s="86">
        <v>0</v>
      </c>
      <c r="AE19" s="92" t="s">
        <v>378</v>
      </c>
      <c r="AF19" s="86" t="b">
        <v>0</v>
      </c>
      <c r="AG19" s="86" t="s">
        <v>382</v>
      </c>
      <c r="AH19" s="86"/>
      <c r="AI19" s="92" t="s">
        <v>378</v>
      </c>
      <c r="AJ19" s="86" t="b">
        <v>0</v>
      </c>
      <c r="AK19" s="86">
        <v>8</v>
      </c>
      <c r="AL19" s="92" t="s">
        <v>364</v>
      </c>
      <c r="AM19" s="86" t="s">
        <v>388</v>
      </c>
      <c r="AN19" s="86" t="b">
        <v>0</v>
      </c>
      <c r="AO19" s="92" t="s">
        <v>364</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v>0</v>
      </c>
      <c r="BE19" s="52">
        <v>0</v>
      </c>
      <c r="BF19" s="51">
        <v>0</v>
      </c>
      <c r="BG19" s="52">
        <v>0</v>
      </c>
      <c r="BH19" s="51">
        <v>0</v>
      </c>
      <c r="BI19" s="52">
        <v>0</v>
      </c>
      <c r="BJ19" s="51">
        <v>19</v>
      </c>
      <c r="BK19" s="52">
        <v>100</v>
      </c>
      <c r="BL19" s="51">
        <v>19</v>
      </c>
    </row>
    <row r="20" spans="1:64" ht="45">
      <c r="A20" s="84" t="s">
        <v>228</v>
      </c>
      <c r="B20" s="84" t="s">
        <v>229</v>
      </c>
      <c r="C20" s="53" t="s">
        <v>1022</v>
      </c>
      <c r="D20" s="54">
        <v>3</v>
      </c>
      <c r="E20" s="65" t="s">
        <v>132</v>
      </c>
      <c r="F20" s="55">
        <v>35</v>
      </c>
      <c r="G20" s="53"/>
      <c r="H20" s="57"/>
      <c r="I20" s="56"/>
      <c r="J20" s="56"/>
      <c r="K20" s="36" t="s">
        <v>65</v>
      </c>
      <c r="L20" s="83">
        <v>20</v>
      </c>
      <c r="M20" s="83"/>
      <c r="N20" s="63"/>
      <c r="O20" s="86" t="s">
        <v>239</v>
      </c>
      <c r="P20" s="88">
        <v>43593.857453703706</v>
      </c>
      <c r="Q20" s="86" t="s">
        <v>255</v>
      </c>
      <c r="R20" s="86"/>
      <c r="S20" s="86"/>
      <c r="T20" s="86"/>
      <c r="U20" s="86"/>
      <c r="V20" s="89" t="s">
        <v>308</v>
      </c>
      <c r="W20" s="88">
        <v>43593.857453703706</v>
      </c>
      <c r="X20" s="89" t="s">
        <v>333</v>
      </c>
      <c r="Y20" s="86"/>
      <c r="Z20" s="86"/>
      <c r="AA20" s="92" t="s">
        <v>363</v>
      </c>
      <c r="AB20" s="86"/>
      <c r="AC20" s="86" t="b">
        <v>0</v>
      </c>
      <c r="AD20" s="86">
        <v>0</v>
      </c>
      <c r="AE20" s="92" t="s">
        <v>378</v>
      </c>
      <c r="AF20" s="86" t="b">
        <v>0</v>
      </c>
      <c r="AG20" s="86" t="s">
        <v>382</v>
      </c>
      <c r="AH20" s="86"/>
      <c r="AI20" s="92" t="s">
        <v>378</v>
      </c>
      <c r="AJ20" s="86" t="b">
        <v>0</v>
      </c>
      <c r="AK20" s="86">
        <v>8</v>
      </c>
      <c r="AL20" s="92" t="s">
        <v>364</v>
      </c>
      <c r="AM20" s="86" t="s">
        <v>388</v>
      </c>
      <c r="AN20" s="86" t="b">
        <v>0</v>
      </c>
      <c r="AO20" s="92" t="s">
        <v>364</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v>0</v>
      </c>
      <c r="BE20" s="52">
        <v>0</v>
      </c>
      <c r="BF20" s="51">
        <v>0</v>
      </c>
      <c r="BG20" s="52">
        <v>0</v>
      </c>
      <c r="BH20" s="51">
        <v>0</v>
      </c>
      <c r="BI20" s="52">
        <v>0</v>
      </c>
      <c r="BJ20" s="51">
        <v>19</v>
      </c>
      <c r="BK20" s="52">
        <v>100</v>
      </c>
      <c r="BL20" s="51">
        <v>19</v>
      </c>
    </row>
    <row r="21" spans="1:64" ht="45">
      <c r="A21" s="84" t="s">
        <v>229</v>
      </c>
      <c r="B21" s="84" t="s">
        <v>229</v>
      </c>
      <c r="C21" s="53" t="s">
        <v>1022</v>
      </c>
      <c r="D21" s="54">
        <v>3</v>
      </c>
      <c r="E21" s="65" t="s">
        <v>132</v>
      </c>
      <c r="F21" s="55">
        <v>35</v>
      </c>
      <c r="G21" s="53"/>
      <c r="H21" s="57"/>
      <c r="I21" s="56"/>
      <c r="J21" s="56"/>
      <c r="K21" s="36" t="s">
        <v>65</v>
      </c>
      <c r="L21" s="83">
        <v>21</v>
      </c>
      <c r="M21" s="83"/>
      <c r="N21" s="63"/>
      <c r="O21" s="86" t="s">
        <v>176</v>
      </c>
      <c r="P21" s="88">
        <v>43593.79949074074</v>
      </c>
      <c r="Q21" s="86" t="s">
        <v>256</v>
      </c>
      <c r="R21" s="89" t="s">
        <v>270</v>
      </c>
      <c r="S21" s="86" t="s">
        <v>279</v>
      </c>
      <c r="T21" s="86" t="s">
        <v>283</v>
      </c>
      <c r="U21" s="86"/>
      <c r="V21" s="89" t="s">
        <v>309</v>
      </c>
      <c r="W21" s="88">
        <v>43593.79949074074</v>
      </c>
      <c r="X21" s="89" t="s">
        <v>334</v>
      </c>
      <c r="Y21" s="86"/>
      <c r="Z21" s="86"/>
      <c r="AA21" s="92" t="s">
        <v>364</v>
      </c>
      <c r="AB21" s="86"/>
      <c r="AC21" s="86" t="b">
        <v>0</v>
      </c>
      <c r="AD21" s="86">
        <v>7</v>
      </c>
      <c r="AE21" s="92" t="s">
        <v>378</v>
      </c>
      <c r="AF21" s="86" t="b">
        <v>0</v>
      </c>
      <c r="AG21" s="86" t="s">
        <v>382</v>
      </c>
      <c r="AH21" s="86"/>
      <c r="AI21" s="92" t="s">
        <v>378</v>
      </c>
      <c r="AJ21" s="86" t="b">
        <v>0</v>
      </c>
      <c r="AK21" s="86">
        <v>8</v>
      </c>
      <c r="AL21" s="92" t="s">
        <v>378</v>
      </c>
      <c r="AM21" s="86" t="s">
        <v>390</v>
      </c>
      <c r="AN21" s="86" t="b">
        <v>0</v>
      </c>
      <c r="AO21" s="92" t="s">
        <v>364</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v>0</v>
      </c>
      <c r="BE21" s="52">
        <v>0</v>
      </c>
      <c r="BF21" s="51">
        <v>0</v>
      </c>
      <c r="BG21" s="52">
        <v>0</v>
      </c>
      <c r="BH21" s="51">
        <v>0</v>
      </c>
      <c r="BI21" s="52">
        <v>0</v>
      </c>
      <c r="BJ21" s="51">
        <v>18</v>
      </c>
      <c r="BK21" s="52">
        <v>100</v>
      </c>
      <c r="BL21" s="51">
        <v>18</v>
      </c>
    </row>
    <row r="22" spans="1:64" ht="45">
      <c r="A22" s="84" t="s">
        <v>230</v>
      </c>
      <c r="B22" s="84" t="s">
        <v>229</v>
      </c>
      <c r="C22" s="53" t="s">
        <v>1022</v>
      </c>
      <c r="D22" s="54">
        <v>3</v>
      </c>
      <c r="E22" s="65" t="s">
        <v>132</v>
      </c>
      <c r="F22" s="55">
        <v>35</v>
      </c>
      <c r="G22" s="53"/>
      <c r="H22" s="57"/>
      <c r="I22" s="56"/>
      <c r="J22" s="56"/>
      <c r="K22" s="36" t="s">
        <v>65</v>
      </c>
      <c r="L22" s="83">
        <v>22</v>
      </c>
      <c r="M22" s="83"/>
      <c r="N22" s="63"/>
      <c r="O22" s="86" t="s">
        <v>239</v>
      </c>
      <c r="P22" s="88">
        <v>43594.144375</v>
      </c>
      <c r="Q22" s="86" t="s">
        <v>255</v>
      </c>
      <c r="R22" s="86"/>
      <c r="S22" s="86"/>
      <c r="T22" s="86"/>
      <c r="U22" s="86"/>
      <c r="V22" s="89" t="s">
        <v>310</v>
      </c>
      <c r="W22" s="88">
        <v>43594.144375</v>
      </c>
      <c r="X22" s="89" t="s">
        <v>335</v>
      </c>
      <c r="Y22" s="86"/>
      <c r="Z22" s="86"/>
      <c r="AA22" s="92" t="s">
        <v>365</v>
      </c>
      <c r="AB22" s="86"/>
      <c r="AC22" s="86" t="b">
        <v>0</v>
      </c>
      <c r="AD22" s="86">
        <v>0</v>
      </c>
      <c r="AE22" s="92" t="s">
        <v>378</v>
      </c>
      <c r="AF22" s="86" t="b">
        <v>0</v>
      </c>
      <c r="AG22" s="86" t="s">
        <v>382</v>
      </c>
      <c r="AH22" s="86"/>
      <c r="AI22" s="92" t="s">
        <v>378</v>
      </c>
      <c r="AJ22" s="86" t="b">
        <v>0</v>
      </c>
      <c r="AK22" s="86">
        <v>8</v>
      </c>
      <c r="AL22" s="92" t="s">
        <v>364</v>
      </c>
      <c r="AM22" s="86" t="s">
        <v>387</v>
      </c>
      <c r="AN22" s="86" t="b">
        <v>0</v>
      </c>
      <c r="AO22" s="92" t="s">
        <v>364</v>
      </c>
      <c r="AP22" s="86" t="s">
        <v>176</v>
      </c>
      <c r="AQ22" s="86">
        <v>0</v>
      </c>
      <c r="AR22" s="86">
        <v>0</v>
      </c>
      <c r="AS22" s="86"/>
      <c r="AT22" s="86"/>
      <c r="AU22" s="86"/>
      <c r="AV22" s="86"/>
      <c r="AW22" s="86"/>
      <c r="AX22" s="86"/>
      <c r="AY22" s="86"/>
      <c r="AZ22" s="86"/>
      <c r="BA22">
        <v>1</v>
      </c>
      <c r="BB22" s="85" t="str">
        <f>REPLACE(INDEX(GroupVertices[Group],MATCH(Edges[[#This Row],[Vertex 1]],GroupVertices[Vertex],0)),1,1,"")</f>
        <v>2</v>
      </c>
      <c r="BC22" s="85" t="str">
        <f>REPLACE(INDEX(GroupVertices[Group],MATCH(Edges[[#This Row],[Vertex 2]],GroupVertices[Vertex],0)),1,1,"")</f>
        <v>2</v>
      </c>
      <c r="BD22" s="51">
        <v>0</v>
      </c>
      <c r="BE22" s="52">
        <v>0</v>
      </c>
      <c r="BF22" s="51">
        <v>0</v>
      </c>
      <c r="BG22" s="52">
        <v>0</v>
      </c>
      <c r="BH22" s="51">
        <v>0</v>
      </c>
      <c r="BI22" s="52">
        <v>0</v>
      </c>
      <c r="BJ22" s="51">
        <v>19</v>
      </c>
      <c r="BK22" s="52">
        <v>100</v>
      </c>
      <c r="BL22" s="51">
        <v>19</v>
      </c>
    </row>
    <row r="23" spans="1:64" ht="45">
      <c r="A23" s="84" t="s">
        <v>231</v>
      </c>
      <c r="B23" s="84" t="s">
        <v>231</v>
      </c>
      <c r="C23" s="53" t="s">
        <v>1022</v>
      </c>
      <c r="D23" s="54">
        <v>3</v>
      </c>
      <c r="E23" s="65" t="s">
        <v>132</v>
      </c>
      <c r="F23" s="55">
        <v>35</v>
      </c>
      <c r="G23" s="53"/>
      <c r="H23" s="57"/>
      <c r="I23" s="56"/>
      <c r="J23" s="56"/>
      <c r="K23" s="36" t="s">
        <v>65</v>
      </c>
      <c r="L23" s="83">
        <v>23</v>
      </c>
      <c r="M23" s="83"/>
      <c r="N23" s="63"/>
      <c r="O23" s="86" t="s">
        <v>176</v>
      </c>
      <c r="P23" s="88">
        <v>43594.211643518516</v>
      </c>
      <c r="Q23" s="86" t="s">
        <v>257</v>
      </c>
      <c r="R23" s="86"/>
      <c r="S23" s="86"/>
      <c r="T23" s="86" t="s">
        <v>283</v>
      </c>
      <c r="U23" s="86"/>
      <c r="V23" s="89" t="s">
        <v>311</v>
      </c>
      <c r="W23" s="88">
        <v>43594.211643518516</v>
      </c>
      <c r="X23" s="89" t="s">
        <v>336</v>
      </c>
      <c r="Y23" s="86"/>
      <c r="Z23" s="86"/>
      <c r="AA23" s="92" t="s">
        <v>366</v>
      </c>
      <c r="AB23" s="86"/>
      <c r="AC23" s="86" t="b">
        <v>0</v>
      </c>
      <c r="AD23" s="86">
        <v>2</v>
      </c>
      <c r="AE23" s="92" t="s">
        <v>378</v>
      </c>
      <c r="AF23" s="86" t="b">
        <v>0</v>
      </c>
      <c r="AG23" s="86" t="s">
        <v>382</v>
      </c>
      <c r="AH23" s="86"/>
      <c r="AI23" s="92" t="s">
        <v>378</v>
      </c>
      <c r="AJ23" s="86" t="b">
        <v>0</v>
      </c>
      <c r="AK23" s="86">
        <v>0</v>
      </c>
      <c r="AL23" s="92" t="s">
        <v>378</v>
      </c>
      <c r="AM23" s="86" t="s">
        <v>388</v>
      </c>
      <c r="AN23" s="86" t="b">
        <v>0</v>
      </c>
      <c r="AO23" s="92" t="s">
        <v>366</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32</v>
      </c>
      <c r="BK23" s="52">
        <v>100</v>
      </c>
      <c r="BL23" s="51">
        <v>32</v>
      </c>
    </row>
    <row r="24" spans="1:64" ht="45">
      <c r="A24" s="84" t="s">
        <v>232</v>
      </c>
      <c r="B24" s="84" t="s">
        <v>232</v>
      </c>
      <c r="C24" s="53" t="s">
        <v>1022</v>
      </c>
      <c r="D24" s="54">
        <v>3</v>
      </c>
      <c r="E24" s="65" t="s">
        <v>132</v>
      </c>
      <c r="F24" s="55">
        <v>35</v>
      </c>
      <c r="G24" s="53"/>
      <c r="H24" s="57"/>
      <c r="I24" s="56"/>
      <c r="J24" s="56"/>
      <c r="K24" s="36" t="s">
        <v>65</v>
      </c>
      <c r="L24" s="83">
        <v>24</v>
      </c>
      <c r="M24" s="83"/>
      <c r="N24" s="63"/>
      <c r="O24" s="86" t="s">
        <v>176</v>
      </c>
      <c r="P24" s="88">
        <v>43569.59037037037</v>
      </c>
      <c r="Q24" s="86" t="s">
        <v>258</v>
      </c>
      <c r="R24" s="86"/>
      <c r="S24" s="86"/>
      <c r="T24" s="86" t="s">
        <v>287</v>
      </c>
      <c r="U24" s="89" t="s">
        <v>293</v>
      </c>
      <c r="V24" s="89" t="s">
        <v>293</v>
      </c>
      <c r="W24" s="88">
        <v>43569.59037037037</v>
      </c>
      <c r="X24" s="89" t="s">
        <v>337</v>
      </c>
      <c r="Y24" s="86"/>
      <c r="Z24" s="86"/>
      <c r="AA24" s="92" t="s">
        <v>367</v>
      </c>
      <c r="AB24" s="86"/>
      <c r="AC24" s="86" t="b">
        <v>0</v>
      </c>
      <c r="AD24" s="86">
        <v>8</v>
      </c>
      <c r="AE24" s="92" t="s">
        <v>378</v>
      </c>
      <c r="AF24" s="86" t="b">
        <v>0</v>
      </c>
      <c r="AG24" s="86" t="s">
        <v>382</v>
      </c>
      <c r="AH24" s="86"/>
      <c r="AI24" s="92" t="s">
        <v>378</v>
      </c>
      <c r="AJ24" s="86" t="b">
        <v>0</v>
      </c>
      <c r="AK24" s="86">
        <v>1</v>
      </c>
      <c r="AL24" s="92" t="s">
        <v>378</v>
      </c>
      <c r="AM24" s="86" t="s">
        <v>388</v>
      </c>
      <c r="AN24" s="86" t="b">
        <v>0</v>
      </c>
      <c r="AO24" s="92" t="s">
        <v>367</v>
      </c>
      <c r="AP24" s="86" t="s">
        <v>391</v>
      </c>
      <c r="AQ24" s="86">
        <v>0</v>
      </c>
      <c r="AR24" s="86">
        <v>0</v>
      </c>
      <c r="AS24" s="86"/>
      <c r="AT24" s="86"/>
      <c r="AU24" s="86"/>
      <c r="AV24" s="86"/>
      <c r="AW24" s="86"/>
      <c r="AX24" s="86"/>
      <c r="AY24" s="86"/>
      <c r="AZ24" s="86"/>
      <c r="BA24">
        <v>1</v>
      </c>
      <c r="BB24" s="85" t="str">
        <f>REPLACE(INDEX(GroupVertices[Group],MATCH(Edges[[#This Row],[Vertex 1]],GroupVertices[Vertex],0)),1,1,"")</f>
        <v>4</v>
      </c>
      <c r="BC24" s="85" t="str">
        <f>REPLACE(INDEX(GroupVertices[Group],MATCH(Edges[[#This Row],[Vertex 2]],GroupVertices[Vertex],0)),1,1,"")</f>
        <v>4</v>
      </c>
      <c r="BD24" s="51">
        <v>0</v>
      </c>
      <c r="BE24" s="52">
        <v>0</v>
      </c>
      <c r="BF24" s="51">
        <v>0</v>
      </c>
      <c r="BG24" s="52">
        <v>0</v>
      </c>
      <c r="BH24" s="51">
        <v>0</v>
      </c>
      <c r="BI24" s="52">
        <v>0</v>
      </c>
      <c r="BJ24" s="51">
        <v>33</v>
      </c>
      <c r="BK24" s="52">
        <v>100</v>
      </c>
      <c r="BL24" s="51">
        <v>33</v>
      </c>
    </row>
    <row r="25" spans="1:64" ht="45">
      <c r="A25" s="84" t="s">
        <v>233</v>
      </c>
      <c r="B25" s="84" t="s">
        <v>232</v>
      </c>
      <c r="C25" s="53" t="s">
        <v>1022</v>
      </c>
      <c r="D25" s="54">
        <v>3</v>
      </c>
      <c r="E25" s="65" t="s">
        <v>132</v>
      </c>
      <c r="F25" s="55">
        <v>35</v>
      </c>
      <c r="G25" s="53"/>
      <c r="H25" s="57"/>
      <c r="I25" s="56"/>
      <c r="J25" s="56"/>
      <c r="K25" s="36" t="s">
        <v>65</v>
      </c>
      <c r="L25" s="83">
        <v>25</v>
      </c>
      <c r="M25" s="83"/>
      <c r="N25" s="63"/>
      <c r="O25" s="86" t="s">
        <v>239</v>
      </c>
      <c r="P25" s="88">
        <v>43596.024050925924</v>
      </c>
      <c r="Q25" s="86" t="s">
        <v>259</v>
      </c>
      <c r="R25" s="86"/>
      <c r="S25" s="86"/>
      <c r="T25" s="86"/>
      <c r="U25" s="86"/>
      <c r="V25" s="89" t="s">
        <v>312</v>
      </c>
      <c r="W25" s="88">
        <v>43596.024050925924</v>
      </c>
      <c r="X25" s="89" t="s">
        <v>338</v>
      </c>
      <c r="Y25" s="86"/>
      <c r="Z25" s="86"/>
      <c r="AA25" s="92" t="s">
        <v>368</v>
      </c>
      <c r="AB25" s="86"/>
      <c r="AC25" s="86" t="b">
        <v>0</v>
      </c>
      <c r="AD25" s="86">
        <v>0</v>
      </c>
      <c r="AE25" s="92" t="s">
        <v>378</v>
      </c>
      <c r="AF25" s="86" t="b">
        <v>0</v>
      </c>
      <c r="AG25" s="86" t="s">
        <v>382</v>
      </c>
      <c r="AH25" s="86"/>
      <c r="AI25" s="92" t="s">
        <v>378</v>
      </c>
      <c r="AJ25" s="86" t="b">
        <v>0</v>
      </c>
      <c r="AK25" s="86">
        <v>1</v>
      </c>
      <c r="AL25" s="92" t="s">
        <v>367</v>
      </c>
      <c r="AM25" s="86" t="s">
        <v>388</v>
      </c>
      <c r="AN25" s="86" t="b">
        <v>0</v>
      </c>
      <c r="AO25" s="92" t="s">
        <v>367</v>
      </c>
      <c r="AP25" s="86" t="s">
        <v>176</v>
      </c>
      <c r="AQ25" s="86">
        <v>0</v>
      </c>
      <c r="AR25" s="86">
        <v>0</v>
      </c>
      <c r="AS25" s="86"/>
      <c r="AT25" s="86"/>
      <c r="AU25" s="86"/>
      <c r="AV25" s="86"/>
      <c r="AW25" s="86"/>
      <c r="AX25" s="86"/>
      <c r="AY25" s="86"/>
      <c r="AZ25" s="86"/>
      <c r="BA25">
        <v>1</v>
      </c>
      <c r="BB25" s="85" t="str">
        <f>REPLACE(INDEX(GroupVertices[Group],MATCH(Edges[[#This Row],[Vertex 1]],GroupVertices[Vertex],0)),1,1,"")</f>
        <v>4</v>
      </c>
      <c r="BC25" s="85" t="str">
        <f>REPLACE(INDEX(GroupVertices[Group],MATCH(Edges[[#This Row],[Vertex 2]],GroupVertices[Vertex],0)),1,1,"")</f>
        <v>4</v>
      </c>
      <c r="BD25" s="51">
        <v>0</v>
      </c>
      <c r="BE25" s="52">
        <v>0</v>
      </c>
      <c r="BF25" s="51">
        <v>0</v>
      </c>
      <c r="BG25" s="52">
        <v>0</v>
      </c>
      <c r="BH25" s="51">
        <v>0</v>
      </c>
      <c r="BI25" s="52">
        <v>0</v>
      </c>
      <c r="BJ25" s="51">
        <v>20</v>
      </c>
      <c r="BK25" s="52">
        <v>100</v>
      </c>
      <c r="BL25" s="51">
        <v>20</v>
      </c>
    </row>
    <row r="26" spans="1:64" ht="45">
      <c r="A26" s="84" t="s">
        <v>234</v>
      </c>
      <c r="B26" s="84" t="s">
        <v>234</v>
      </c>
      <c r="C26" s="53" t="s">
        <v>1022</v>
      </c>
      <c r="D26" s="54">
        <v>3</v>
      </c>
      <c r="E26" s="65" t="s">
        <v>132</v>
      </c>
      <c r="F26" s="55">
        <v>35</v>
      </c>
      <c r="G26" s="53"/>
      <c r="H26" s="57"/>
      <c r="I26" s="56"/>
      <c r="J26" s="56"/>
      <c r="K26" s="36" t="s">
        <v>65</v>
      </c>
      <c r="L26" s="83">
        <v>26</v>
      </c>
      <c r="M26" s="83"/>
      <c r="N26" s="63"/>
      <c r="O26" s="86" t="s">
        <v>176</v>
      </c>
      <c r="P26" s="88">
        <v>43598.56364583333</v>
      </c>
      <c r="Q26" s="86" t="s">
        <v>260</v>
      </c>
      <c r="R26" s="89" t="s">
        <v>271</v>
      </c>
      <c r="S26" s="86" t="s">
        <v>280</v>
      </c>
      <c r="T26" s="86" t="s">
        <v>288</v>
      </c>
      <c r="U26" s="86"/>
      <c r="V26" s="89" t="s">
        <v>313</v>
      </c>
      <c r="W26" s="88">
        <v>43598.56364583333</v>
      </c>
      <c r="X26" s="89" t="s">
        <v>339</v>
      </c>
      <c r="Y26" s="86"/>
      <c r="Z26" s="86"/>
      <c r="AA26" s="92" t="s">
        <v>369</v>
      </c>
      <c r="AB26" s="86"/>
      <c r="AC26" s="86" t="b">
        <v>0</v>
      </c>
      <c r="AD26" s="86">
        <v>0</v>
      </c>
      <c r="AE26" s="92" t="s">
        <v>378</v>
      </c>
      <c r="AF26" s="86" t="b">
        <v>0</v>
      </c>
      <c r="AG26" s="86" t="s">
        <v>386</v>
      </c>
      <c r="AH26" s="86"/>
      <c r="AI26" s="92" t="s">
        <v>378</v>
      </c>
      <c r="AJ26" s="86" t="b">
        <v>0</v>
      </c>
      <c r="AK26" s="86">
        <v>0</v>
      </c>
      <c r="AL26" s="92" t="s">
        <v>378</v>
      </c>
      <c r="AM26" s="86" t="s">
        <v>388</v>
      </c>
      <c r="AN26" s="86" t="b">
        <v>0</v>
      </c>
      <c r="AO26" s="92" t="s">
        <v>369</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2</v>
      </c>
      <c r="BK26" s="52">
        <v>100</v>
      </c>
      <c r="BL26" s="51">
        <v>2</v>
      </c>
    </row>
    <row r="27" spans="1:64" ht="45">
      <c r="A27" s="84" t="s">
        <v>235</v>
      </c>
      <c r="B27" s="84" t="s">
        <v>235</v>
      </c>
      <c r="C27" s="53" t="s">
        <v>1022</v>
      </c>
      <c r="D27" s="54">
        <v>3</v>
      </c>
      <c r="E27" s="65" t="s">
        <v>132</v>
      </c>
      <c r="F27" s="55">
        <v>35</v>
      </c>
      <c r="G27" s="53"/>
      <c r="H27" s="57"/>
      <c r="I27" s="56"/>
      <c r="J27" s="56"/>
      <c r="K27" s="36" t="s">
        <v>65</v>
      </c>
      <c r="L27" s="83">
        <v>27</v>
      </c>
      <c r="M27" s="83"/>
      <c r="N27" s="63"/>
      <c r="O27" s="86" t="s">
        <v>176</v>
      </c>
      <c r="P27" s="88">
        <v>43601.82775462963</v>
      </c>
      <c r="Q27" s="86" t="s">
        <v>261</v>
      </c>
      <c r="R27" s="86"/>
      <c r="S27" s="86"/>
      <c r="T27" s="86" t="s">
        <v>289</v>
      </c>
      <c r="U27" s="86"/>
      <c r="V27" s="89" t="s">
        <v>314</v>
      </c>
      <c r="W27" s="88">
        <v>43601.82775462963</v>
      </c>
      <c r="X27" s="89" t="s">
        <v>340</v>
      </c>
      <c r="Y27" s="86"/>
      <c r="Z27" s="86"/>
      <c r="AA27" s="92" t="s">
        <v>370</v>
      </c>
      <c r="AB27" s="86"/>
      <c r="AC27" s="86" t="b">
        <v>0</v>
      </c>
      <c r="AD27" s="86">
        <v>1</v>
      </c>
      <c r="AE27" s="92" t="s">
        <v>378</v>
      </c>
      <c r="AF27" s="86" t="b">
        <v>0</v>
      </c>
      <c r="AG27" s="86" t="s">
        <v>386</v>
      </c>
      <c r="AH27" s="86"/>
      <c r="AI27" s="92" t="s">
        <v>378</v>
      </c>
      <c r="AJ27" s="86" t="b">
        <v>0</v>
      </c>
      <c r="AK27" s="86">
        <v>0</v>
      </c>
      <c r="AL27" s="92" t="s">
        <v>378</v>
      </c>
      <c r="AM27" s="86" t="s">
        <v>387</v>
      </c>
      <c r="AN27" s="86" t="b">
        <v>0</v>
      </c>
      <c r="AO27" s="92" t="s">
        <v>370</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4</v>
      </c>
      <c r="BK27" s="52">
        <v>100</v>
      </c>
      <c r="BL27" s="51">
        <v>4</v>
      </c>
    </row>
    <row r="28" spans="1:64" ht="45">
      <c r="A28" s="84" t="s">
        <v>236</v>
      </c>
      <c r="B28" s="84" t="s">
        <v>236</v>
      </c>
      <c r="C28" s="53" t="s">
        <v>1022</v>
      </c>
      <c r="D28" s="54">
        <v>3</v>
      </c>
      <c r="E28" s="65" t="s">
        <v>132</v>
      </c>
      <c r="F28" s="55">
        <v>35</v>
      </c>
      <c r="G28" s="53"/>
      <c r="H28" s="57"/>
      <c r="I28" s="56"/>
      <c r="J28" s="56"/>
      <c r="K28" s="36" t="s">
        <v>65</v>
      </c>
      <c r="L28" s="83">
        <v>28</v>
      </c>
      <c r="M28" s="83"/>
      <c r="N28" s="63"/>
      <c r="O28" s="86" t="s">
        <v>176</v>
      </c>
      <c r="P28" s="88">
        <v>43602.23304398148</v>
      </c>
      <c r="Q28" s="86" t="s">
        <v>262</v>
      </c>
      <c r="R28" s="86"/>
      <c r="S28" s="86"/>
      <c r="T28" s="86" t="s">
        <v>283</v>
      </c>
      <c r="U28" s="89" t="s">
        <v>294</v>
      </c>
      <c r="V28" s="89" t="s">
        <v>294</v>
      </c>
      <c r="W28" s="88">
        <v>43602.23304398148</v>
      </c>
      <c r="X28" s="89" t="s">
        <v>341</v>
      </c>
      <c r="Y28" s="86"/>
      <c r="Z28" s="86"/>
      <c r="AA28" s="92" t="s">
        <v>371</v>
      </c>
      <c r="AB28" s="86"/>
      <c r="AC28" s="86" t="b">
        <v>0</v>
      </c>
      <c r="AD28" s="86">
        <v>0</v>
      </c>
      <c r="AE28" s="92" t="s">
        <v>378</v>
      </c>
      <c r="AF28" s="86" t="b">
        <v>0</v>
      </c>
      <c r="AG28" s="86" t="s">
        <v>382</v>
      </c>
      <c r="AH28" s="86"/>
      <c r="AI28" s="92" t="s">
        <v>378</v>
      </c>
      <c r="AJ28" s="86" t="b">
        <v>0</v>
      </c>
      <c r="AK28" s="86">
        <v>0</v>
      </c>
      <c r="AL28" s="92" t="s">
        <v>378</v>
      </c>
      <c r="AM28" s="86" t="s">
        <v>388</v>
      </c>
      <c r="AN28" s="86" t="b">
        <v>0</v>
      </c>
      <c r="AO28" s="92" t="s">
        <v>371</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0</v>
      </c>
      <c r="BG28" s="52">
        <v>0</v>
      </c>
      <c r="BH28" s="51">
        <v>0</v>
      </c>
      <c r="BI28" s="52">
        <v>0</v>
      </c>
      <c r="BJ28" s="51">
        <v>6</v>
      </c>
      <c r="BK28" s="52">
        <v>100</v>
      </c>
      <c r="BL28" s="51">
        <v>6</v>
      </c>
    </row>
    <row r="29" spans="1:64" ht="30">
      <c r="A29" s="84" t="s">
        <v>237</v>
      </c>
      <c r="B29" s="84" t="s">
        <v>237</v>
      </c>
      <c r="C29" s="53" t="s">
        <v>1023</v>
      </c>
      <c r="D29" s="54">
        <v>3</v>
      </c>
      <c r="E29" s="65" t="s">
        <v>136</v>
      </c>
      <c r="F29" s="55">
        <v>35</v>
      </c>
      <c r="G29" s="53"/>
      <c r="H29" s="57"/>
      <c r="I29" s="56"/>
      <c r="J29" s="56"/>
      <c r="K29" s="36" t="s">
        <v>65</v>
      </c>
      <c r="L29" s="83">
        <v>29</v>
      </c>
      <c r="M29" s="83"/>
      <c r="N29" s="63"/>
      <c r="O29" s="86" t="s">
        <v>176</v>
      </c>
      <c r="P29" s="88">
        <v>43597.516805555555</v>
      </c>
      <c r="Q29" s="86" t="s">
        <v>263</v>
      </c>
      <c r="R29" s="89" t="s">
        <v>272</v>
      </c>
      <c r="S29" s="86" t="s">
        <v>278</v>
      </c>
      <c r="T29" s="86" t="s">
        <v>283</v>
      </c>
      <c r="U29" s="86"/>
      <c r="V29" s="89" t="s">
        <v>315</v>
      </c>
      <c r="W29" s="88">
        <v>43597.516805555555</v>
      </c>
      <c r="X29" s="89" t="s">
        <v>342</v>
      </c>
      <c r="Y29" s="86"/>
      <c r="Z29" s="86"/>
      <c r="AA29" s="92" t="s">
        <v>372</v>
      </c>
      <c r="AB29" s="86"/>
      <c r="AC29" s="86" t="b">
        <v>0</v>
      </c>
      <c r="AD29" s="86">
        <v>0</v>
      </c>
      <c r="AE29" s="92" t="s">
        <v>378</v>
      </c>
      <c r="AF29" s="86" t="b">
        <v>0</v>
      </c>
      <c r="AG29" s="86" t="s">
        <v>386</v>
      </c>
      <c r="AH29" s="86"/>
      <c r="AI29" s="92" t="s">
        <v>378</v>
      </c>
      <c r="AJ29" s="86" t="b">
        <v>0</v>
      </c>
      <c r="AK29" s="86">
        <v>0</v>
      </c>
      <c r="AL29" s="92" t="s">
        <v>378</v>
      </c>
      <c r="AM29" s="86" t="s">
        <v>390</v>
      </c>
      <c r="AN29" s="86" t="b">
        <v>0</v>
      </c>
      <c r="AO29" s="92" t="s">
        <v>372</v>
      </c>
      <c r="AP29" s="86" t="s">
        <v>176</v>
      </c>
      <c r="AQ29" s="86">
        <v>0</v>
      </c>
      <c r="AR29" s="86">
        <v>0</v>
      </c>
      <c r="AS29" s="86"/>
      <c r="AT29" s="86"/>
      <c r="AU29" s="86"/>
      <c r="AV29" s="86"/>
      <c r="AW29" s="86"/>
      <c r="AX29" s="86"/>
      <c r="AY29" s="86"/>
      <c r="AZ29" s="86"/>
      <c r="BA29">
        <v>4</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1</v>
      </c>
      <c r="BK29" s="52">
        <v>100</v>
      </c>
      <c r="BL29" s="51">
        <v>1</v>
      </c>
    </row>
    <row r="30" spans="1:64" ht="30">
      <c r="A30" s="84" t="s">
        <v>237</v>
      </c>
      <c r="B30" s="84" t="s">
        <v>237</v>
      </c>
      <c r="C30" s="53" t="s">
        <v>1023</v>
      </c>
      <c r="D30" s="54">
        <v>3</v>
      </c>
      <c r="E30" s="65" t="s">
        <v>136</v>
      </c>
      <c r="F30" s="55">
        <v>35</v>
      </c>
      <c r="G30" s="53"/>
      <c r="H30" s="57"/>
      <c r="I30" s="56"/>
      <c r="J30" s="56"/>
      <c r="K30" s="36" t="s">
        <v>65</v>
      </c>
      <c r="L30" s="83">
        <v>30</v>
      </c>
      <c r="M30" s="83"/>
      <c r="N30" s="63"/>
      <c r="O30" s="86" t="s">
        <v>176</v>
      </c>
      <c r="P30" s="88">
        <v>43601.452372685184</v>
      </c>
      <c r="Q30" s="86" t="s">
        <v>264</v>
      </c>
      <c r="R30" s="89" t="s">
        <v>273</v>
      </c>
      <c r="S30" s="86" t="s">
        <v>278</v>
      </c>
      <c r="T30" s="86" t="s">
        <v>283</v>
      </c>
      <c r="U30" s="86"/>
      <c r="V30" s="89" t="s">
        <v>315</v>
      </c>
      <c r="W30" s="88">
        <v>43601.452372685184</v>
      </c>
      <c r="X30" s="89" t="s">
        <v>343</v>
      </c>
      <c r="Y30" s="86"/>
      <c r="Z30" s="86"/>
      <c r="AA30" s="92" t="s">
        <v>373</v>
      </c>
      <c r="AB30" s="86"/>
      <c r="AC30" s="86" t="b">
        <v>0</v>
      </c>
      <c r="AD30" s="86">
        <v>0</v>
      </c>
      <c r="AE30" s="92" t="s">
        <v>378</v>
      </c>
      <c r="AF30" s="86" t="b">
        <v>0</v>
      </c>
      <c r="AG30" s="86" t="s">
        <v>386</v>
      </c>
      <c r="AH30" s="86"/>
      <c r="AI30" s="92" t="s">
        <v>378</v>
      </c>
      <c r="AJ30" s="86" t="b">
        <v>0</v>
      </c>
      <c r="AK30" s="86">
        <v>0</v>
      </c>
      <c r="AL30" s="92" t="s">
        <v>378</v>
      </c>
      <c r="AM30" s="86" t="s">
        <v>390</v>
      </c>
      <c r="AN30" s="86" t="b">
        <v>0</v>
      </c>
      <c r="AO30" s="92" t="s">
        <v>373</v>
      </c>
      <c r="AP30" s="86" t="s">
        <v>176</v>
      </c>
      <c r="AQ30" s="86">
        <v>0</v>
      </c>
      <c r="AR30" s="86">
        <v>0</v>
      </c>
      <c r="AS30" s="86"/>
      <c r="AT30" s="86"/>
      <c r="AU30" s="86"/>
      <c r="AV30" s="86"/>
      <c r="AW30" s="86"/>
      <c r="AX30" s="86"/>
      <c r="AY30" s="86"/>
      <c r="AZ30" s="86"/>
      <c r="BA30">
        <v>4</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1</v>
      </c>
      <c r="BK30" s="52">
        <v>100</v>
      </c>
      <c r="BL30" s="51">
        <v>1</v>
      </c>
    </row>
    <row r="31" spans="1:64" ht="30">
      <c r="A31" s="84" t="s">
        <v>237</v>
      </c>
      <c r="B31" s="84" t="s">
        <v>237</v>
      </c>
      <c r="C31" s="53" t="s">
        <v>1023</v>
      </c>
      <c r="D31" s="54">
        <v>3</v>
      </c>
      <c r="E31" s="65" t="s">
        <v>136</v>
      </c>
      <c r="F31" s="55">
        <v>35</v>
      </c>
      <c r="G31" s="53"/>
      <c r="H31" s="57"/>
      <c r="I31" s="56"/>
      <c r="J31" s="56"/>
      <c r="K31" s="36" t="s">
        <v>65</v>
      </c>
      <c r="L31" s="83">
        <v>31</v>
      </c>
      <c r="M31" s="83"/>
      <c r="N31" s="63"/>
      <c r="O31" s="86" t="s">
        <v>176</v>
      </c>
      <c r="P31" s="88">
        <v>43602.497465277775</v>
      </c>
      <c r="Q31" s="86" t="s">
        <v>265</v>
      </c>
      <c r="R31" s="89" t="s">
        <v>274</v>
      </c>
      <c r="S31" s="86" t="s">
        <v>281</v>
      </c>
      <c r="T31" s="86" t="s">
        <v>283</v>
      </c>
      <c r="U31" s="86"/>
      <c r="V31" s="89" t="s">
        <v>315</v>
      </c>
      <c r="W31" s="88">
        <v>43602.497465277775</v>
      </c>
      <c r="X31" s="89" t="s">
        <v>344</v>
      </c>
      <c r="Y31" s="86"/>
      <c r="Z31" s="86"/>
      <c r="AA31" s="92" t="s">
        <v>374</v>
      </c>
      <c r="AB31" s="86"/>
      <c r="AC31" s="86" t="b">
        <v>0</v>
      </c>
      <c r="AD31" s="86">
        <v>0</v>
      </c>
      <c r="AE31" s="92" t="s">
        <v>378</v>
      </c>
      <c r="AF31" s="86" t="b">
        <v>0</v>
      </c>
      <c r="AG31" s="86" t="s">
        <v>386</v>
      </c>
      <c r="AH31" s="86"/>
      <c r="AI31" s="92" t="s">
        <v>378</v>
      </c>
      <c r="AJ31" s="86" t="b">
        <v>0</v>
      </c>
      <c r="AK31" s="86">
        <v>0</v>
      </c>
      <c r="AL31" s="92" t="s">
        <v>378</v>
      </c>
      <c r="AM31" s="86" t="s">
        <v>390</v>
      </c>
      <c r="AN31" s="86" t="b">
        <v>0</v>
      </c>
      <c r="AO31" s="92" t="s">
        <v>374</v>
      </c>
      <c r="AP31" s="86" t="s">
        <v>176</v>
      </c>
      <c r="AQ31" s="86">
        <v>0</v>
      </c>
      <c r="AR31" s="86">
        <v>0</v>
      </c>
      <c r="AS31" s="86"/>
      <c r="AT31" s="86"/>
      <c r="AU31" s="86"/>
      <c r="AV31" s="86"/>
      <c r="AW31" s="86"/>
      <c r="AX31" s="86"/>
      <c r="AY31" s="86"/>
      <c r="AZ31" s="86"/>
      <c r="BA31">
        <v>4</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1</v>
      </c>
      <c r="BK31" s="52">
        <v>100</v>
      </c>
      <c r="BL31" s="51">
        <v>1</v>
      </c>
    </row>
    <row r="32" spans="1:64" ht="30">
      <c r="A32" s="84" t="s">
        <v>237</v>
      </c>
      <c r="B32" s="84" t="s">
        <v>237</v>
      </c>
      <c r="C32" s="53" t="s">
        <v>1023</v>
      </c>
      <c r="D32" s="54">
        <v>3</v>
      </c>
      <c r="E32" s="65" t="s">
        <v>136</v>
      </c>
      <c r="F32" s="55">
        <v>35</v>
      </c>
      <c r="G32" s="53"/>
      <c r="H32" s="57"/>
      <c r="I32" s="56"/>
      <c r="J32" s="56"/>
      <c r="K32" s="36" t="s">
        <v>65</v>
      </c>
      <c r="L32" s="83">
        <v>32</v>
      </c>
      <c r="M32" s="83"/>
      <c r="N32" s="63"/>
      <c r="O32" s="86" t="s">
        <v>176</v>
      </c>
      <c r="P32" s="88">
        <v>43602.50711805555</v>
      </c>
      <c r="Q32" s="86" t="s">
        <v>266</v>
      </c>
      <c r="R32" s="89" t="s">
        <v>275</v>
      </c>
      <c r="S32" s="86" t="s">
        <v>282</v>
      </c>
      <c r="T32" s="86" t="s">
        <v>283</v>
      </c>
      <c r="U32" s="86"/>
      <c r="V32" s="89" t="s">
        <v>315</v>
      </c>
      <c r="W32" s="88">
        <v>43602.50711805555</v>
      </c>
      <c r="X32" s="89" t="s">
        <v>345</v>
      </c>
      <c r="Y32" s="86"/>
      <c r="Z32" s="86"/>
      <c r="AA32" s="92" t="s">
        <v>375</v>
      </c>
      <c r="AB32" s="86"/>
      <c r="AC32" s="86" t="b">
        <v>0</v>
      </c>
      <c r="AD32" s="86">
        <v>0</v>
      </c>
      <c r="AE32" s="92" t="s">
        <v>378</v>
      </c>
      <c r="AF32" s="86" t="b">
        <v>0</v>
      </c>
      <c r="AG32" s="86" t="s">
        <v>386</v>
      </c>
      <c r="AH32" s="86"/>
      <c r="AI32" s="92" t="s">
        <v>378</v>
      </c>
      <c r="AJ32" s="86" t="b">
        <v>0</v>
      </c>
      <c r="AK32" s="86">
        <v>0</v>
      </c>
      <c r="AL32" s="92" t="s">
        <v>378</v>
      </c>
      <c r="AM32" s="86" t="s">
        <v>390</v>
      </c>
      <c r="AN32" s="86" t="b">
        <v>0</v>
      </c>
      <c r="AO32" s="92" t="s">
        <v>375</v>
      </c>
      <c r="AP32" s="86" t="s">
        <v>176</v>
      </c>
      <c r="AQ32" s="86">
        <v>0</v>
      </c>
      <c r="AR32" s="86">
        <v>0</v>
      </c>
      <c r="AS32" s="86"/>
      <c r="AT32" s="86"/>
      <c r="AU32" s="86"/>
      <c r="AV32" s="86"/>
      <c r="AW32" s="86"/>
      <c r="AX32" s="86"/>
      <c r="AY32" s="86"/>
      <c r="AZ32" s="86"/>
      <c r="BA32">
        <v>4</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1</v>
      </c>
      <c r="BK32" s="52">
        <v>100</v>
      </c>
      <c r="BL32" s="51">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hyperlinks>
    <hyperlink ref="R6" r:id="rId1" display="https://www.bbc.com/russian/features-48176907"/>
    <hyperlink ref="R9" r:id="rId2" display="https://eurasianet.org/azerbaijani-girls-death-by-suicide-shocks-nation"/>
    <hyperlink ref="R12" r:id="rId3" display="https://www.facebook.com/story.php?story_fbid=2133146800097154&amp;id=100002055647140"/>
    <hyperlink ref="R13" r:id="rId4" display="https://news24.az/15363-elinanin-olumuyle-bagli.html"/>
    <hyperlink ref="R21" r:id="rId5" display="https://news24.az/15363-elinanin-olumuyle-bagli.html"/>
    <hyperlink ref="R26" r:id="rId6" display="https://criminal.az/xalide-bayramovanin-cinayet-mesuliyyetine-celb-edilmesi-ucun-elimizde-subut-yoxdur/"/>
    <hyperlink ref="R29" r:id="rId7" display="https://www.facebook.com/story.php?story_fbid=10161718470190511&amp;id=574110510"/>
    <hyperlink ref="R30" r:id="rId8" display="https://www.facebook.com/story.php?story_fbid=10161733708640511&amp;id=574110510"/>
    <hyperlink ref="R31" r:id="rId9" display="http://news.lent.az/news/314877"/>
    <hyperlink ref="R32" r:id="rId10" display="https://minval.az/news/123886971"/>
    <hyperlink ref="U3" r:id="rId11" display="https://pbs.twimg.com/media/D35viQTWsAsvZ2h.jpg"/>
    <hyperlink ref="U7" r:id="rId12" display="https://pbs.twimg.com/media/D31HL2jW4AEX4Pl.jpg"/>
    <hyperlink ref="U15" r:id="rId13" display="https://pbs.twimg.com/ext_tw_video_thumb/1116745908916559872/pu/img/lDWQ00wquDliAKky.jpg"/>
    <hyperlink ref="U24" r:id="rId14" display="https://pbs.twimg.com/media/D4HoglWXsAIJT8g.jpg"/>
    <hyperlink ref="U28" r:id="rId15" display="https://pbs.twimg.com/media/D6vvMwaW4AAhukr.jpg"/>
    <hyperlink ref="V3" r:id="rId16" display="https://pbs.twimg.com/media/D35viQTWsAsvZ2h.jpg"/>
    <hyperlink ref="V4" r:id="rId17" display="http://pbs.twimg.com/profile_images/1123644454580183041/SHU2jpSi_normal.jpg"/>
    <hyperlink ref="V5" r:id="rId18" display="http://pbs.twimg.com/profile_images/1110608738153578497/dwG4WiLk_normal.jpg"/>
    <hyperlink ref="V6" r:id="rId19" display="http://pbs.twimg.com/profile_images/749702476614565889/v2qVHxcG_normal.jpg"/>
    <hyperlink ref="V7" r:id="rId20" display="https://pbs.twimg.com/media/D31HL2jW4AEX4Pl.jpg"/>
    <hyperlink ref="V8" r:id="rId21" display="http://pbs.twimg.com/profile_images/1099618939317948416/3OGYxEbJ_normal.png"/>
    <hyperlink ref="V9" r:id="rId22" display="http://pbs.twimg.com/profile_images/690965062731730944/3YU8T0t__normal.jpg"/>
    <hyperlink ref="V10" r:id="rId23" display="http://pbs.twimg.com/profile_images/1099618939317948416/3OGYxEbJ_normal.png"/>
    <hyperlink ref="V11" r:id="rId24" display="http://pbs.twimg.com/profile_images/439127896599166976/-rSZ60ID_normal.jpeg"/>
    <hyperlink ref="V12" r:id="rId25" display="http://pbs.twimg.com/profile_images/868574722736435201/1qzOMGYN_normal.jpg"/>
    <hyperlink ref="V13" r:id="rId26" display="http://pbs.twimg.com/profile_images/1123688962567151616/lJF93P81_normal.png"/>
    <hyperlink ref="V14" r:id="rId27" display="http://pbs.twimg.com/profile_images/1122567072901476352/wpay74u3_normal.jpg"/>
    <hyperlink ref="V15" r:id="rId28" display="https://pbs.twimg.com/ext_tw_video_thumb/1116745908916559872/pu/img/lDWQ00wquDliAKky.jpg"/>
    <hyperlink ref="V16" r:id="rId29" display="http://pbs.twimg.com/profile_images/1100492449326264327/vPTYUPO5_normal.jpg"/>
    <hyperlink ref="V17" r:id="rId30" display="http://pbs.twimg.com/profile_images/1098981948603723778/jO2uvtUl_normal.jpg"/>
    <hyperlink ref="V18" r:id="rId31" display="http://pbs.twimg.com/profile_images/1099679551154720769/YSv0bGKe_normal.jpg"/>
    <hyperlink ref="V19" r:id="rId32" display="http://pbs.twimg.com/profile_images/1093971880166461440/y7PWd-Ki_normal.jpg"/>
    <hyperlink ref="V20" r:id="rId33" display="http://pbs.twimg.com/profile_images/849139574857183233/ynMlUK2U_normal.jpg"/>
    <hyperlink ref="V21" r:id="rId34" display="http://pbs.twimg.com/profile_images/610832999681290240/GkIgMZpC_normal.jpg"/>
    <hyperlink ref="V22" r:id="rId35" display="http://pbs.twimg.com/profile_images/1125605853753561090/FyPvg7-g_normal.jpg"/>
    <hyperlink ref="V23" r:id="rId36" display="http://pbs.twimg.com/profile_images/964262343092981767/eQx-Q0xR_normal.jpg"/>
    <hyperlink ref="V24" r:id="rId37" display="https://pbs.twimg.com/media/D4HoglWXsAIJT8g.jpg"/>
    <hyperlink ref="V25" r:id="rId38" display="http://pbs.twimg.com/profile_images/1126627958603558912/Ba7Ki48v_normal.png"/>
    <hyperlink ref="V26" r:id="rId39" display="http://pbs.twimg.com/profile_images/677937808150020096/yrsrQBo9_normal.jpg"/>
    <hyperlink ref="V27" r:id="rId40" display="http://pbs.twimg.com/profile_images/1118255807014084608/i_1TMxwt_normal.jpg"/>
    <hyperlink ref="V28" r:id="rId41" display="https://pbs.twimg.com/media/D6vvMwaW4AAhukr.jpg"/>
    <hyperlink ref="V29" r:id="rId42" display="http://pbs.twimg.com/profile_images/489308119580016640/NJzfIYOm_normal.jpeg"/>
    <hyperlink ref="V30" r:id="rId43" display="http://pbs.twimg.com/profile_images/489308119580016640/NJzfIYOm_normal.jpeg"/>
    <hyperlink ref="V31" r:id="rId44" display="http://pbs.twimg.com/profile_images/489308119580016640/NJzfIYOm_normal.jpeg"/>
    <hyperlink ref="V32" r:id="rId45" display="http://pbs.twimg.com/profile_images/489308119580016640/NJzfIYOm_normal.jpeg"/>
    <hyperlink ref="X3" r:id="rId46" display="https://twitter.com/#!/berkayselcuk_/status/1116452411948847105"/>
    <hyperlink ref="X4" r:id="rId47" display="https://twitter.com/#!/ozgelizmm/status/1124723278558449665"/>
    <hyperlink ref="X5" r:id="rId48" display="https://twitter.com/#!/rebel169/status/1124984036047323136"/>
    <hyperlink ref="X6" r:id="rId49" display="https://twitter.com/#!/madina_kas/status/1125649197586366464"/>
    <hyperlink ref="X7" r:id="rId50" display="https://twitter.com/#!/dralakbarov/status/1116126701895995392"/>
    <hyperlink ref="X8" r:id="rId51" display="https://twitter.com/#!/rhmtwa/status/1125715944431587328"/>
    <hyperlink ref="X9" r:id="rId52" display="https://twitter.com/#!/kotoka_sakura/status/1118189408786640896"/>
    <hyperlink ref="X10" r:id="rId53" display="https://twitter.com/#!/rhmtwa/status/1125716028460281856"/>
    <hyperlink ref="X11" r:id="rId54" display="https://twitter.com/#!/dovgalec/status/1125792589691514882"/>
    <hyperlink ref="X12" r:id="rId55" display="https://twitter.com/#!/zaurkerimoff/status/1126032234794897408"/>
    <hyperlink ref="X13" r:id="rId56" display="https://twitter.com/#!/cavidaga/status/1126100719822618624"/>
    <hyperlink ref="X14" r:id="rId57" display="https://twitter.com/#!/zakirmajid76/status/1126105876417396736"/>
    <hyperlink ref="X15" r:id="rId58" display="https://twitter.com/#!/enigma72427693/status/1116746393207615489"/>
    <hyperlink ref="X16" r:id="rId59" display="https://twitter.com/#!/ilqara_tlbva/status/1126125301694697474"/>
    <hyperlink ref="X17" r:id="rId60" display="https://twitter.com/#!/kerimov_kenan/status/1126212847313326083"/>
    <hyperlink ref="X18" r:id="rId61" display="https://twitter.com/#!/ruslandesoul/status/1126213441633640448"/>
    <hyperlink ref="X19" r:id="rId62" display="https://twitter.com/#!/mapafucker/status/1126218208112009223"/>
    <hyperlink ref="X20" r:id="rId63" display="https://twitter.com/#!/elyar_zeynalov/status/1126223934972731392"/>
    <hyperlink ref="X21" r:id="rId64" display="https://twitter.com/#!/nrahimli/status/1126202929831084033"/>
    <hyperlink ref="X22" r:id="rId65" display="https://twitter.com/#!/khayala_/status/1126327911500349440"/>
    <hyperlink ref="X23" r:id="rId66" display="https://twitter.com/#!/ayseliyeva_/status/1126352286106693632"/>
    <hyperlink ref="X24" r:id="rId67" display="https://twitter.com/#!/sametbozdogan_/status/1117429835910062082"/>
    <hyperlink ref="X25" r:id="rId68" display="https://twitter.com/#!/alaskabyr/status/1127009081884053510"/>
    <hyperlink ref="X26" r:id="rId69" display="https://twitter.com/#!/criminal_az/status/1127929399016292352"/>
    <hyperlink ref="X27" r:id="rId70" display="https://twitter.com/#!/rsukur2/status/1129112271404318720"/>
    <hyperlink ref="X28" r:id="rId71" display="https://twitter.com/#!/alitrksoy7/status/1129259146283487233"/>
    <hyperlink ref="X29" r:id="rId72" display="https://twitter.com/#!/ziya_ismayilov/status/1127550035967782913"/>
    <hyperlink ref="X30" r:id="rId73" display="https://twitter.com/#!/ziya_ismayilov/status/1128976237588819969"/>
    <hyperlink ref="X31" r:id="rId74" display="https://twitter.com/#!/ziya_ismayilov/status/1129354970392870912"/>
    <hyperlink ref="X32" r:id="rId75" display="https://twitter.com/#!/ziya_ismayilov/status/1129358465695211520"/>
  </hyperlinks>
  <printOptions/>
  <pageMargins left="0.7" right="0.7" top="0.75" bottom="0.75" header="0.3" footer="0.3"/>
  <pageSetup horizontalDpi="600" verticalDpi="600" orientation="portrait" r:id="rId79"/>
  <legacyDrawing r:id="rId77"/>
  <tableParts>
    <tablePart r:id="rId7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916</v>
      </c>
      <c r="B1" s="13" t="s">
        <v>957</v>
      </c>
      <c r="C1" s="13" t="s">
        <v>958</v>
      </c>
      <c r="D1" s="13" t="s">
        <v>144</v>
      </c>
      <c r="E1" s="13" t="s">
        <v>960</v>
      </c>
      <c r="F1" s="13" t="s">
        <v>961</v>
      </c>
      <c r="G1" s="13" t="s">
        <v>962</v>
      </c>
    </row>
    <row r="2" spans="1:7" ht="15">
      <c r="A2" s="85" t="s">
        <v>690</v>
      </c>
      <c r="B2" s="85">
        <v>2</v>
      </c>
      <c r="C2" s="133">
        <v>0.0038022813688212923</v>
      </c>
      <c r="D2" s="85" t="s">
        <v>959</v>
      </c>
      <c r="E2" s="85"/>
      <c r="F2" s="85"/>
      <c r="G2" s="85"/>
    </row>
    <row r="3" spans="1:7" ht="15">
      <c r="A3" s="85" t="s">
        <v>691</v>
      </c>
      <c r="B3" s="85">
        <v>10</v>
      </c>
      <c r="C3" s="133">
        <v>0.019011406844106463</v>
      </c>
      <c r="D3" s="85" t="s">
        <v>959</v>
      </c>
      <c r="E3" s="85"/>
      <c r="F3" s="85"/>
      <c r="G3" s="85"/>
    </row>
    <row r="4" spans="1:7" ht="15">
      <c r="A4" s="85" t="s">
        <v>692</v>
      </c>
      <c r="B4" s="85">
        <v>0</v>
      </c>
      <c r="C4" s="133">
        <v>0</v>
      </c>
      <c r="D4" s="85" t="s">
        <v>959</v>
      </c>
      <c r="E4" s="85"/>
      <c r="F4" s="85"/>
      <c r="G4" s="85"/>
    </row>
    <row r="5" spans="1:7" ht="15">
      <c r="A5" s="85" t="s">
        <v>693</v>
      </c>
      <c r="B5" s="85">
        <v>514</v>
      </c>
      <c r="C5" s="133">
        <v>0.9771863117870723</v>
      </c>
      <c r="D5" s="85" t="s">
        <v>959</v>
      </c>
      <c r="E5" s="85"/>
      <c r="F5" s="85"/>
      <c r="G5" s="85"/>
    </row>
    <row r="6" spans="1:7" ht="15">
      <c r="A6" s="85" t="s">
        <v>694</v>
      </c>
      <c r="B6" s="85">
        <v>526</v>
      </c>
      <c r="C6" s="133">
        <v>1</v>
      </c>
      <c r="D6" s="85" t="s">
        <v>959</v>
      </c>
      <c r="E6" s="85"/>
      <c r="F6" s="85"/>
      <c r="G6" s="85"/>
    </row>
    <row r="7" spans="1:7" ht="15">
      <c r="A7" s="91" t="s">
        <v>695</v>
      </c>
      <c r="B7" s="91">
        <v>21</v>
      </c>
      <c r="C7" s="134">
        <v>0.007409888746470631</v>
      </c>
      <c r="D7" s="91" t="s">
        <v>959</v>
      </c>
      <c r="E7" s="91" t="b">
        <v>0</v>
      </c>
      <c r="F7" s="91" t="b">
        <v>0</v>
      </c>
      <c r="G7" s="91" t="b">
        <v>0</v>
      </c>
    </row>
    <row r="8" spans="1:7" ht="15">
      <c r="A8" s="91" t="s">
        <v>675</v>
      </c>
      <c r="B8" s="91">
        <v>13</v>
      </c>
      <c r="C8" s="134">
        <v>0.01178410048459337</v>
      </c>
      <c r="D8" s="91" t="s">
        <v>959</v>
      </c>
      <c r="E8" s="91" t="b">
        <v>0</v>
      </c>
      <c r="F8" s="91" t="b">
        <v>0</v>
      </c>
      <c r="G8" s="91" t="b">
        <v>0</v>
      </c>
    </row>
    <row r="9" spans="1:7" ht="15">
      <c r="A9" s="91" t="s">
        <v>696</v>
      </c>
      <c r="B9" s="91">
        <v>12</v>
      </c>
      <c r="C9" s="134">
        <v>0.019106241576383205</v>
      </c>
      <c r="D9" s="91" t="s">
        <v>959</v>
      </c>
      <c r="E9" s="91" t="b">
        <v>0</v>
      </c>
      <c r="F9" s="91" t="b">
        <v>0</v>
      </c>
      <c r="G9" s="91" t="b">
        <v>0</v>
      </c>
    </row>
    <row r="10" spans="1:7" ht="15">
      <c r="A10" s="91" t="s">
        <v>697</v>
      </c>
      <c r="B10" s="91">
        <v>10</v>
      </c>
      <c r="C10" s="134">
        <v>0.013075883091747583</v>
      </c>
      <c r="D10" s="91" t="s">
        <v>959</v>
      </c>
      <c r="E10" s="91" t="b">
        <v>0</v>
      </c>
      <c r="F10" s="91" t="b">
        <v>0</v>
      </c>
      <c r="G10" s="91" t="b">
        <v>0</v>
      </c>
    </row>
    <row r="11" spans="1:7" ht="15">
      <c r="A11" s="91" t="s">
        <v>698</v>
      </c>
      <c r="B11" s="91">
        <v>8</v>
      </c>
      <c r="C11" s="134">
        <v>0.010460706473398066</v>
      </c>
      <c r="D11" s="91" t="s">
        <v>959</v>
      </c>
      <c r="E11" s="91" t="b">
        <v>0</v>
      </c>
      <c r="F11" s="91" t="b">
        <v>0</v>
      </c>
      <c r="G11" s="91" t="b">
        <v>0</v>
      </c>
    </row>
    <row r="12" spans="1:7" ht="15">
      <c r="A12" s="91" t="s">
        <v>714</v>
      </c>
      <c r="B12" s="91">
        <v>8</v>
      </c>
      <c r="C12" s="134">
        <v>0.010460706473398066</v>
      </c>
      <c r="D12" s="91" t="s">
        <v>959</v>
      </c>
      <c r="E12" s="91" t="b">
        <v>0</v>
      </c>
      <c r="F12" s="91" t="b">
        <v>0</v>
      </c>
      <c r="G12" s="91" t="b">
        <v>0</v>
      </c>
    </row>
    <row r="13" spans="1:7" ht="15">
      <c r="A13" s="91" t="s">
        <v>727</v>
      </c>
      <c r="B13" s="91">
        <v>6</v>
      </c>
      <c r="C13" s="134">
        <v>0.011959835034966289</v>
      </c>
      <c r="D13" s="91" t="s">
        <v>959</v>
      </c>
      <c r="E13" s="91" t="b">
        <v>0</v>
      </c>
      <c r="F13" s="91" t="b">
        <v>0</v>
      </c>
      <c r="G13" s="91" t="b">
        <v>0</v>
      </c>
    </row>
    <row r="14" spans="1:7" ht="15">
      <c r="A14" s="91" t="s">
        <v>708</v>
      </c>
      <c r="B14" s="91">
        <v>6</v>
      </c>
      <c r="C14" s="134">
        <v>0.009553120788191602</v>
      </c>
      <c r="D14" s="91" t="s">
        <v>959</v>
      </c>
      <c r="E14" s="91" t="b">
        <v>0</v>
      </c>
      <c r="F14" s="91" t="b">
        <v>0</v>
      </c>
      <c r="G14" s="91" t="b">
        <v>0</v>
      </c>
    </row>
    <row r="15" spans="1:7" ht="15">
      <c r="A15" s="91" t="s">
        <v>709</v>
      </c>
      <c r="B15" s="91">
        <v>6</v>
      </c>
      <c r="C15" s="134">
        <v>0.009553120788191602</v>
      </c>
      <c r="D15" s="91" t="s">
        <v>959</v>
      </c>
      <c r="E15" s="91" t="b">
        <v>0</v>
      </c>
      <c r="F15" s="91" t="b">
        <v>0</v>
      </c>
      <c r="G15" s="91" t="b">
        <v>0</v>
      </c>
    </row>
    <row r="16" spans="1:7" ht="15">
      <c r="A16" s="91" t="s">
        <v>710</v>
      </c>
      <c r="B16" s="91">
        <v>6</v>
      </c>
      <c r="C16" s="134">
        <v>0.009553120788191602</v>
      </c>
      <c r="D16" s="91" t="s">
        <v>959</v>
      </c>
      <c r="E16" s="91" t="b">
        <v>0</v>
      </c>
      <c r="F16" s="91" t="b">
        <v>0</v>
      </c>
      <c r="G16" s="91" t="b">
        <v>0</v>
      </c>
    </row>
    <row r="17" spans="1:7" ht="15">
      <c r="A17" s="91" t="s">
        <v>711</v>
      </c>
      <c r="B17" s="91">
        <v>6</v>
      </c>
      <c r="C17" s="134">
        <v>0.009553120788191602</v>
      </c>
      <c r="D17" s="91" t="s">
        <v>959</v>
      </c>
      <c r="E17" s="91" t="b">
        <v>0</v>
      </c>
      <c r="F17" s="91" t="b">
        <v>0</v>
      </c>
      <c r="G17" s="91" t="b">
        <v>0</v>
      </c>
    </row>
    <row r="18" spans="1:7" ht="15">
      <c r="A18" s="91" t="s">
        <v>712</v>
      </c>
      <c r="B18" s="91">
        <v>6</v>
      </c>
      <c r="C18" s="134">
        <v>0.009553120788191602</v>
      </c>
      <c r="D18" s="91" t="s">
        <v>959</v>
      </c>
      <c r="E18" s="91" t="b">
        <v>0</v>
      </c>
      <c r="F18" s="91" t="b">
        <v>0</v>
      </c>
      <c r="G18" s="91" t="b">
        <v>0</v>
      </c>
    </row>
    <row r="19" spans="1:7" ht="15">
      <c r="A19" s="91" t="s">
        <v>713</v>
      </c>
      <c r="B19" s="91">
        <v>6</v>
      </c>
      <c r="C19" s="134">
        <v>0.009553120788191602</v>
      </c>
      <c r="D19" s="91" t="s">
        <v>959</v>
      </c>
      <c r="E19" s="91" t="b">
        <v>0</v>
      </c>
      <c r="F19" s="91" t="b">
        <v>0</v>
      </c>
      <c r="G19" s="91" t="b">
        <v>0</v>
      </c>
    </row>
    <row r="20" spans="1:7" ht="15">
      <c r="A20" s="91" t="s">
        <v>715</v>
      </c>
      <c r="B20" s="91">
        <v>6</v>
      </c>
      <c r="C20" s="134">
        <v>0.009553120788191602</v>
      </c>
      <c r="D20" s="91" t="s">
        <v>959</v>
      </c>
      <c r="E20" s="91" t="b">
        <v>0</v>
      </c>
      <c r="F20" s="91" t="b">
        <v>0</v>
      </c>
      <c r="G20" s="91" t="b">
        <v>0</v>
      </c>
    </row>
    <row r="21" spans="1:7" ht="15">
      <c r="A21" s="91" t="s">
        <v>917</v>
      </c>
      <c r="B21" s="91">
        <v>6</v>
      </c>
      <c r="C21" s="134">
        <v>0.009553120788191602</v>
      </c>
      <c r="D21" s="91" t="s">
        <v>959</v>
      </c>
      <c r="E21" s="91" t="b">
        <v>0</v>
      </c>
      <c r="F21" s="91" t="b">
        <v>0</v>
      </c>
      <c r="G21" s="91" t="b">
        <v>0</v>
      </c>
    </row>
    <row r="22" spans="1:7" ht="15">
      <c r="A22" s="91" t="s">
        <v>918</v>
      </c>
      <c r="B22" s="91">
        <v>6</v>
      </c>
      <c r="C22" s="134">
        <v>0.009553120788191602</v>
      </c>
      <c r="D22" s="91" t="s">
        <v>959</v>
      </c>
      <c r="E22" s="91" t="b">
        <v>0</v>
      </c>
      <c r="F22" s="91" t="b">
        <v>0</v>
      </c>
      <c r="G22" s="91" t="b">
        <v>0</v>
      </c>
    </row>
    <row r="23" spans="1:7" ht="15">
      <c r="A23" s="91" t="s">
        <v>919</v>
      </c>
      <c r="B23" s="91">
        <v>6</v>
      </c>
      <c r="C23" s="134">
        <v>0.009553120788191602</v>
      </c>
      <c r="D23" s="91" t="s">
        <v>959</v>
      </c>
      <c r="E23" s="91" t="b">
        <v>0</v>
      </c>
      <c r="F23" s="91" t="b">
        <v>0</v>
      </c>
      <c r="G23" s="91" t="b">
        <v>0</v>
      </c>
    </row>
    <row r="24" spans="1:7" ht="15">
      <c r="A24" s="91" t="s">
        <v>920</v>
      </c>
      <c r="B24" s="91">
        <v>6</v>
      </c>
      <c r="C24" s="134">
        <v>0.009553120788191602</v>
      </c>
      <c r="D24" s="91" t="s">
        <v>959</v>
      </c>
      <c r="E24" s="91" t="b">
        <v>0</v>
      </c>
      <c r="F24" s="91" t="b">
        <v>0</v>
      </c>
      <c r="G24" s="91" t="b">
        <v>0</v>
      </c>
    </row>
    <row r="25" spans="1:7" ht="15">
      <c r="A25" s="91" t="s">
        <v>229</v>
      </c>
      <c r="B25" s="91">
        <v>5</v>
      </c>
      <c r="C25" s="134">
        <v>0.008862770505508471</v>
      </c>
      <c r="D25" s="91" t="s">
        <v>959</v>
      </c>
      <c r="E25" s="91" t="b">
        <v>0</v>
      </c>
      <c r="F25" s="91" t="b">
        <v>0</v>
      </c>
      <c r="G25" s="91" t="b">
        <v>0</v>
      </c>
    </row>
    <row r="26" spans="1:7" ht="15">
      <c r="A26" s="91" t="s">
        <v>744</v>
      </c>
      <c r="B26" s="91">
        <v>5</v>
      </c>
      <c r="C26" s="134">
        <v>0.00996652919580524</v>
      </c>
      <c r="D26" s="91" t="s">
        <v>959</v>
      </c>
      <c r="E26" s="91" t="b">
        <v>0</v>
      </c>
      <c r="F26" s="91" t="b">
        <v>0</v>
      </c>
      <c r="G26" s="91" t="b">
        <v>0</v>
      </c>
    </row>
    <row r="27" spans="1:7" ht="15">
      <c r="A27" s="91" t="s">
        <v>736</v>
      </c>
      <c r="B27" s="91">
        <v>4</v>
      </c>
      <c r="C27" s="134">
        <v>0.01071609347658935</v>
      </c>
      <c r="D27" s="91" t="s">
        <v>959</v>
      </c>
      <c r="E27" s="91" t="b">
        <v>0</v>
      </c>
      <c r="F27" s="91" t="b">
        <v>0</v>
      </c>
      <c r="G27" s="91" t="b">
        <v>0</v>
      </c>
    </row>
    <row r="28" spans="1:7" ht="15">
      <c r="A28" s="91" t="s">
        <v>737</v>
      </c>
      <c r="B28" s="91">
        <v>4</v>
      </c>
      <c r="C28" s="134">
        <v>0.01071609347658935</v>
      </c>
      <c r="D28" s="91" t="s">
        <v>959</v>
      </c>
      <c r="E28" s="91" t="b">
        <v>0</v>
      </c>
      <c r="F28" s="91" t="b">
        <v>0</v>
      </c>
      <c r="G28" s="91" t="b">
        <v>0</v>
      </c>
    </row>
    <row r="29" spans="1:7" ht="15">
      <c r="A29" s="91" t="s">
        <v>701</v>
      </c>
      <c r="B29" s="91">
        <v>3</v>
      </c>
      <c r="C29" s="134">
        <v>0.008037070107442014</v>
      </c>
      <c r="D29" s="91" t="s">
        <v>959</v>
      </c>
      <c r="E29" s="91" t="b">
        <v>0</v>
      </c>
      <c r="F29" s="91" t="b">
        <v>0</v>
      </c>
      <c r="G29" s="91" t="b">
        <v>0</v>
      </c>
    </row>
    <row r="30" spans="1:7" ht="15">
      <c r="A30" s="91" t="s">
        <v>700</v>
      </c>
      <c r="B30" s="91">
        <v>3</v>
      </c>
      <c r="C30" s="134">
        <v>0.00683371298405467</v>
      </c>
      <c r="D30" s="91" t="s">
        <v>959</v>
      </c>
      <c r="E30" s="91" t="b">
        <v>0</v>
      </c>
      <c r="F30" s="91" t="b">
        <v>0</v>
      </c>
      <c r="G30" s="91" t="b">
        <v>0</v>
      </c>
    </row>
    <row r="31" spans="1:7" ht="15">
      <c r="A31" s="91" t="s">
        <v>717</v>
      </c>
      <c r="B31" s="91">
        <v>3</v>
      </c>
      <c r="C31" s="134">
        <v>0.008037070107442014</v>
      </c>
      <c r="D31" s="91" t="s">
        <v>959</v>
      </c>
      <c r="E31" s="91" t="b">
        <v>0</v>
      </c>
      <c r="F31" s="91" t="b">
        <v>0</v>
      </c>
      <c r="G31" s="91" t="b">
        <v>0</v>
      </c>
    </row>
    <row r="32" spans="1:7" ht="15">
      <c r="A32" s="91" t="s">
        <v>718</v>
      </c>
      <c r="B32" s="91">
        <v>3</v>
      </c>
      <c r="C32" s="134">
        <v>0.008037070107442014</v>
      </c>
      <c r="D32" s="91" t="s">
        <v>959</v>
      </c>
      <c r="E32" s="91" t="b">
        <v>0</v>
      </c>
      <c r="F32" s="91" t="b">
        <v>0</v>
      </c>
      <c r="G32" s="91" t="b">
        <v>0</v>
      </c>
    </row>
    <row r="33" spans="1:7" ht="15">
      <c r="A33" s="91" t="s">
        <v>747</v>
      </c>
      <c r="B33" s="91">
        <v>3</v>
      </c>
      <c r="C33" s="134">
        <v>0.008037070107442014</v>
      </c>
      <c r="D33" s="91" t="s">
        <v>959</v>
      </c>
      <c r="E33" s="91" t="b">
        <v>0</v>
      </c>
      <c r="F33" s="91" t="b">
        <v>0</v>
      </c>
      <c r="G33" s="91" t="b">
        <v>0</v>
      </c>
    </row>
    <row r="34" spans="1:7" ht="15">
      <c r="A34" s="91" t="s">
        <v>921</v>
      </c>
      <c r="B34" s="91">
        <v>2</v>
      </c>
      <c r="C34" s="134">
        <v>0.005358046738294675</v>
      </c>
      <c r="D34" s="91" t="s">
        <v>959</v>
      </c>
      <c r="E34" s="91" t="b">
        <v>0</v>
      </c>
      <c r="F34" s="91" t="b">
        <v>0</v>
      </c>
      <c r="G34" s="91" t="b">
        <v>0</v>
      </c>
    </row>
    <row r="35" spans="1:7" ht="15">
      <c r="A35" s="91" t="s">
        <v>728</v>
      </c>
      <c r="B35" s="91">
        <v>2</v>
      </c>
      <c r="C35" s="134">
        <v>0.005358046738294675</v>
      </c>
      <c r="D35" s="91" t="s">
        <v>959</v>
      </c>
      <c r="E35" s="91" t="b">
        <v>0</v>
      </c>
      <c r="F35" s="91" t="b">
        <v>0</v>
      </c>
      <c r="G35" s="91" t="b">
        <v>0</v>
      </c>
    </row>
    <row r="36" spans="1:7" ht="15">
      <c r="A36" s="91" t="s">
        <v>729</v>
      </c>
      <c r="B36" s="91">
        <v>2</v>
      </c>
      <c r="C36" s="134">
        <v>0.005358046738294675</v>
      </c>
      <c r="D36" s="91" t="s">
        <v>959</v>
      </c>
      <c r="E36" s="91" t="b">
        <v>0</v>
      </c>
      <c r="F36" s="91" t="b">
        <v>0</v>
      </c>
      <c r="G36" s="91" t="b">
        <v>0</v>
      </c>
    </row>
    <row r="37" spans="1:7" ht="15">
      <c r="A37" s="91" t="s">
        <v>730</v>
      </c>
      <c r="B37" s="91">
        <v>2</v>
      </c>
      <c r="C37" s="134">
        <v>0.005358046738294675</v>
      </c>
      <c r="D37" s="91" t="s">
        <v>959</v>
      </c>
      <c r="E37" s="91" t="b">
        <v>0</v>
      </c>
      <c r="F37" s="91" t="b">
        <v>0</v>
      </c>
      <c r="G37" s="91" t="b">
        <v>0</v>
      </c>
    </row>
    <row r="38" spans="1:7" ht="15">
      <c r="A38" s="91" t="s">
        <v>731</v>
      </c>
      <c r="B38" s="91">
        <v>2</v>
      </c>
      <c r="C38" s="134">
        <v>0.005358046738294675</v>
      </c>
      <c r="D38" s="91" t="s">
        <v>959</v>
      </c>
      <c r="E38" s="91" t="b">
        <v>0</v>
      </c>
      <c r="F38" s="91" t="b">
        <v>0</v>
      </c>
      <c r="G38" s="91" t="b">
        <v>0</v>
      </c>
    </row>
    <row r="39" spans="1:7" ht="15">
      <c r="A39" s="91" t="s">
        <v>732</v>
      </c>
      <c r="B39" s="91">
        <v>2</v>
      </c>
      <c r="C39" s="134">
        <v>0.005358046738294675</v>
      </c>
      <c r="D39" s="91" t="s">
        <v>959</v>
      </c>
      <c r="E39" s="91" t="b">
        <v>0</v>
      </c>
      <c r="F39" s="91" t="b">
        <v>0</v>
      </c>
      <c r="G39" s="91" t="b">
        <v>0</v>
      </c>
    </row>
    <row r="40" spans="1:7" ht="15">
      <c r="A40" s="91" t="s">
        <v>733</v>
      </c>
      <c r="B40" s="91">
        <v>2</v>
      </c>
      <c r="C40" s="134">
        <v>0.005358046738294675</v>
      </c>
      <c r="D40" s="91" t="s">
        <v>959</v>
      </c>
      <c r="E40" s="91" t="b">
        <v>0</v>
      </c>
      <c r="F40" s="91" t="b">
        <v>0</v>
      </c>
      <c r="G40" s="91" t="b">
        <v>0</v>
      </c>
    </row>
    <row r="41" spans="1:7" ht="15">
      <c r="A41" s="91" t="s">
        <v>734</v>
      </c>
      <c r="B41" s="91">
        <v>2</v>
      </c>
      <c r="C41" s="134">
        <v>0.005358046738294675</v>
      </c>
      <c r="D41" s="91" t="s">
        <v>959</v>
      </c>
      <c r="E41" s="91" t="b">
        <v>0</v>
      </c>
      <c r="F41" s="91" t="b">
        <v>0</v>
      </c>
      <c r="G41" s="91" t="b">
        <v>0</v>
      </c>
    </row>
    <row r="42" spans="1:7" ht="15">
      <c r="A42" s="91" t="s">
        <v>922</v>
      </c>
      <c r="B42" s="91">
        <v>2</v>
      </c>
      <c r="C42" s="134">
        <v>0.005358046738294675</v>
      </c>
      <c r="D42" s="91" t="s">
        <v>959</v>
      </c>
      <c r="E42" s="91" t="b">
        <v>0</v>
      </c>
      <c r="F42" s="91" t="b">
        <v>0</v>
      </c>
      <c r="G42" s="91" t="b">
        <v>0</v>
      </c>
    </row>
    <row r="43" spans="1:7" ht="15">
      <c r="A43" s="91" t="s">
        <v>923</v>
      </c>
      <c r="B43" s="91">
        <v>2</v>
      </c>
      <c r="C43" s="134">
        <v>0.005358046738294675</v>
      </c>
      <c r="D43" s="91" t="s">
        <v>959</v>
      </c>
      <c r="E43" s="91" t="b">
        <v>0</v>
      </c>
      <c r="F43" s="91" t="b">
        <v>0</v>
      </c>
      <c r="G43" s="91" t="b">
        <v>0</v>
      </c>
    </row>
    <row r="44" spans="1:7" ht="15">
      <c r="A44" s="91" t="s">
        <v>924</v>
      </c>
      <c r="B44" s="91">
        <v>2</v>
      </c>
      <c r="C44" s="134">
        <v>0.005358046738294675</v>
      </c>
      <c r="D44" s="91" t="s">
        <v>959</v>
      </c>
      <c r="E44" s="91" t="b">
        <v>0</v>
      </c>
      <c r="F44" s="91" t="b">
        <v>0</v>
      </c>
      <c r="G44" s="91" t="b">
        <v>0</v>
      </c>
    </row>
    <row r="45" spans="1:7" ht="15">
      <c r="A45" s="91" t="s">
        <v>925</v>
      </c>
      <c r="B45" s="91">
        <v>2</v>
      </c>
      <c r="C45" s="134">
        <v>0.005358046738294675</v>
      </c>
      <c r="D45" s="91" t="s">
        <v>959</v>
      </c>
      <c r="E45" s="91" t="b">
        <v>0</v>
      </c>
      <c r="F45" s="91" t="b">
        <v>0</v>
      </c>
      <c r="G45" s="91" t="b">
        <v>0</v>
      </c>
    </row>
    <row r="46" spans="1:7" ht="15">
      <c r="A46" s="91" t="s">
        <v>926</v>
      </c>
      <c r="B46" s="91">
        <v>2</v>
      </c>
      <c r="C46" s="134">
        <v>0.005358046738294675</v>
      </c>
      <c r="D46" s="91" t="s">
        <v>959</v>
      </c>
      <c r="E46" s="91" t="b">
        <v>0</v>
      </c>
      <c r="F46" s="91" t="b">
        <v>0</v>
      </c>
      <c r="G46" s="91" t="b">
        <v>0</v>
      </c>
    </row>
    <row r="47" spans="1:7" ht="15">
      <c r="A47" s="91" t="s">
        <v>927</v>
      </c>
      <c r="B47" s="91">
        <v>2</v>
      </c>
      <c r="C47" s="134">
        <v>0.005358046738294675</v>
      </c>
      <c r="D47" s="91" t="s">
        <v>959</v>
      </c>
      <c r="E47" s="91" t="b">
        <v>0</v>
      </c>
      <c r="F47" s="91" t="b">
        <v>0</v>
      </c>
      <c r="G47" s="91" t="b">
        <v>0</v>
      </c>
    </row>
    <row r="48" spans="1:7" ht="15">
      <c r="A48" s="91" t="s">
        <v>928</v>
      </c>
      <c r="B48" s="91">
        <v>2</v>
      </c>
      <c r="C48" s="134">
        <v>0.005358046738294675</v>
      </c>
      <c r="D48" s="91" t="s">
        <v>959</v>
      </c>
      <c r="E48" s="91" t="b">
        <v>0</v>
      </c>
      <c r="F48" s="91" t="b">
        <v>0</v>
      </c>
      <c r="G48" s="91" t="b">
        <v>0</v>
      </c>
    </row>
    <row r="49" spans="1:7" ht="15">
      <c r="A49" s="91" t="s">
        <v>929</v>
      </c>
      <c r="B49" s="91">
        <v>2</v>
      </c>
      <c r="C49" s="134">
        <v>0.005358046738294675</v>
      </c>
      <c r="D49" s="91" t="s">
        <v>959</v>
      </c>
      <c r="E49" s="91" t="b">
        <v>0</v>
      </c>
      <c r="F49" s="91" t="b">
        <v>0</v>
      </c>
      <c r="G49" s="91" t="b">
        <v>0</v>
      </c>
    </row>
    <row r="50" spans="1:7" ht="15">
      <c r="A50" s="91" t="s">
        <v>704</v>
      </c>
      <c r="B50" s="91">
        <v>2</v>
      </c>
      <c r="C50" s="134">
        <v>0.005358046738294675</v>
      </c>
      <c r="D50" s="91" t="s">
        <v>959</v>
      </c>
      <c r="E50" s="91" t="b">
        <v>0</v>
      </c>
      <c r="F50" s="91" t="b">
        <v>0</v>
      </c>
      <c r="G50" s="91" t="b">
        <v>0</v>
      </c>
    </row>
    <row r="51" spans="1:7" ht="15">
      <c r="A51" s="91" t="s">
        <v>705</v>
      </c>
      <c r="B51" s="91">
        <v>2</v>
      </c>
      <c r="C51" s="134">
        <v>0.005358046738294675</v>
      </c>
      <c r="D51" s="91" t="s">
        <v>959</v>
      </c>
      <c r="E51" s="91" t="b">
        <v>0</v>
      </c>
      <c r="F51" s="91" t="b">
        <v>0</v>
      </c>
      <c r="G51" s="91" t="b">
        <v>0</v>
      </c>
    </row>
    <row r="52" spans="1:7" ht="15">
      <c r="A52" s="91" t="s">
        <v>706</v>
      </c>
      <c r="B52" s="91">
        <v>2</v>
      </c>
      <c r="C52" s="134">
        <v>0.005358046738294675</v>
      </c>
      <c r="D52" s="91" t="s">
        <v>959</v>
      </c>
      <c r="E52" s="91" t="b">
        <v>0</v>
      </c>
      <c r="F52" s="91" t="b">
        <v>0</v>
      </c>
      <c r="G52" s="91" t="b">
        <v>0</v>
      </c>
    </row>
    <row r="53" spans="1:7" ht="15">
      <c r="A53" s="91" t="s">
        <v>930</v>
      </c>
      <c r="B53" s="91">
        <v>2</v>
      </c>
      <c r="C53" s="134">
        <v>0.006729481798267254</v>
      </c>
      <c r="D53" s="91" t="s">
        <v>959</v>
      </c>
      <c r="E53" s="91" t="b">
        <v>0</v>
      </c>
      <c r="F53" s="91" t="b">
        <v>0</v>
      </c>
      <c r="G53" s="91" t="b">
        <v>0</v>
      </c>
    </row>
    <row r="54" spans="1:7" ht="15">
      <c r="A54" s="91" t="s">
        <v>931</v>
      </c>
      <c r="B54" s="91">
        <v>2</v>
      </c>
      <c r="C54" s="134">
        <v>0.006729481798267254</v>
      </c>
      <c r="D54" s="91" t="s">
        <v>959</v>
      </c>
      <c r="E54" s="91" t="b">
        <v>0</v>
      </c>
      <c r="F54" s="91" t="b">
        <v>0</v>
      </c>
      <c r="G54" s="91" t="b">
        <v>0</v>
      </c>
    </row>
    <row r="55" spans="1:7" ht="15">
      <c r="A55" s="91" t="s">
        <v>932</v>
      </c>
      <c r="B55" s="91">
        <v>2</v>
      </c>
      <c r="C55" s="134">
        <v>0.005358046738294675</v>
      </c>
      <c r="D55" s="91" t="s">
        <v>959</v>
      </c>
      <c r="E55" s="91" t="b">
        <v>0</v>
      </c>
      <c r="F55" s="91" t="b">
        <v>0</v>
      </c>
      <c r="G55" s="91" t="b">
        <v>0</v>
      </c>
    </row>
    <row r="56" spans="1:7" ht="15">
      <c r="A56" s="91" t="s">
        <v>933</v>
      </c>
      <c r="B56" s="91">
        <v>2</v>
      </c>
      <c r="C56" s="134">
        <v>0.005358046738294675</v>
      </c>
      <c r="D56" s="91" t="s">
        <v>959</v>
      </c>
      <c r="E56" s="91" t="b">
        <v>0</v>
      </c>
      <c r="F56" s="91" t="b">
        <v>0</v>
      </c>
      <c r="G56" s="91" t="b">
        <v>0</v>
      </c>
    </row>
    <row r="57" spans="1:7" ht="15">
      <c r="A57" s="91" t="s">
        <v>738</v>
      </c>
      <c r="B57" s="91">
        <v>2</v>
      </c>
      <c r="C57" s="134">
        <v>0.005358046738294675</v>
      </c>
      <c r="D57" s="91" t="s">
        <v>959</v>
      </c>
      <c r="E57" s="91" t="b">
        <v>0</v>
      </c>
      <c r="F57" s="91" t="b">
        <v>0</v>
      </c>
      <c r="G57" s="91" t="b">
        <v>0</v>
      </c>
    </row>
    <row r="58" spans="1:7" ht="15">
      <c r="A58" s="91" t="s">
        <v>739</v>
      </c>
      <c r="B58" s="91">
        <v>2</v>
      </c>
      <c r="C58" s="134">
        <v>0.005358046738294675</v>
      </c>
      <c r="D58" s="91" t="s">
        <v>959</v>
      </c>
      <c r="E58" s="91" t="b">
        <v>0</v>
      </c>
      <c r="F58" s="91" t="b">
        <v>0</v>
      </c>
      <c r="G58" s="91" t="b">
        <v>0</v>
      </c>
    </row>
    <row r="59" spans="1:7" ht="15">
      <c r="A59" s="91" t="s">
        <v>740</v>
      </c>
      <c r="B59" s="91">
        <v>2</v>
      </c>
      <c r="C59" s="134">
        <v>0.005358046738294675</v>
      </c>
      <c r="D59" s="91" t="s">
        <v>959</v>
      </c>
      <c r="E59" s="91" t="b">
        <v>0</v>
      </c>
      <c r="F59" s="91" t="b">
        <v>0</v>
      </c>
      <c r="G59" s="91" t="b">
        <v>0</v>
      </c>
    </row>
    <row r="60" spans="1:7" ht="15">
      <c r="A60" s="91" t="s">
        <v>741</v>
      </c>
      <c r="B60" s="91">
        <v>2</v>
      </c>
      <c r="C60" s="134">
        <v>0.005358046738294675</v>
      </c>
      <c r="D60" s="91" t="s">
        <v>959</v>
      </c>
      <c r="E60" s="91" t="b">
        <v>0</v>
      </c>
      <c r="F60" s="91" t="b">
        <v>0</v>
      </c>
      <c r="G60" s="91" t="b">
        <v>0</v>
      </c>
    </row>
    <row r="61" spans="1:7" ht="15">
      <c r="A61" s="91" t="s">
        <v>742</v>
      </c>
      <c r="B61" s="91">
        <v>2</v>
      </c>
      <c r="C61" s="134">
        <v>0.005358046738294675</v>
      </c>
      <c r="D61" s="91" t="s">
        <v>959</v>
      </c>
      <c r="E61" s="91" t="b">
        <v>0</v>
      </c>
      <c r="F61" s="91" t="b">
        <v>0</v>
      </c>
      <c r="G61" s="91" t="b">
        <v>0</v>
      </c>
    </row>
    <row r="62" spans="1:7" ht="15">
      <c r="A62" s="91" t="s">
        <v>743</v>
      </c>
      <c r="B62" s="91">
        <v>2</v>
      </c>
      <c r="C62" s="134">
        <v>0.005358046738294675</v>
      </c>
      <c r="D62" s="91" t="s">
        <v>959</v>
      </c>
      <c r="E62" s="91" t="b">
        <v>0</v>
      </c>
      <c r="F62" s="91" t="b">
        <v>0</v>
      </c>
      <c r="G62" s="91" t="b">
        <v>0</v>
      </c>
    </row>
    <row r="63" spans="1:7" ht="15">
      <c r="A63" s="91" t="s">
        <v>934</v>
      </c>
      <c r="B63" s="91">
        <v>2</v>
      </c>
      <c r="C63" s="134">
        <v>0.005358046738294675</v>
      </c>
      <c r="D63" s="91" t="s">
        <v>959</v>
      </c>
      <c r="E63" s="91" t="b">
        <v>0</v>
      </c>
      <c r="F63" s="91" t="b">
        <v>0</v>
      </c>
      <c r="G63" s="91" t="b">
        <v>0</v>
      </c>
    </row>
    <row r="64" spans="1:7" ht="15">
      <c r="A64" s="91" t="s">
        <v>935</v>
      </c>
      <c r="B64" s="91">
        <v>2</v>
      </c>
      <c r="C64" s="134">
        <v>0.005358046738294675</v>
      </c>
      <c r="D64" s="91" t="s">
        <v>959</v>
      </c>
      <c r="E64" s="91" t="b">
        <v>0</v>
      </c>
      <c r="F64" s="91" t="b">
        <v>0</v>
      </c>
      <c r="G64" s="91" t="b">
        <v>0</v>
      </c>
    </row>
    <row r="65" spans="1:7" ht="15">
      <c r="A65" s="91" t="s">
        <v>936</v>
      </c>
      <c r="B65" s="91">
        <v>2</v>
      </c>
      <c r="C65" s="134">
        <v>0.005358046738294675</v>
      </c>
      <c r="D65" s="91" t="s">
        <v>959</v>
      </c>
      <c r="E65" s="91" t="b">
        <v>0</v>
      </c>
      <c r="F65" s="91" t="b">
        <v>0</v>
      </c>
      <c r="G65" s="91" t="b">
        <v>0</v>
      </c>
    </row>
    <row r="66" spans="1:7" ht="15">
      <c r="A66" s="91" t="s">
        <v>937</v>
      </c>
      <c r="B66" s="91">
        <v>2</v>
      </c>
      <c r="C66" s="134">
        <v>0.005358046738294675</v>
      </c>
      <c r="D66" s="91" t="s">
        <v>959</v>
      </c>
      <c r="E66" s="91" t="b">
        <v>0</v>
      </c>
      <c r="F66" s="91" t="b">
        <v>0</v>
      </c>
      <c r="G66" s="91" t="b">
        <v>0</v>
      </c>
    </row>
    <row r="67" spans="1:7" ht="15">
      <c r="A67" s="91" t="s">
        <v>938</v>
      </c>
      <c r="B67" s="91">
        <v>2</v>
      </c>
      <c r="C67" s="134">
        <v>0.005358046738294675</v>
      </c>
      <c r="D67" s="91" t="s">
        <v>959</v>
      </c>
      <c r="E67" s="91" t="b">
        <v>0</v>
      </c>
      <c r="F67" s="91" t="b">
        <v>0</v>
      </c>
      <c r="G67" s="91" t="b">
        <v>0</v>
      </c>
    </row>
    <row r="68" spans="1:7" ht="15">
      <c r="A68" s="91" t="s">
        <v>939</v>
      </c>
      <c r="B68" s="91">
        <v>2</v>
      </c>
      <c r="C68" s="134">
        <v>0.005358046738294675</v>
      </c>
      <c r="D68" s="91" t="s">
        <v>959</v>
      </c>
      <c r="E68" s="91" t="b">
        <v>0</v>
      </c>
      <c r="F68" s="91" t="b">
        <v>0</v>
      </c>
      <c r="G68" s="91" t="b">
        <v>0</v>
      </c>
    </row>
    <row r="69" spans="1:7" ht="15">
      <c r="A69" s="91" t="s">
        <v>940</v>
      </c>
      <c r="B69" s="91">
        <v>2</v>
      </c>
      <c r="C69" s="134">
        <v>0.005358046738294675</v>
      </c>
      <c r="D69" s="91" t="s">
        <v>959</v>
      </c>
      <c r="E69" s="91" t="b">
        <v>0</v>
      </c>
      <c r="F69" s="91" t="b">
        <v>0</v>
      </c>
      <c r="G69" s="91" t="b">
        <v>0</v>
      </c>
    </row>
    <row r="70" spans="1:7" ht="15">
      <c r="A70" s="91" t="s">
        <v>703</v>
      </c>
      <c r="B70" s="91">
        <v>2</v>
      </c>
      <c r="C70" s="134">
        <v>0.006729481798267254</v>
      </c>
      <c r="D70" s="91" t="s">
        <v>959</v>
      </c>
      <c r="E70" s="91" t="b">
        <v>0</v>
      </c>
      <c r="F70" s="91" t="b">
        <v>0</v>
      </c>
      <c r="G70" s="91" t="b">
        <v>0</v>
      </c>
    </row>
    <row r="71" spans="1:7" ht="15">
      <c r="A71" s="91" t="s">
        <v>702</v>
      </c>
      <c r="B71" s="91">
        <v>2</v>
      </c>
      <c r="C71" s="134">
        <v>0.005358046738294675</v>
      </c>
      <c r="D71" s="91" t="s">
        <v>959</v>
      </c>
      <c r="E71" s="91" t="b">
        <v>0</v>
      </c>
      <c r="F71" s="91" t="b">
        <v>0</v>
      </c>
      <c r="G71" s="91" t="b">
        <v>0</v>
      </c>
    </row>
    <row r="72" spans="1:7" ht="15">
      <c r="A72" s="91" t="s">
        <v>941</v>
      </c>
      <c r="B72" s="91">
        <v>2</v>
      </c>
      <c r="C72" s="134">
        <v>0.005358046738294675</v>
      </c>
      <c r="D72" s="91" t="s">
        <v>959</v>
      </c>
      <c r="E72" s="91" t="b">
        <v>0</v>
      </c>
      <c r="F72" s="91" t="b">
        <v>0</v>
      </c>
      <c r="G72" s="91" t="b">
        <v>0</v>
      </c>
    </row>
    <row r="73" spans="1:7" ht="15">
      <c r="A73" s="91" t="s">
        <v>719</v>
      </c>
      <c r="B73" s="91">
        <v>2</v>
      </c>
      <c r="C73" s="134">
        <v>0.005358046738294675</v>
      </c>
      <c r="D73" s="91" t="s">
        <v>959</v>
      </c>
      <c r="E73" s="91" t="b">
        <v>0</v>
      </c>
      <c r="F73" s="91" t="b">
        <v>0</v>
      </c>
      <c r="G73" s="91" t="b">
        <v>0</v>
      </c>
    </row>
    <row r="74" spans="1:7" ht="15">
      <c r="A74" s="91" t="s">
        <v>720</v>
      </c>
      <c r="B74" s="91">
        <v>2</v>
      </c>
      <c r="C74" s="134">
        <v>0.005358046738294675</v>
      </c>
      <c r="D74" s="91" t="s">
        <v>959</v>
      </c>
      <c r="E74" s="91" t="b">
        <v>0</v>
      </c>
      <c r="F74" s="91" t="b">
        <v>0</v>
      </c>
      <c r="G74" s="91" t="b">
        <v>0</v>
      </c>
    </row>
    <row r="75" spans="1:7" ht="15">
      <c r="A75" s="91" t="s">
        <v>721</v>
      </c>
      <c r="B75" s="91">
        <v>2</v>
      </c>
      <c r="C75" s="134">
        <v>0.005358046738294675</v>
      </c>
      <c r="D75" s="91" t="s">
        <v>959</v>
      </c>
      <c r="E75" s="91" t="b">
        <v>0</v>
      </c>
      <c r="F75" s="91" t="b">
        <v>0</v>
      </c>
      <c r="G75" s="91" t="b">
        <v>0</v>
      </c>
    </row>
    <row r="76" spans="1:7" ht="15">
      <c r="A76" s="91" t="s">
        <v>722</v>
      </c>
      <c r="B76" s="91">
        <v>2</v>
      </c>
      <c r="C76" s="134">
        <v>0.005358046738294675</v>
      </c>
      <c r="D76" s="91" t="s">
        <v>959</v>
      </c>
      <c r="E76" s="91" t="b">
        <v>0</v>
      </c>
      <c r="F76" s="91" t="b">
        <v>1</v>
      </c>
      <c r="G76" s="91" t="b">
        <v>0</v>
      </c>
    </row>
    <row r="77" spans="1:7" ht="15">
      <c r="A77" s="91" t="s">
        <v>723</v>
      </c>
      <c r="B77" s="91">
        <v>2</v>
      </c>
      <c r="C77" s="134">
        <v>0.005358046738294675</v>
      </c>
      <c r="D77" s="91" t="s">
        <v>959</v>
      </c>
      <c r="E77" s="91" t="b">
        <v>0</v>
      </c>
      <c r="F77" s="91" t="b">
        <v>0</v>
      </c>
      <c r="G77" s="91" t="b">
        <v>0</v>
      </c>
    </row>
    <row r="78" spans="1:7" ht="15">
      <c r="A78" s="91" t="s">
        <v>724</v>
      </c>
      <c r="B78" s="91">
        <v>2</v>
      </c>
      <c r="C78" s="134">
        <v>0.005358046738294675</v>
      </c>
      <c r="D78" s="91" t="s">
        <v>959</v>
      </c>
      <c r="E78" s="91" t="b">
        <v>0</v>
      </c>
      <c r="F78" s="91" t="b">
        <v>1</v>
      </c>
      <c r="G78" s="91" t="b">
        <v>0</v>
      </c>
    </row>
    <row r="79" spans="1:7" ht="15">
      <c r="A79" s="91" t="s">
        <v>725</v>
      </c>
      <c r="B79" s="91">
        <v>2</v>
      </c>
      <c r="C79" s="134">
        <v>0.005358046738294675</v>
      </c>
      <c r="D79" s="91" t="s">
        <v>959</v>
      </c>
      <c r="E79" s="91" t="b">
        <v>0</v>
      </c>
      <c r="F79" s="91" t="b">
        <v>0</v>
      </c>
      <c r="G79" s="91" t="b">
        <v>0</v>
      </c>
    </row>
    <row r="80" spans="1:7" ht="15">
      <c r="A80" s="91" t="s">
        <v>942</v>
      </c>
      <c r="B80" s="91">
        <v>2</v>
      </c>
      <c r="C80" s="134">
        <v>0.005358046738294675</v>
      </c>
      <c r="D80" s="91" t="s">
        <v>959</v>
      </c>
      <c r="E80" s="91" t="b">
        <v>0</v>
      </c>
      <c r="F80" s="91" t="b">
        <v>0</v>
      </c>
      <c r="G80" s="91" t="b">
        <v>0</v>
      </c>
    </row>
    <row r="81" spans="1:7" ht="15">
      <c r="A81" s="91" t="s">
        <v>943</v>
      </c>
      <c r="B81" s="91">
        <v>2</v>
      </c>
      <c r="C81" s="134">
        <v>0.005358046738294675</v>
      </c>
      <c r="D81" s="91" t="s">
        <v>959</v>
      </c>
      <c r="E81" s="91" t="b">
        <v>0</v>
      </c>
      <c r="F81" s="91" t="b">
        <v>0</v>
      </c>
      <c r="G81" s="91" t="b">
        <v>0</v>
      </c>
    </row>
    <row r="82" spans="1:7" ht="15">
      <c r="A82" s="91" t="s">
        <v>944</v>
      </c>
      <c r="B82" s="91">
        <v>2</v>
      </c>
      <c r="C82" s="134">
        <v>0.005358046738294675</v>
      </c>
      <c r="D82" s="91" t="s">
        <v>959</v>
      </c>
      <c r="E82" s="91" t="b">
        <v>0</v>
      </c>
      <c r="F82" s="91" t="b">
        <v>0</v>
      </c>
      <c r="G82" s="91" t="b">
        <v>0</v>
      </c>
    </row>
    <row r="83" spans="1:7" ht="15">
      <c r="A83" s="91" t="s">
        <v>945</v>
      </c>
      <c r="B83" s="91">
        <v>2</v>
      </c>
      <c r="C83" s="134">
        <v>0.005358046738294675</v>
      </c>
      <c r="D83" s="91" t="s">
        <v>959</v>
      </c>
      <c r="E83" s="91" t="b">
        <v>0</v>
      </c>
      <c r="F83" s="91" t="b">
        <v>0</v>
      </c>
      <c r="G83" s="91" t="b">
        <v>0</v>
      </c>
    </row>
    <row r="84" spans="1:7" ht="15">
      <c r="A84" s="91" t="s">
        <v>946</v>
      </c>
      <c r="B84" s="91">
        <v>2</v>
      </c>
      <c r="C84" s="134">
        <v>0.005358046738294675</v>
      </c>
      <c r="D84" s="91" t="s">
        <v>959</v>
      </c>
      <c r="E84" s="91" t="b">
        <v>0</v>
      </c>
      <c r="F84" s="91" t="b">
        <v>0</v>
      </c>
      <c r="G84" s="91" t="b">
        <v>0</v>
      </c>
    </row>
    <row r="85" spans="1:7" ht="15">
      <c r="A85" s="91" t="s">
        <v>947</v>
      </c>
      <c r="B85" s="91">
        <v>2</v>
      </c>
      <c r="C85" s="134">
        <v>0.005358046738294675</v>
      </c>
      <c r="D85" s="91" t="s">
        <v>959</v>
      </c>
      <c r="E85" s="91" t="b">
        <v>0</v>
      </c>
      <c r="F85" s="91" t="b">
        <v>0</v>
      </c>
      <c r="G85" s="91" t="b">
        <v>0</v>
      </c>
    </row>
    <row r="86" spans="1:7" ht="15">
      <c r="A86" s="91" t="s">
        <v>948</v>
      </c>
      <c r="B86" s="91">
        <v>2</v>
      </c>
      <c r="C86" s="134">
        <v>0.005358046738294675</v>
      </c>
      <c r="D86" s="91" t="s">
        <v>959</v>
      </c>
      <c r="E86" s="91" t="b">
        <v>0</v>
      </c>
      <c r="F86" s="91" t="b">
        <v>0</v>
      </c>
      <c r="G86" s="91" t="b">
        <v>0</v>
      </c>
    </row>
    <row r="87" spans="1:7" ht="15">
      <c r="A87" s="91" t="s">
        <v>949</v>
      </c>
      <c r="B87" s="91">
        <v>2</v>
      </c>
      <c r="C87" s="134">
        <v>0.005358046738294675</v>
      </c>
      <c r="D87" s="91" t="s">
        <v>959</v>
      </c>
      <c r="E87" s="91" t="b">
        <v>0</v>
      </c>
      <c r="F87" s="91" t="b">
        <v>0</v>
      </c>
      <c r="G87" s="91" t="b">
        <v>0</v>
      </c>
    </row>
    <row r="88" spans="1:7" ht="15">
      <c r="A88" s="91" t="s">
        <v>950</v>
      </c>
      <c r="B88" s="91">
        <v>2</v>
      </c>
      <c r="C88" s="134">
        <v>0.005358046738294675</v>
      </c>
      <c r="D88" s="91" t="s">
        <v>959</v>
      </c>
      <c r="E88" s="91" t="b">
        <v>0</v>
      </c>
      <c r="F88" s="91" t="b">
        <v>0</v>
      </c>
      <c r="G88" s="91" t="b">
        <v>0</v>
      </c>
    </row>
    <row r="89" spans="1:7" ht="15">
      <c r="A89" s="91" t="s">
        <v>951</v>
      </c>
      <c r="B89" s="91">
        <v>2</v>
      </c>
      <c r="C89" s="134">
        <v>0.005358046738294675</v>
      </c>
      <c r="D89" s="91" t="s">
        <v>959</v>
      </c>
      <c r="E89" s="91" t="b">
        <v>0</v>
      </c>
      <c r="F89" s="91" t="b">
        <v>1</v>
      </c>
      <c r="G89" s="91" t="b">
        <v>0</v>
      </c>
    </row>
    <row r="90" spans="1:7" ht="15">
      <c r="A90" s="91" t="s">
        <v>952</v>
      </c>
      <c r="B90" s="91">
        <v>2</v>
      </c>
      <c r="C90" s="134">
        <v>0.005358046738294675</v>
      </c>
      <c r="D90" s="91" t="s">
        <v>959</v>
      </c>
      <c r="E90" s="91" t="b">
        <v>0</v>
      </c>
      <c r="F90" s="91" t="b">
        <v>0</v>
      </c>
      <c r="G90" s="91" t="b">
        <v>0</v>
      </c>
    </row>
    <row r="91" spans="1:7" ht="15">
      <c r="A91" s="91" t="s">
        <v>748</v>
      </c>
      <c r="B91" s="91">
        <v>2</v>
      </c>
      <c r="C91" s="134">
        <v>0.005358046738294675</v>
      </c>
      <c r="D91" s="91" t="s">
        <v>959</v>
      </c>
      <c r="E91" s="91" t="b">
        <v>0</v>
      </c>
      <c r="F91" s="91" t="b">
        <v>0</v>
      </c>
      <c r="G91" s="91" t="b">
        <v>0</v>
      </c>
    </row>
    <row r="92" spans="1:7" ht="15">
      <c r="A92" s="91" t="s">
        <v>749</v>
      </c>
      <c r="B92" s="91">
        <v>2</v>
      </c>
      <c r="C92" s="134">
        <v>0.005358046738294675</v>
      </c>
      <c r="D92" s="91" t="s">
        <v>959</v>
      </c>
      <c r="E92" s="91" t="b">
        <v>0</v>
      </c>
      <c r="F92" s="91" t="b">
        <v>0</v>
      </c>
      <c r="G92" s="91" t="b">
        <v>0</v>
      </c>
    </row>
    <row r="93" spans="1:7" ht="15">
      <c r="A93" s="91" t="s">
        <v>750</v>
      </c>
      <c r="B93" s="91">
        <v>2</v>
      </c>
      <c r="C93" s="134">
        <v>0.005358046738294675</v>
      </c>
      <c r="D93" s="91" t="s">
        <v>959</v>
      </c>
      <c r="E93" s="91" t="b">
        <v>0</v>
      </c>
      <c r="F93" s="91" t="b">
        <v>0</v>
      </c>
      <c r="G93" s="91" t="b">
        <v>0</v>
      </c>
    </row>
    <row r="94" spans="1:7" ht="15">
      <c r="A94" s="91" t="s">
        <v>751</v>
      </c>
      <c r="B94" s="91">
        <v>2</v>
      </c>
      <c r="C94" s="134">
        <v>0.005358046738294675</v>
      </c>
      <c r="D94" s="91" t="s">
        <v>959</v>
      </c>
      <c r="E94" s="91" t="b">
        <v>0</v>
      </c>
      <c r="F94" s="91" t="b">
        <v>0</v>
      </c>
      <c r="G94" s="91" t="b">
        <v>0</v>
      </c>
    </row>
    <row r="95" spans="1:7" ht="15">
      <c r="A95" s="91" t="s">
        <v>752</v>
      </c>
      <c r="B95" s="91">
        <v>2</v>
      </c>
      <c r="C95" s="134">
        <v>0.005358046738294675</v>
      </c>
      <c r="D95" s="91" t="s">
        <v>959</v>
      </c>
      <c r="E95" s="91" t="b">
        <v>0</v>
      </c>
      <c r="F95" s="91" t="b">
        <v>0</v>
      </c>
      <c r="G95" s="91" t="b">
        <v>0</v>
      </c>
    </row>
    <row r="96" spans="1:7" ht="15">
      <c r="A96" s="91" t="s">
        <v>753</v>
      </c>
      <c r="B96" s="91">
        <v>2</v>
      </c>
      <c r="C96" s="134">
        <v>0.005358046738294675</v>
      </c>
      <c r="D96" s="91" t="s">
        <v>959</v>
      </c>
      <c r="E96" s="91" t="b">
        <v>0</v>
      </c>
      <c r="F96" s="91" t="b">
        <v>0</v>
      </c>
      <c r="G96" s="91" t="b">
        <v>0</v>
      </c>
    </row>
    <row r="97" spans="1:7" ht="15">
      <c r="A97" s="91" t="s">
        <v>754</v>
      </c>
      <c r="B97" s="91">
        <v>2</v>
      </c>
      <c r="C97" s="134">
        <v>0.005358046738294675</v>
      </c>
      <c r="D97" s="91" t="s">
        <v>959</v>
      </c>
      <c r="E97" s="91" t="b">
        <v>0</v>
      </c>
      <c r="F97" s="91" t="b">
        <v>0</v>
      </c>
      <c r="G97" s="91" t="b">
        <v>0</v>
      </c>
    </row>
    <row r="98" spans="1:7" ht="15">
      <c r="A98" s="91" t="s">
        <v>755</v>
      </c>
      <c r="B98" s="91">
        <v>2</v>
      </c>
      <c r="C98" s="134">
        <v>0.005358046738294675</v>
      </c>
      <c r="D98" s="91" t="s">
        <v>959</v>
      </c>
      <c r="E98" s="91" t="b">
        <v>0</v>
      </c>
      <c r="F98" s="91" t="b">
        <v>0</v>
      </c>
      <c r="G98" s="91" t="b">
        <v>0</v>
      </c>
    </row>
    <row r="99" spans="1:7" ht="15">
      <c r="A99" s="91" t="s">
        <v>953</v>
      </c>
      <c r="B99" s="91">
        <v>2</v>
      </c>
      <c r="C99" s="134">
        <v>0.005358046738294675</v>
      </c>
      <c r="D99" s="91" t="s">
        <v>959</v>
      </c>
      <c r="E99" s="91" t="b">
        <v>0</v>
      </c>
      <c r="F99" s="91" t="b">
        <v>0</v>
      </c>
      <c r="G99" s="91" t="b">
        <v>0</v>
      </c>
    </row>
    <row r="100" spans="1:7" ht="15">
      <c r="A100" s="91" t="s">
        <v>954</v>
      </c>
      <c r="B100" s="91">
        <v>2</v>
      </c>
      <c r="C100" s="134">
        <v>0.005358046738294675</v>
      </c>
      <c r="D100" s="91" t="s">
        <v>959</v>
      </c>
      <c r="E100" s="91" t="b">
        <v>0</v>
      </c>
      <c r="F100" s="91" t="b">
        <v>0</v>
      </c>
      <c r="G100" s="91" t="b">
        <v>0</v>
      </c>
    </row>
    <row r="101" spans="1:7" ht="15">
      <c r="A101" s="91" t="s">
        <v>955</v>
      </c>
      <c r="B101" s="91">
        <v>2</v>
      </c>
      <c r="C101" s="134">
        <v>0.005358046738294675</v>
      </c>
      <c r="D101" s="91" t="s">
        <v>959</v>
      </c>
      <c r="E101" s="91" t="b">
        <v>0</v>
      </c>
      <c r="F101" s="91" t="b">
        <v>0</v>
      </c>
      <c r="G101" s="91" t="b">
        <v>0</v>
      </c>
    </row>
    <row r="102" spans="1:7" ht="15">
      <c r="A102" s="91" t="s">
        <v>956</v>
      </c>
      <c r="B102" s="91">
        <v>2</v>
      </c>
      <c r="C102" s="134">
        <v>0.005358046738294675</v>
      </c>
      <c r="D102" s="91" t="s">
        <v>959</v>
      </c>
      <c r="E102" s="91" t="b">
        <v>0</v>
      </c>
      <c r="F102" s="91" t="b">
        <v>0</v>
      </c>
      <c r="G102" s="91" t="b">
        <v>0</v>
      </c>
    </row>
    <row r="103" spans="1:7" ht="15">
      <c r="A103" s="91" t="s">
        <v>695</v>
      </c>
      <c r="B103" s="91">
        <v>13</v>
      </c>
      <c r="C103" s="134">
        <v>0</v>
      </c>
      <c r="D103" s="91" t="s">
        <v>619</v>
      </c>
      <c r="E103" s="91" t="b">
        <v>0</v>
      </c>
      <c r="F103" s="91" t="b">
        <v>0</v>
      </c>
      <c r="G103" s="91" t="b">
        <v>0</v>
      </c>
    </row>
    <row r="104" spans="1:7" ht="15">
      <c r="A104" s="91" t="s">
        <v>697</v>
      </c>
      <c r="B104" s="91">
        <v>4</v>
      </c>
      <c r="C104" s="134">
        <v>0.02779190962881558</v>
      </c>
      <c r="D104" s="91" t="s">
        <v>619</v>
      </c>
      <c r="E104" s="91" t="b">
        <v>0</v>
      </c>
      <c r="F104" s="91" t="b">
        <v>0</v>
      </c>
      <c r="G104" s="91" t="b">
        <v>0</v>
      </c>
    </row>
    <row r="105" spans="1:7" ht="15">
      <c r="A105" s="91" t="s">
        <v>675</v>
      </c>
      <c r="B105" s="91">
        <v>3</v>
      </c>
      <c r="C105" s="134">
        <v>0.02084393222161168</v>
      </c>
      <c r="D105" s="91" t="s">
        <v>619</v>
      </c>
      <c r="E105" s="91" t="b">
        <v>0</v>
      </c>
      <c r="F105" s="91" t="b">
        <v>0</v>
      </c>
      <c r="G105" s="91" t="b">
        <v>0</v>
      </c>
    </row>
    <row r="106" spans="1:7" ht="15">
      <c r="A106" s="91" t="s">
        <v>700</v>
      </c>
      <c r="B106" s="91">
        <v>3</v>
      </c>
      <c r="C106" s="134">
        <v>0.01632877173300447</v>
      </c>
      <c r="D106" s="91" t="s">
        <v>619</v>
      </c>
      <c r="E106" s="91" t="b">
        <v>0</v>
      </c>
      <c r="F106" s="91" t="b">
        <v>0</v>
      </c>
      <c r="G106" s="91" t="b">
        <v>0</v>
      </c>
    </row>
    <row r="107" spans="1:7" ht="15">
      <c r="A107" s="91" t="s">
        <v>701</v>
      </c>
      <c r="B107" s="91">
        <v>3</v>
      </c>
      <c r="C107" s="134">
        <v>0.02084393222161168</v>
      </c>
      <c r="D107" s="91" t="s">
        <v>619</v>
      </c>
      <c r="E107" s="91" t="b">
        <v>0</v>
      </c>
      <c r="F107" s="91" t="b">
        <v>0</v>
      </c>
      <c r="G107" s="91" t="b">
        <v>0</v>
      </c>
    </row>
    <row r="108" spans="1:7" ht="15">
      <c r="A108" s="91" t="s">
        <v>702</v>
      </c>
      <c r="B108" s="91">
        <v>2</v>
      </c>
      <c r="C108" s="134">
        <v>0.01389595481440779</v>
      </c>
      <c r="D108" s="91" t="s">
        <v>619</v>
      </c>
      <c r="E108" s="91" t="b">
        <v>0</v>
      </c>
      <c r="F108" s="91" t="b">
        <v>0</v>
      </c>
      <c r="G108" s="91" t="b">
        <v>0</v>
      </c>
    </row>
    <row r="109" spans="1:7" ht="15">
      <c r="A109" s="91" t="s">
        <v>703</v>
      </c>
      <c r="B109" s="91">
        <v>2</v>
      </c>
      <c r="C109" s="134">
        <v>0.019041766706099774</v>
      </c>
      <c r="D109" s="91" t="s">
        <v>619</v>
      </c>
      <c r="E109" s="91" t="b">
        <v>0</v>
      </c>
      <c r="F109" s="91" t="b">
        <v>0</v>
      </c>
      <c r="G109" s="91" t="b">
        <v>0</v>
      </c>
    </row>
    <row r="110" spans="1:7" ht="15">
      <c r="A110" s="91" t="s">
        <v>704</v>
      </c>
      <c r="B110" s="91">
        <v>2</v>
      </c>
      <c r="C110" s="134">
        <v>0.01389595481440779</v>
      </c>
      <c r="D110" s="91" t="s">
        <v>619</v>
      </c>
      <c r="E110" s="91" t="b">
        <v>0</v>
      </c>
      <c r="F110" s="91" t="b">
        <v>0</v>
      </c>
      <c r="G110" s="91" t="b">
        <v>0</v>
      </c>
    </row>
    <row r="111" spans="1:7" ht="15">
      <c r="A111" s="91" t="s">
        <v>705</v>
      </c>
      <c r="B111" s="91">
        <v>2</v>
      </c>
      <c r="C111" s="134">
        <v>0.01389595481440779</v>
      </c>
      <c r="D111" s="91" t="s">
        <v>619</v>
      </c>
      <c r="E111" s="91" t="b">
        <v>0</v>
      </c>
      <c r="F111" s="91" t="b">
        <v>0</v>
      </c>
      <c r="G111" s="91" t="b">
        <v>0</v>
      </c>
    </row>
    <row r="112" spans="1:7" ht="15">
      <c r="A112" s="91" t="s">
        <v>706</v>
      </c>
      <c r="B112" s="91">
        <v>2</v>
      </c>
      <c r="C112" s="134">
        <v>0.01389595481440779</v>
      </c>
      <c r="D112" s="91" t="s">
        <v>619</v>
      </c>
      <c r="E112" s="91" t="b">
        <v>0</v>
      </c>
      <c r="F112" s="91" t="b">
        <v>0</v>
      </c>
      <c r="G112" s="91" t="b">
        <v>0</v>
      </c>
    </row>
    <row r="113" spans="1:7" ht="15">
      <c r="A113" s="91" t="s">
        <v>932</v>
      </c>
      <c r="B113" s="91">
        <v>2</v>
      </c>
      <c r="C113" s="134">
        <v>0.01389595481440779</v>
      </c>
      <c r="D113" s="91" t="s">
        <v>619</v>
      </c>
      <c r="E113" s="91" t="b">
        <v>0</v>
      </c>
      <c r="F113" s="91" t="b">
        <v>0</v>
      </c>
      <c r="G113" s="91" t="b">
        <v>0</v>
      </c>
    </row>
    <row r="114" spans="1:7" ht="15">
      <c r="A114" s="91" t="s">
        <v>933</v>
      </c>
      <c r="B114" s="91">
        <v>2</v>
      </c>
      <c r="C114" s="134">
        <v>0.01389595481440779</v>
      </c>
      <c r="D114" s="91" t="s">
        <v>619</v>
      </c>
      <c r="E114" s="91" t="b">
        <v>0</v>
      </c>
      <c r="F114" s="91" t="b">
        <v>0</v>
      </c>
      <c r="G114" s="91" t="b">
        <v>0</v>
      </c>
    </row>
    <row r="115" spans="1:7" ht="15">
      <c r="A115" s="91" t="s">
        <v>930</v>
      </c>
      <c r="B115" s="91">
        <v>2</v>
      </c>
      <c r="C115" s="134">
        <v>0.019041766706099774</v>
      </c>
      <c r="D115" s="91" t="s">
        <v>619</v>
      </c>
      <c r="E115" s="91" t="b">
        <v>0</v>
      </c>
      <c r="F115" s="91" t="b">
        <v>0</v>
      </c>
      <c r="G115" s="91" t="b">
        <v>0</v>
      </c>
    </row>
    <row r="116" spans="1:7" ht="15">
      <c r="A116" s="91" t="s">
        <v>931</v>
      </c>
      <c r="B116" s="91">
        <v>2</v>
      </c>
      <c r="C116" s="134">
        <v>0.019041766706099774</v>
      </c>
      <c r="D116" s="91" t="s">
        <v>619</v>
      </c>
      <c r="E116" s="91" t="b">
        <v>0</v>
      </c>
      <c r="F116" s="91" t="b">
        <v>0</v>
      </c>
      <c r="G116" s="91" t="b">
        <v>0</v>
      </c>
    </row>
    <row r="117" spans="1:7" ht="15">
      <c r="A117" s="91" t="s">
        <v>696</v>
      </c>
      <c r="B117" s="91">
        <v>12</v>
      </c>
      <c r="C117" s="134">
        <v>0</v>
      </c>
      <c r="D117" s="91" t="s">
        <v>620</v>
      </c>
      <c r="E117" s="91" t="b">
        <v>0</v>
      </c>
      <c r="F117" s="91" t="b">
        <v>0</v>
      </c>
      <c r="G117" s="91" t="b">
        <v>0</v>
      </c>
    </row>
    <row r="118" spans="1:7" ht="15">
      <c r="A118" s="91" t="s">
        <v>675</v>
      </c>
      <c r="B118" s="91">
        <v>6</v>
      </c>
      <c r="C118" s="134">
        <v>0</v>
      </c>
      <c r="D118" s="91" t="s">
        <v>620</v>
      </c>
      <c r="E118" s="91" t="b">
        <v>0</v>
      </c>
      <c r="F118" s="91" t="b">
        <v>0</v>
      </c>
      <c r="G118" s="91" t="b">
        <v>0</v>
      </c>
    </row>
    <row r="119" spans="1:7" ht="15">
      <c r="A119" s="91" t="s">
        <v>708</v>
      </c>
      <c r="B119" s="91">
        <v>6</v>
      </c>
      <c r="C119" s="134">
        <v>0</v>
      </c>
      <c r="D119" s="91" t="s">
        <v>620</v>
      </c>
      <c r="E119" s="91" t="b">
        <v>0</v>
      </c>
      <c r="F119" s="91" t="b">
        <v>0</v>
      </c>
      <c r="G119" s="91" t="b">
        <v>0</v>
      </c>
    </row>
    <row r="120" spans="1:7" ht="15">
      <c r="A120" s="91" t="s">
        <v>709</v>
      </c>
      <c r="B120" s="91">
        <v>6</v>
      </c>
      <c r="C120" s="134">
        <v>0</v>
      </c>
      <c r="D120" s="91" t="s">
        <v>620</v>
      </c>
      <c r="E120" s="91" t="b">
        <v>0</v>
      </c>
      <c r="F120" s="91" t="b">
        <v>0</v>
      </c>
      <c r="G120" s="91" t="b">
        <v>0</v>
      </c>
    </row>
    <row r="121" spans="1:7" ht="15">
      <c r="A121" s="91" t="s">
        <v>710</v>
      </c>
      <c r="B121" s="91">
        <v>6</v>
      </c>
      <c r="C121" s="134">
        <v>0</v>
      </c>
      <c r="D121" s="91" t="s">
        <v>620</v>
      </c>
      <c r="E121" s="91" t="b">
        <v>0</v>
      </c>
      <c r="F121" s="91" t="b">
        <v>0</v>
      </c>
      <c r="G121" s="91" t="b">
        <v>0</v>
      </c>
    </row>
    <row r="122" spans="1:7" ht="15">
      <c r="A122" s="91" t="s">
        <v>711</v>
      </c>
      <c r="B122" s="91">
        <v>6</v>
      </c>
      <c r="C122" s="134">
        <v>0</v>
      </c>
      <c r="D122" s="91" t="s">
        <v>620</v>
      </c>
      <c r="E122" s="91" t="b">
        <v>0</v>
      </c>
      <c r="F122" s="91" t="b">
        <v>0</v>
      </c>
      <c r="G122" s="91" t="b">
        <v>0</v>
      </c>
    </row>
    <row r="123" spans="1:7" ht="15">
      <c r="A123" s="91" t="s">
        <v>712</v>
      </c>
      <c r="B123" s="91">
        <v>6</v>
      </c>
      <c r="C123" s="134">
        <v>0</v>
      </c>
      <c r="D123" s="91" t="s">
        <v>620</v>
      </c>
      <c r="E123" s="91" t="b">
        <v>0</v>
      </c>
      <c r="F123" s="91" t="b">
        <v>0</v>
      </c>
      <c r="G123" s="91" t="b">
        <v>0</v>
      </c>
    </row>
    <row r="124" spans="1:7" ht="15">
      <c r="A124" s="91" t="s">
        <v>713</v>
      </c>
      <c r="B124" s="91">
        <v>6</v>
      </c>
      <c r="C124" s="134">
        <v>0</v>
      </c>
      <c r="D124" s="91" t="s">
        <v>620</v>
      </c>
      <c r="E124" s="91" t="b">
        <v>0</v>
      </c>
      <c r="F124" s="91" t="b">
        <v>0</v>
      </c>
      <c r="G124" s="91" t="b">
        <v>0</v>
      </c>
    </row>
    <row r="125" spans="1:7" ht="15">
      <c r="A125" s="91" t="s">
        <v>714</v>
      </c>
      <c r="B125" s="91">
        <v>6</v>
      </c>
      <c r="C125" s="134">
        <v>0</v>
      </c>
      <c r="D125" s="91" t="s">
        <v>620</v>
      </c>
      <c r="E125" s="91" t="b">
        <v>0</v>
      </c>
      <c r="F125" s="91" t="b">
        <v>0</v>
      </c>
      <c r="G125" s="91" t="b">
        <v>0</v>
      </c>
    </row>
    <row r="126" spans="1:7" ht="15">
      <c r="A126" s="91" t="s">
        <v>715</v>
      </c>
      <c r="B126" s="91">
        <v>6</v>
      </c>
      <c r="C126" s="134">
        <v>0</v>
      </c>
      <c r="D126" s="91" t="s">
        <v>620</v>
      </c>
      <c r="E126" s="91" t="b">
        <v>0</v>
      </c>
      <c r="F126" s="91" t="b">
        <v>0</v>
      </c>
      <c r="G126" s="91" t="b">
        <v>0</v>
      </c>
    </row>
    <row r="127" spans="1:7" ht="15">
      <c r="A127" s="91" t="s">
        <v>697</v>
      </c>
      <c r="B127" s="91">
        <v>6</v>
      </c>
      <c r="C127" s="134">
        <v>0</v>
      </c>
      <c r="D127" s="91" t="s">
        <v>620</v>
      </c>
      <c r="E127" s="91" t="b">
        <v>0</v>
      </c>
      <c r="F127" s="91" t="b">
        <v>0</v>
      </c>
      <c r="G127" s="91" t="b">
        <v>0</v>
      </c>
    </row>
    <row r="128" spans="1:7" ht="15">
      <c r="A128" s="91" t="s">
        <v>917</v>
      </c>
      <c r="B128" s="91">
        <v>6</v>
      </c>
      <c r="C128" s="134">
        <v>0</v>
      </c>
      <c r="D128" s="91" t="s">
        <v>620</v>
      </c>
      <c r="E128" s="91" t="b">
        <v>0</v>
      </c>
      <c r="F128" s="91" t="b">
        <v>0</v>
      </c>
      <c r="G128" s="91" t="b">
        <v>0</v>
      </c>
    </row>
    <row r="129" spans="1:7" ht="15">
      <c r="A129" s="91" t="s">
        <v>698</v>
      </c>
      <c r="B129" s="91">
        <v>6</v>
      </c>
      <c r="C129" s="134">
        <v>0</v>
      </c>
      <c r="D129" s="91" t="s">
        <v>620</v>
      </c>
      <c r="E129" s="91" t="b">
        <v>0</v>
      </c>
      <c r="F129" s="91" t="b">
        <v>0</v>
      </c>
      <c r="G129" s="91" t="b">
        <v>0</v>
      </c>
    </row>
    <row r="130" spans="1:7" ht="15">
      <c r="A130" s="91" t="s">
        <v>918</v>
      </c>
      <c r="B130" s="91">
        <v>6</v>
      </c>
      <c r="C130" s="134">
        <v>0</v>
      </c>
      <c r="D130" s="91" t="s">
        <v>620</v>
      </c>
      <c r="E130" s="91" t="b">
        <v>0</v>
      </c>
      <c r="F130" s="91" t="b">
        <v>0</v>
      </c>
      <c r="G130" s="91" t="b">
        <v>0</v>
      </c>
    </row>
    <row r="131" spans="1:7" ht="15">
      <c r="A131" s="91" t="s">
        <v>919</v>
      </c>
      <c r="B131" s="91">
        <v>6</v>
      </c>
      <c r="C131" s="134">
        <v>0</v>
      </c>
      <c r="D131" s="91" t="s">
        <v>620</v>
      </c>
      <c r="E131" s="91" t="b">
        <v>0</v>
      </c>
      <c r="F131" s="91" t="b">
        <v>0</v>
      </c>
      <c r="G131" s="91" t="b">
        <v>0</v>
      </c>
    </row>
    <row r="132" spans="1:7" ht="15">
      <c r="A132" s="91" t="s">
        <v>920</v>
      </c>
      <c r="B132" s="91">
        <v>6</v>
      </c>
      <c r="C132" s="134">
        <v>0</v>
      </c>
      <c r="D132" s="91" t="s">
        <v>620</v>
      </c>
      <c r="E132" s="91" t="b">
        <v>0</v>
      </c>
      <c r="F132" s="91" t="b">
        <v>0</v>
      </c>
      <c r="G132" s="91" t="b">
        <v>0</v>
      </c>
    </row>
    <row r="133" spans="1:7" ht="15">
      <c r="A133" s="91" t="s">
        <v>229</v>
      </c>
      <c r="B133" s="91">
        <v>5</v>
      </c>
      <c r="C133" s="134">
        <v>0.0036657984281307783</v>
      </c>
      <c r="D133" s="91" t="s">
        <v>620</v>
      </c>
      <c r="E133" s="91" t="b">
        <v>0</v>
      </c>
      <c r="F133" s="91" t="b">
        <v>0</v>
      </c>
      <c r="G133" s="91" t="b">
        <v>0</v>
      </c>
    </row>
    <row r="134" spans="1:7" ht="15">
      <c r="A134" s="91" t="s">
        <v>695</v>
      </c>
      <c r="B134" s="91">
        <v>3</v>
      </c>
      <c r="C134" s="134">
        <v>0.005949463648014282</v>
      </c>
      <c r="D134" s="91" t="s">
        <v>621</v>
      </c>
      <c r="E134" s="91" t="b">
        <v>0</v>
      </c>
      <c r="F134" s="91" t="b">
        <v>0</v>
      </c>
      <c r="G134" s="91" t="b">
        <v>0</v>
      </c>
    </row>
    <row r="135" spans="1:7" ht="15">
      <c r="A135" s="91" t="s">
        <v>717</v>
      </c>
      <c r="B135" s="91">
        <v>3</v>
      </c>
      <c r="C135" s="134">
        <v>0.014334761698284819</v>
      </c>
      <c r="D135" s="91" t="s">
        <v>621</v>
      </c>
      <c r="E135" s="91" t="b">
        <v>0</v>
      </c>
      <c r="F135" s="91" t="b">
        <v>0</v>
      </c>
      <c r="G135" s="91" t="b">
        <v>0</v>
      </c>
    </row>
    <row r="136" spans="1:7" ht="15">
      <c r="A136" s="91" t="s">
        <v>718</v>
      </c>
      <c r="B136" s="91">
        <v>3</v>
      </c>
      <c r="C136" s="134">
        <v>0.014334761698284819</v>
      </c>
      <c r="D136" s="91" t="s">
        <v>621</v>
      </c>
      <c r="E136" s="91" t="b">
        <v>0</v>
      </c>
      <c r="F136" s="91" t="b">
        <v>0</v>
      </c>
      <c r="G136" s="91" t="b">
        <v>0</v>
      </c>
    </row>
    <row r="137" spans="1:7" ht="15">
      <c r="A137" s="91" t="s">
        <v>719</v>
      </c>
      <c r="B137" s="91">
        <v>2</v>
      </c>
      <c r="C137" s="134">
        <v>0.009556507798856546</v>
      </c>
      <c r="D137" s="91" t="s">
        <v>621</v>
      </c>
      <c r="E137" s="91" t="b">
        <v>0</v>
      </c>
      <c r="F137" s="91" t="b">
        <v>0</v>
      </c>
      <c r="G137" s="91" t="b">
        <v>0</v>
      </c>
    </row>
    <row r="138" spans="1:7" ht="15">
      <c r="A138" s="91" t="s">
        <v>720</v>
      </c>
      <c r="B138" s="91">
        <v>2</v>
      </c>
      <c r="C138" s="134">
        <v>0.009556507798856546</v>
      </c>
      <c r="D138" s="91" t="s">
        <v>621</v>
      </c>
      <c r="E138" s="91" t="b">
        <v>0</v>
      </c>
      <c r="F138" s="91" t="b">
        <v>0</v>
      </c>
      <c r="G138" s="91" t="b">
        <v>0</v>
      </c>
    </row>
    <row r="139" spans="1:7" ht="15">
      <c r="A139" s="91" t="s">
        <v>721</v>
      </c>
      <c r="B139" s="91">
        <v>2</v>
      </c>
      <c r="C139" s="134">
        <v>0.009556507798856546</v>
      </c>
      <c r="D139" s="91" t="s">
        <v>621</v>
      </c>
      <c r="E139" s="91" t="b">
        <v>0</v>
      </c>
      <c r="F139" s="91" t="b">
        <v>0</v>
      </c>
      <c r="G139" s="91" t="b">
        <v>0</v>
      </c>
    </row>
    <row r="140" spans="1:7" ht="15">
      <c r="A140" s="91" t="s">
        <v>722</v>
      </c>
      <c r="B140" s="91">
        <v>2</v>
      </c>
      <c r="C140" s="134">
        <v>0.009556507798856546</v>
      </c>
      <c r="D140" s="91" t="s">
        <v>621</v>
      </c>
      <c r="E140" s="91" t="b">
        <v>0</v>
      </c>
      <c r="F140" s="91" t="b">
        <v>1</v>
      </c>
      <c r="G140" s="91" t="b">
        <v>0</v>
      </c>
    </row>
    <row r="141" spans="1:7" ht="15">
      <c r="A141" s="91" t="s">
        <v>723</v>
      </c>
      <c r="B141" s="91">
        <v>2</v>
      </c>
      <c r="C141" s="134">
        <v>0.009556507798856546</v>
      </c>
      <c r="D141" s="91" t="s">
        <v>621</v>
      </c>
      <c r="E141" s="91" t="b">
        <v>0</v>
      </c>
      <c r="F141" s="91" t="b">
        <v>0</v>
      </c>
      <c r="G141" s="91" t="b">
        <v>0</v>
      </c>
    </row>
    <row r="142" spans="1:7" ht="15">
      <c r="A142" s="91" t="s">
        <v>724</v>
      </c>
      <c r="B142" s="91">
        <v>2</v>
      </c>
      <c r="C142" s="134">
        <v>0.009556507798856546</v>
      </c>
      <c r="D142" s="91" t="s">
        <v>621</v>
      </c>
      <c r="E142" s="91" t="b">
        <v>0</v>
      </c>
      <c r="F142" s="91" t="b">
        <v>1</v>
      </c>
      <c r="G142" s="91" t="b">
        <v>0</v>
      </c>
    </row>
    <row r="143" spans="1:7" ht="15">
      <c r="A143" s="91" t="s">
        <v>725</v>
      </c>
      <c r="B143" s="91">
        <v>2</v>
      </c>
      <c r="C143" s="134">
        <v>0.009556507798856546</v>
      </c>
      <c r="D143" s="91" t="s">
        <v>621</v>
      </c>
      <c r="E143" s="91" t="b">
        <v>0</v>
      </c>
      <c r="F143" s="91" t="b">
        <v>0</v>
      </c>
      <c r="G143" s="91" t="b">
        <v>0</v>
      </c>
    </row>
    <row r="144" spans="1:7" ht="15">
      <c r="A144" s="91" t="s">
        <v>942</v>
      </c>
      <c r="B144" s="91">
        <v>2</v>
      </c>
      <c r="C144" s="134">
        <v>0.009556507798856546</v>
      </c>
      <c r="D144" s="91" t="s">
        <v>621</v>
      </c>
      <c r="E144" s="91" t="b">
        <v>0</v>
      </c>
      <c r="F144" s="91" t="b">
        <v>0</v>
      </c>
      <c r="G144" s="91" t="b">
        <v>0</v>
      </c>
    </row>
    <row r="145" spans="1:7" ht="15">
      <c r="A145" s="91" t="s">
        <v>943</v>
      </c>
      <c r="B145" s="91">
        <v>2</v>
      </c>
      <c r="C145" s="134">
        <v>0.009556507798856546</v>
      </c>
      <c r="D145" s="91" t="s">
        <v>621</v>
      </c>
      <c r="E145" s="91" t="b">
        <v>0</v>
      </c>
      <c r="F145" s="91" t="b">
        <v>0</v>
      </c>
      <c r="G145" s="91" t="b">
        <v>0</v>
      </c>
    </row>
    <row r="146" spans="1:7" ht="15">
      <c r="A146" s="91" t="s">
        <v>944</v>
      </c>
      <c r="B146" s="91">
        <v>2</v>
      </c>
      <c r="C146" s="134">
        <v>0.009556507798856546</v>
      </c>
      <c r="D146" s="91" t="s">
        <v>621</v>
      </c>
      <c r="E146" s="91" t="b">
        <v>0</v>
      </c>
      <c r="F146" s="91" t="b">
        <v>0</v>
      </c>
      <c r="G146" s="91" t="b">
        <v>0</v>
      </c>
    </row>
    <row r="147" spans="1:7" ht="15">
      <c r="A147" s="91" t="s">
        <v>945</v>
      </c>
      <c r="B147" s="91">
        <v>2</v>
      </c>
      <c r="C147" s="134">
        <v>0.009556507798856546</v>
      </c>
      <c r="D147" s="91" t="s">
        <v>621</v>
      </c>
      <c r="E147" s="91" t="b">
        <v>0</v>
      </c>
      <c r="F147" s="91" t="b">
        <v>0</v>
      </c>
      <c r="G147" s="91" t="b">
        <v>0</v>
      </c>
    </row>
    <row r="148" spans="1:7" ht="15">
      <c r="A148" s="91" t="s">
        <v>946</v>
      </c>
      <c r="B148" s="91">
        <v>2</v>
      </c>
      <c r="C148" s="134">
        <v>0.009556507798856546</v>
      </c>
      <c r="D148" s="91" t="s">
        <v>621</v>
      </c>
      <c r="E148" s="91" t="b">
        <v>0</v>
      </c>
      <c r="F148" s="91" t="b">
        <v>0</v>
      </c>
      <c r="G148" s="91" t="b">
        <v>0</v>
      </c>
    </row>
    <row r="149" spans="1:7" ht="15">
      <c r="A149" s="91" t="s">
        <v>947</v>
      </c>
      <c r="B149" s="91">
        <v>2</v>
      </c>
      <c r="C149" s="134">
        <v>0.009556507798856546</v>
      </c>
      <c r="D149" s="91" t="s">
        <v>621</v>
      </c>
      <c r="E149" s="91" t="b">
        <v>0</v>
      </c>
      <c r="F149" s="91" t="b">
        <v>0</v>
      </c>
      <c r="G149" s="91" t="b">
        <v>0</v>
      </c>
    </row>
    <row r="150" spans="1:7" ht="15">
      <c r="A150" s="91" t="s">
        <v>948</v>
      </c>
      <c r="B150" s="91">
        <v>2</v>
      </c>
      <c r="C150" s="134">
        <v>0.009556507798856546</v>
      </c>
      <c r="D150" s="91" t="s">
        <v>621</v>
      </c>
      <c r="E150" s="91" t="b">
        <v>0</v>
      </c>
      <c r="F150" s="91" t="b">
        <v>0</v>
      </c>
      <c r="G150" s="91" t="b">
        <v>0</v>
      </c>
    </row>
    <row r="151" spans="1:7" ht="15">
      <c r="A151" s="91" t="s">
        <v>949</v>
      </c>
      <c r="B151" s="91">
        <v>2</v>
      </c>
      <c r="C151" s="134">
        <v>0.009556507798856546</v>
      </c>
      <c r="D151" s="91" t="s">
        <v>621</v>
      </c>
      <c r="E151" s="91" t="b">
        <v>0</v>
      </c>
      <c r="F151" s="91" t="b">
        <v>0</v>
      </c>
      <c r="G151" s="91" t="b">
        <v>0</v>
      </c>
    </row>
    <row r="152" spans="1:7" ht="15">
      <c r="A152" s="91" t="s">
        <v>950</v>
      </c>
      <c r="B152" s="91">
        <v>2</v>
      </c>
      <c r="C152" s="134">
        <v>0.009556507798856546</v>
      </c>
      <c r="D152" s="91" t="s">
        <v>621</v>
      </c>
      <c r="E152" s="91" t="b">
        <v>0</v>
      </c>
      <c r="F152" s="91" t="b">
        <v>0</v>
      </c>
      <c r="G152" s="91" t="b">
        <v>0</v>
      </c>
    </row>
    <row r="153" spans="1:7" ht="15">
      <c r="A153" s="91" t="s">
        <v>951</v>
      </c>
      <c r="B153" s="91">
        <v>2</v>
      </c>
      <c r="C153" s="134">
        <v>0.009556507798856546</v>
      </c>
      <c r="D153" s="91" t="s">
        <v>621</v>
      </c>
      <c r="E153" s="91" t="b">
        <v>0</v>
      </c>
      <c r="F153" s="91" t="b">
        <v>1</v>
      </c>
      <c r="G153" s="91" t="b">
        <v>0</v>
      </c>
    </row>
    <row r="154" spans="1:7" ht="15">
      <c r="A154" s="91" t="s">
        <v>952</v>
      </c>
      <c r="B154" s="91">
        <v>2</v>
      </c>
      <c r="C154" s="134">
        <v>0.009556507798856546</v>
      </c>
      <c r="D154" s="91" t="s">
        <v>621</v>
      </c>
      <c r="E154" s="91" t="b">
        <v>0</v>
      </c>
      <c r="F154" s="91" t="b">
        <v>0</v>
      </c>
      <c r="G154" s="91" t="b">
        <v>0</v>
      </c>
    </row>
    <row r="155" spans="1:7" ht="15">
      <c r="A155" s="91" t="s">
        <v>727</v>
      </c>
      <c r="B155" s="91">
        <v>3</v>
      </c>
      <c r="C155" s="134">
        <v>0</v>
      </c>
      <c r="D155" s="91" t="s">
        <v>622</v>
      </c>
      <c r="E155" s="91" t="b">
        <v>0</v>
      </c>
      <c r="F155" s="91" t="b">
        <v>0</v>
      </c>
      <c r="G155" s="91" t="b">
        <v>0</v>
      </c>
    </row>
    <row r="156" spans="1:7" ht="15">
      <c r="A156" s="91" t="s">
        <v>728</v>
      </c>
      <c r="B156" s="91">
        <v>2</v>
      </c>
      <c r="C156" s="134">
        <v>0</v>
      </c>
      <c r="D156" s="91" t="s">
        <v>622</v>
      </c>
      <c r="E156" s="91" t="b">
        <v>0</v>
      </c>
      <c r="F156" s="91" t="b">
        <v>0</v>
      </c>
      <c r="G156" s="91" t="b">
        <v>0</v>
      </c>
    </row>
    <row r="157" spans="1:7" ht="15">
      <c r="A157" s="91" t="s">
        <v>675</v>
      </c>
      <c r="B157" s="91">
        <v>2</v>
      </c>
      <c r="C157" s="134">
        <v>0</v>
      </c>
      <c r="D157" s="91" t="s">
        <v>622</v>
      </c>
      <c r="E157" s="91" t="b">
        <v>0</v>
      </c>
      <c r="F157" s="91" t="b">
        <v>0</v>
      </c>
      <c r="G157" s="91" t="b">
        <v>0</v>
      </c>
    </row>
    <row r="158" spans="1:7" ht="15">
      <c r="A158" s="91" t="s">
        <v>729</v>
      </c>
      <c r="B158" s="91">
        <v>2</v>
      </c>
      <c r="C158" s="134">
        <v>0</v>
      </c>
      <c r="D158" s="91" t="s">
        <v>622</v>
      </c>
      <c r="E158" s="91" t="b">
        <v>0</v>
      </c>
      <c r="F158" s="91" t="b">
        <v>0</v>
      </c>
      <c r="G158" s="91" t="b">
        <v>0</v>
      </c>
    </row>
    <row r="159" spans="1:7" ht="15">
      <c r="A159" s="91" t="s">
        <v>730</v>
      </c>
      <c r="B159" s="91">
        <v>2</v>
      </c>
      <c r="C159" s="134">
        <v>0</v>
      </c>
      <c r="D159" s="91" t="s">
        <v>622</v>
      </c>
      <c r="E159" s="91" t="b">
        <v>0</v>
      </c>
      <c r="F159" s="91" t="b">
        <v>0</v>
      </c>
      <c r="G159" s="91" t="b">
        <v>0</v>
      </c>
    </row>
    <row r="160" spans="1:7" ht="15">
      <c r="A160" s="91" t="s">
        <v>731</v>
      </c>
      <c r="B160" s="91">
        <v>2</v>
      </c>
      <c r="C160" s="134">
        <v>0</v>
      </c>
      <c r="D160" s="91" t="s">
        <v>622</v>
      </c>
      <c r="E160" s="91" t="b">
        <v>0</v>
      </c>
      <c r="F160" s="91" t="b">
        <v>0</v>
      </c>
      <c r="G160" s="91" t="b">
        <v>0</v>
      </c>
    </row>
    <row r="161" spans="1:7" ht="15">
      <c r="A161" s="91" t="s">
        <v>732</v>
      </c>
      <c r="B161" s="91">
        <v>2</v>
      </c>
      <c r="C161" s="134">
        <v>0</v>
      </c>
      <c r="D161" s="91" t="s">
        <v>622</v>
      </c>
      <c r="E161" s="91" t="b">
        <v>0</v>
      </c>
      <c r="F161" s="91" t="b">
        <v>0</v>
      </c>
      <c r="G161" s="91" t="b">
        <v>0</v>
      </c>
    </row>
    <row r="162" spans="1:7" ht="15">
      <c r="A162" s="91" t="s">
        <v>698</v>
      </c>
      <c r="B162" s="91">
        <v>2</v>
      </c>
      <c r="C162" s="134">
        <v>0</v>
      </c>
      <c r="D162" s="91" t="s">
        <v>622</v>
      </c>
      <c r="E162" s="91" t="b">
        <v>0</v>
      </c>
      <c r="F162" s="91" t="b">
        <v>0</v>
      </c>
      <c r="G162" s="91" t="b">
        <v>0</v>
      </c>
    </row>
    <row r="163" spans="1:7" ht="15">
      <c r="A163" s="91" t="s">
        <v>733</v>
      </c>
      <c r="B163" s="91">
        <v>2</v>
      </c>
      <c r="C163" s="134">
        <v>0</v>
      </c>
      <c r="D163" s="91" t="s">
        <v>622</v>
      </c>
      <c r="E163" s="91" t="b">
        <v>0</v>
      </c>
      <c r="F163" s="91" t="b">
        <v>0</v>
      </c>
      <c r="G163" s="91" t="b">
        <v>0</v>
      </c>
    </row>
    <row r="164" spans="1:7" ht="15">
      <c r="A164" s="91" t="s">
        <v>734</v>
      </c>
      <c r="B164" s="91">
        <v>2</v>
      </c>
      <c r="C164" s="134">
        <v>0</v>
      </c>
      <c r="D164" s="91" t="s">
        <v>622</v>
      </c>
      <c r="E164" s="91" t="b">
        <v>0</v>
      </c>
      <c r="F164" s="91" t="b">
        <v>0</v>
      </c>
      <c r="G164" s="91" t="b">
        <v>0</v>
      </c>
    </row>
    <row r="165" spans="1:7" ht="15">
      <c r="A165" s="91" t="s">
        <v>922</v>
      </c>
      <c r="B165" s="91">
        <v>2</v>
      </c>
      <c r="C165" s="134">
        <v>0</v>
      </c>
      <c r="D165" s="91" t="s">
        <v>622</v>
      </c>
      <c r="E165" s="91" t="b">
        <v>0</v>
      </c>
      <c r="F165" s="91" t="b">
        <v>0</v>
      </c>
      <c r="G165" s="91" t="b">
        <v>0</v>
      </c>
    </row>
    <row r="166" spans="1:7" ht="15">
      <c r="A166" s="91" t="s">
        <v>923</v>
      </c>
      <c r="B166" s="91">
        <v>2</v>
      </c>
      <c r="C166" s="134">
        <v>0</v>
      </c>
      <c r="D166" s="91" t="s">
        <v>622</v>
      </c>
      <c r="E166" s="91" t="b">
        <v>0</v>
      </c>
      <c r="F166" s="91" t="b">
        <v>0</v>
      </c>
      <c r="G166" s="91" t="b">
        <v>0</v>
      </c>
    </row>
    <row r="167" spans="1:7" ht="15">
      <c r="A167" s="91" t="s">
        <v>924</v>
      </c>
      <c r="B167" s="91">
        <v>2</v>
      </c>
      <c r="C167" s="134">
        <v>0</v>
      </c>
      <c r="D167" s="91" t="s">
        <v>622</v>
      </c>
      <c r="E167" s="91" t="b">
        <v>0</v>
      </c>
      <c r="F167" s="91" t="b">
        <v>0</v>
      </c>
      <c r="G167" s="91" t="b">
        <v>0</v>
      </c>
    </row>
    <row r="168" spans="1:7" ht="15">
      <c r="A168" s="91" t="s">
        <v>925</v>
      </c>
      <c r="B168" s="91">
        <v>2</v>
      </c>
      <c r="C168" s="134">
        <v>0</v>
      </c>
      <c r="D168" s="91" t="s">
        <v>622</v>
      </c>
      <c r="E168" s="91" t="b">
        <v>0</v>
      </c>
      <c r="F168" s="91" t="b">
        <v>0</v>
      </c>
      <c r="G168" s="91" t="b">
        <v>0</v>
      </c>
    </row>
    <row r="169" spans="1:7" ht="15">
      <c r="A169" s="91" t="s">
        <v>926</v>
      </c>
      <c r="B169" s="91">
        <v>2</v>
      </c>
      <c r="C169" s="134">
        <v>0</v>
      </c>
      <c r="D169" s="91" t="s">
        <v>622</v>
      </c>
      <c r="E169" s="91" t="b">
        <v>0</v>
      </c>
      <c r="F169" s="91" t="b">
        <v>0</v>
      </c>
      <c r="G169" s="91" t="b">
        <v>0</v>
      </c>
    </row>
    <row r="170" spans="1:7" ht="15">
      <c r="A170" s="91" t="s">
        <v>927</v>
      </c>
      <c r="B170" s="91">
        <v>2</v>
      </c>
      <c r="C170" s="134">
        <v>0</v>
      </c>
      <c r="D170" s="91" t="s">
        <v>622</v>
      </c>
      <c r="E170" s="91" t="b">
        <v>0</v>
      </c>
      <c r="F170" s="91" t="b">
        <v>0</v>
      </c>
      <c r="G170" s="91" t="b">
        <v>0</v>
      </c>
    </row>
    <row r="171" spans="1:7" ht="15">
      <c r="A171" s="91" t="s">
        <v>928</v>
      </c>
      <c r="B171" s="91">
        <v>2</v>
      </c>
      <c r="C171" s="134">
        <v>0</v>
      </c>
      <c r="D171" s="91" t="s">
        <v>622</v>
      </c>
      <c r="E171" s="91" t="b">
        <v>0</v>
      </c>
      <c r="F171" s="91" t="b">
        <v>0</v>
      </c>
      <c r="G171" s="91" t="b">
        <v>0</v>
      </c>
    </row>
    <row r="172" spans="1:7" ht="15">
      <c r="A172" s="91" t="s">
        <v>736</v>
      </c>
      <c r="B172" s="91">
        <v>4</v>
      </c>
      <c r="C172" s="134">
        <v>0</v>
      </c>
      <c r="D172" s="91" t="s">
        <v>623</v>
      </c>
      <c r="E172" s="91" t="b">
        <v>0</v>
      </c>
      <c r="F172" s="91" t="b">
        <v>0</v>
      </c>
      <c r="G172" s="91" t="b">
        <v>0</v>
      </c>
    </row>
    <row r="173" spans="1:7" ht="15">
      <c r="A173" s="91" t="s">
        <v>737</v>
      </c>
      <c r="B173" s="91">
        <v>4</v>
      </c>
      <c r="C173" s="134">
        <v>0</v>
      </c>
      <c r="D173" s="91" t="s">
        <v>623</v>
      </c>
      <c r="E173" s="91" t="b">
        <v>0</v>
      </c>
      <c r="F173" s="91" t="b">
        <v>0</v>
      </c>
      <c r="G173" s="91" t="b">
        <v>0</v>
      </c>
    </row>
    <row r="174" spans="1:7" ht="15">
      <c r="A174" s="91" t="s">
        <v>727</v>
      </c>
      <c r="B174" s="91">
        <v>3</v>
      </c>
      <c r="C174" s="134">
        <v>0</v>
      </c>
      <c r="D174" s="91" t="s">
        <v>623</v>
      </c>
      <c r="E174" s="91" t="b">
        <v>0</v>
      </c>
      <c r="F174" s="91" t="b">
        <v>0</v>
      </c>
      <c r="G174" s="91" t="b">
        <v>0</v>
      </c>
    </row>
    <row r="175" spans="1:7" ht="15">
      <c r="A175" s="91" t="s">
        <v>738</v>
      </c>
      <c r="B175" s="91">
        <v>2</v>
      </c>
      <c r="C175" s="134">
        <v>0</v>
      </c>
      <c r="D175" s="91" t="s">
        <v>623</v>
      </c>
      <c r="E175" s="91" t="b">
        <v>0</v>
      </c>
      <c r="F175" s="91" t="b">
        <v>0</v>
      </c>
      <c r="G175" s="91" t="b">
        <v>0</v>
      </c>
    </row>
    <row r="176" spans="1:7" ht="15">
      <c r="A176" s="91" t="s">
        <v>739</v>
      </c>
      <c r="B176" s="91">
        <v>2</v>
      </c>
      <c r="C176" s="134">
        <v>0</v>
      </c>
      <c r="D176" s="91" t="s">
        <v>623</v>
      </c>
      <c r="E176" s="91" t="b">
        <v>0</v>
      </c>
      <c r="F176" s="91" t="b">
        <v>0</v>
      </c>
      <c r="G176" s="91" t="b">
        <v>0</v>
      </c>
    </row>
    <row r="177" spans="1:7" ht="15">
      <c r="A177" s="91" t="s">
        <v>740</v>
      </c>
      <c r="B177" s="91">
        <v>2</v>
      </c>
      <c r="C177" s="134">
        <v>0</v>
      </c>
      <c r="D177" s="91" t="s">
        <v>623</v>
      </c>
      <c r="E177" s="91" t="b">
        <v>0</v>
      </c>
      <c r="F177" s="91" t="b">
        <v>0</v>
      </c>
      <c r="G177" s="91" t="b">
        <v>0</v>
      </c>
    </row>
    <row r="178" spans="1:7" ht="15">
      <c r="A178" s="91" t="s">
        <v>741</v>
      </c>
      <c r="B178" s="91">
        <v>2</v>
      </c>
      <c r="C178" s="134">
        <v>0</v>
      </c>
      <c r="D178" s="91" t="s">
        <v>623</v>
      </c>
      <c r="E178" s="91" t="b">
        <v>0</v>
      </c>
      <c r="F178" s="91" t="b">
        <v>0</v>
      </c>
      <c r="G178" s="91" t="b">
        <v>0</v>
      </c>
    </row>
    <row r="179" spans="1:7" ht="15">
      <c r="A179" s="91" t="s">
        <v>742</v>
      </c>
      <c r="B179" s="91">
        <v>2</v>
      </c>
      <c r="C179" s="134">
        <v>0</v>
      </c>
      <c r="D179" s="91" t="s">
        <v>623</v>
      </c>
      <c r="E179" s="91" t="b">
        <v>0</v>
      </c>
      <c r="F179" s="91" t="b">
        <v>0</v>
      </c>
      <c r="G179" s="91" t="b">
        <v>0</v>
      </c>
    </row>
    <row r="180" spans="1:7" ht="15">
      <c r="A180" s="91" t="s">
        <v>743</v>
      </c>
      <c r="B180" s="91">
        <v>2</v>
      </c>
      <c r="C180" s="134">
        <v>0</v>
      </c>
      <c r="D180" s="91" t="s">
        <v>623</v>
      </c>
      <c r="E180" s="91" t="b">
        <v>0</v>
      </c>
      <c r="F180" s="91" t="b">
        <v>0</v>
      </c>
      <c r="G180" s="91" t="b">
        <v>0</v>
      </c>
    </row>
    <row r="181" spans="1:7" ht="15">
      <c r="A181" s="91" t="s">
        <v>744</v>
      </c>
      <c r="B181" s="91">
        <v>2</v>
      </c>
      <c r="C181" s="134">
        <v>0</v>
      </c>
      <c r="D181" s="91" t="s">
        <v>623</v>
      </c>
      <c r="E181" s="91" t="b">
        <v>0</v>
      </c>
      <c r="F181" s="91" t="b">
        <v>0</v>
      </c>
      <c r="G181" s="91" t="b">
        <v>0</v>
      </c>
    </row>
    <row r="182" spans="1:7" ht="15">
      <c r="A182" s="91" t="s">
        <v>934</v>
      </c>
      <c r="B182" s="91">
        <v>2</v>
      </c>
      <c r="C182" s="134">
        <v>0</v>
      </c>
      <c r="D182" s="91" t="s">
        <v>623</v>
      </c>
      <c r="E182" s="91" t="b">
        <v>0</v>
      </c>
      <c r="F182" s="91" t="b">
        <v>0</v>
      </c>
      <c r="G182" s="91" t="b">
        <v>0</v>
      </c>
    </row>
    <row r="183" spans="1:7" ht="15">
      <c r="A183" s="91" t="s">
        <v>935</v>
      </c>
      <c r="B183" s="91">
        <v>2</v>
      </c>
      <c r="C183" s="134">
        <v>0</v>
      </c>
      <c r="D183" s="91" t="s">
        <v>623</v>
      </c>
      <c r="E183" s="91" t="b">
        <v>0</v>
      </c>
      <c r="F183" s="91" t="b">
        <v>0</v>
      </c>
      <c r="G183" s="91" t="b">
        <v>0</v>
      </c>
    </row>
    <row r="184" spans="1:7" ht="15">
      <c r="A184" s="91" t="s">
        <v>936</v>
      </c>
      <c r="B184" s="91">
        <v>2</v>
      </c>
      <c r="C184" s="134">
        <v>0</v>
      </c>
      <c r="D184" s="91" t="s">
        <v>623</v>
      </c>
      <c r="E184" s="91" t="b">
        <v>0</v>
      </c>
      <c r="F184" s="91" t="b">
        <v>0</v>
      </c>
      <c r="G184" s="91" t="b">
        <v>0</v>
      </c>
    </row>
    <row r="185" spans="1:7" ht="15">
      <c r="A185" s="91" t="s">
        <v>937</v>
      </c>
      <c r="B185" s="91">
        <v>2</v>
      </c>
      <c r="C185" s="134">
        <v>0</v>
      </c>
      <c r="D185" s="91" t="s">
        <v>623</v>
      </c>
      <c r="E185" s="91" t="b">
        <v>0</v>
      </c>
      <c r="F185" s="91" t="b">
        <v>0</v>
      </c>
      <c r="G185" s="91" t="b">
        <v>0</v>
      </c>
    </row>
    <row r="186" spans="1:7" ht="15">
      <c r="A186" s="91" t="s">
        <v>938</v>
      </c>
      <c r="B186" s="91">
        <v>2</v>
      </c>
      <c r="C186" s="134">
        <v>0</v>
      </c>
      <c r="D186" s="91" t="s">
        <v>623</v>
      </c>
      <c r="E186" s="91" t="b">
        <v>0</v>
      </c>
      <c r="F186" s="91" t="b">
        <v>0</v>
      </c>
      <c r="G186" s="91" t="b">
        <v>0</v>
      </c>
    </row>
    <row r="187" spans="1:7" ht="15">
      <c r="A187" s="91" t="s">
        <v>714</v>
      </c>
      <c r="B187" s="91">
        <v>2</v>
      </c>
      <c r="C187" s="134">
        <v>0</v>
      </c>
      <c r="D187" s="91" t="s">
        <v>623</v>
      </c>
      <c r="E187" s="91" t="b">
        <v>0</v>
      </c>
      <c r="F187" s="91" t="b">
        <v>0</v>
      </c>
      <c r="G187" s="91" t="b">
        <v>0</v>
      </c>
    </row>
    <row r="188" spans="1:7" ht="15">
      <c r="A188" s="91" t="s">
        <v>744</v>
      </c>
      <c r="B188" s="91">
        <v>3</v>
      </c>
      <c r="C188" s="134">
        <v>0</v>
      </c>
      <c r="D188" s="91" t="s">
        <v>625</v>
      </c>
      <c r="E188" s="91" t="b">
        <v>0</v>
      </c>
      <c r="F188" s="91" t="b">
        <v>0</v>
      </c>
      <c r="G188" s="91" t="b">
        <v>0</v>
      </c>
    </row>
    <row r="189" spans="1:7" ht="15">
      <c r="A189" s="91" t="s">
        <v>747</v>
      </c>
      <c r="B189" s="91">
        <v>3</v>
      </c>
      <c r="C189" s="134">
        <v>0</v>
      </c>
      <c r="D189" s="91" t="s">
        <v>625</v>
      </c>
      <c r="E189" s="91" t="b">
        <v>0</v>
      </c>
      <c r="F189" s="91" t="b">
        <v>0</v>
      </c>
      <c r="G189" s="91" t="b">
        <v>0</v>
      </c>
    </row>
    <row r="190" spans="1:7" ht="15">
      <c r="A190" s="91" t="s">
        <v>748</v>
      </c>
      <c r="B190" s="91">
        <v>2</v>
      </c>
      <c r="C190" s="134">
        <v>0</v>
      </c>
      <c r="D190" s="91" t="s">
        <v>625</v>
      </c>
      <c r="E190" s="91" t="b">
        <v>0</v>
      </c>
      <c r="F190" s="91" t="b">
        <v>0</v>
      </c>
      <c r="G190" s="91" t="b">
        <v>0</v>
      </c>
    </row>
    <row r="191" spans="1:7" ht="15">
      <c r="A191" s="91" t="s">
        <v>749</v>
      </c>
      <c r="B191" s="91">
        <v>2</v>
      </c>
      <c r="C191" s="134">
        <v>0</v>
      </c>
      <c r="D191" s="91" t="s">
        <v>625</v>
      </c>
      <c r="E191" s="91" t="b">
        <v>0</v>
      </c>
      <c r="F191" s="91" t="b">
        <v>0</v>
      </c>
      <c r="G191" s="91" t="b">
        <v>0</v>
      </c>
    </row>
    <row r="192" spans="1:7" ht="15">
      <c r="A192" s="91" t="s">
        <v>750</v>
      </c>
      <c r="B192" s="91">
        <v>2</v>
      </c>
      <c r="C192" s="134">
        <v>0</v>
      </c>
      <c r="D192" s="91" t="s">
        <v>625</v>
      </c>
      <c r="E192" s="91" t="b">
        <v>0</v>
      </c>
      <c r="F192" s="91" t="b">
        <v>0</v>
      </c>
      <c r="G192" s="91" t="b">
        <v>0</v>
      </c>
    </row>
    <row r="193" spans="1:7" ht="15">
      <c r="A193" s="91" t="s">
        <v>751</v>
      </c>
      <c r="B193" s="91">
        <v>2</v>
      </c>
      <c r="C193" s="134">
        <v>0</v>
      </c>
      <c r="D193" s="91" t="s">
        <v>625</v>
      </c>
      <c r="E193" s="91" t="b">
        <v>0</v>
      </c>
      <c r="F193" s="91" t="b">
        <v>0</v>
      </c>
      <c r="G193" s="91" t="b">
        <v>0</v>
      </c>
    </row>
    <row r="194" spans="1:7" ht="15">
      <c r="A194" s="91" t="s">
        <v>752</v>
      </c>
      <c r="B194" s="91">
        <v>2</v>
      </c>
      <c r="C194" s="134">
        <v>0</v>
      </c>
      <c r="D194" s="91" t="s">
        <v>625</v>
      </c>
      <c r="E194" s="91" t="b">
        <v>0</v>
      </c>
      <c r="F194" s="91" t="b">
        <v>0</v>
      </c>
      <c r="G194" s="91" t="b">
        <v>0</v>
      </c>
    </row>
    <row r="195" spans="1:7" ht="15">
      <c r="A195" s="91" t="s">
        <v>753</v>
      </c>
      <c r="B195" s="91">
        <v>2</v>
      </c>
      <c r="C195" s="134">
        <v>0</v>
      </c>
      <c r="D195" s="91" t="s">
        <v>625</v>
      </c>
      <c r="E195" s="91" t="b">
        <v>0</v>
      </c>
      <c r="F195" s="91" t="b">
        <v>0</v>
      </c>
      <c r="G195" s="91" t="b">
        <v>0</v>
      </c>
    </row>
    <row r="196" spans="1:7" ht="15">
      <c r="A196" s="91" t="s">
        <v>754</v>
      </c>
      <c r="B196" s="91">
        <v>2</v>
      </c>
      <c r="C196" s="134">
        <v>0</v>
      </c>
      <c r="D196" s="91" t="s">
        <v>625</v>
      </c>
      <c r="E196" s="91" t="b">
        <v>0</v>
      </c>
      <c r="F196" s="91" t="b">
        <v>0</v>
      </c>
      <c r="G196" s="91" t="b">
        <v>0</v>
      </c>
    </row>
    <row r="197" spans="1:7" ht="15">
      <c r="A197" s="91" t="s">
        <v>755</v>
      </c>
      <c r="B197" s="91">
        <v>2</v>
      </c>
      <c r="C197" s="134">
        <v>0</v>
      </c>
      <c r="D197" s="91" t="s">
        <v>625</v>
      </c>
      <c r="E197" s="91" t="b">
        <v>0</v>
      </c>
      <c r="F197" s="91" t="b">
        <v>0</v>
      </c>
      <c r="G197" s="91" t="b">
        <v>0</v>
      </c>
    </row>
    <row r="198" spans="1:7" ht="15">
      <c r="A198" s="91" t="s">
        <v>953</v>
      </c>
      <c r="B198" s="91">
        <v>2</v>
      </c>
      <c r="C198" s="134">
        <v>0</v>
      </c>
      <c r="D198" s="91" t="s">
        <v>625</v>
      </c>
      <c r="E198" s="91" t="b">
        <v>0</v>
      </c>
      <c r="F198" s="91" t="b">
        <v>0</v>
      </c>
      <c r="G198" s="91" t="b">
        <v>0</v>
      </c>
    </row>
    <row r="199" spans="1:7" ht="15">
      <c r="A199" s="91" t="s">
        <v>954</v>
      </c>
      <c r="B199" s="91">
        <v>2</v>
      </c>
      <c r="C199" s="134">
        <v>0</v>
      </c>
      <c r="D199" s="91" t="s">
        <v>625</v>
      </c>
      <c r="E199" s="91" t="b">
        <v>0</v>
      </c>
      <c r="F199" s="91" t="b">
        <v>0</v>
      </c>
      <c r="G199" s="91" t="b">
        <v>0</v>
      </c>
    </row>
    <row r="200" spans="1:7" ht="15">
      <c r="A200" s="91" t="s">
        <v>675</v>
      </c>
      <c r="B200" s="91">
        <v>2</v>
      </c>
      <c r="C200" s="134">
        <v>0</v>
      </c>
      <c r="D200" s="91" t="s">
        <v>625</v>
      </c>
      <c r="E200" s="91" t="b">
        <v>0</v>
      </c>
      <c r="F200" s="91" t="b">
        <v>0</v>
      </c>
      <c r="G200" s="91" t="b">
        <v>0</v>
      </c>
    </row>
    <row r="201" spans="1:7" ht="15">
      <c r="A201" s="91" t="s">
        <v>955</v>
      </c>
      <c r="B201" s="91">
        <v>2</v>
      </c>
      <c r="C201" s="134">
        <v>0</v>
      </c>
      <c r="D201" s="91" t="s">
        <v>625</v>
      </c>
      <c r="E201" s="91" t="b">
        <v>0</v>
      </c>
      <c r="F201" s="91" t="b">
        <v>0</v>
      </c>
      <c r="G201" s="91" t="b">
        <v>0</v>
      </c>
    </row>
    <row r="202" spans="1:7" ht="15">
      <c r="A202" s="91" t="s">
        <v>956</v>
      </c>
      <c r="B202" s="91">
        <v>2</v>
      </c>
      <c r="C202" s="134">
        <v>0</v>
      </c>
      <c r="D202" s="91" t="s">
        <v>625</v>
      </c>
      <c r="E202" s="91" t="b">
        <v>0</v>
      </c>
      <c r="F202" s="91" t="b">
        <v>0</v>
      </c>
      <c r="G202"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963</v>
      </c>
      <c r="B1" s="13" t="s">
        <v>964</v>
      </c>
      <c r="C1" s="13" t="s">
        <v>957</v>
      </c>
      <c r="D1" s="13" t="s">
        <v>958</v>
      </c>
      <c r="E1" s="13" t="s">
        <v>965</v>
      </c>
      <c r="F1" s="13" t="s">
        <v>144</v>
      </c>
      <c r="G1" s="13" t="s">
        <v>966</v>
      </c>
      <c r="H1" s="13" t="s">
        <v>967</v>
      </c>
      <c r="I1" s="13" t="s">
        <v>968</v>
      </c>
      <c r="J1" s="13" t="s">
        <v>969</v>
      </c>
      <c r="K1" s="13" t="s">
        <v>970</v>
      </c>
      <c r="L1" s="13" t="s">
        <v>971</v>
      </c>
    </row>
    <row r="2" spans="1:12" ht="15">
      <c r="A2" s="91" t="s">
        <v>675</v>
      </c>
      <c r="B2" s="91" t="s">
        <v>708</v>
      </c>
      <c r="C2" s="91">
        <v>6</v>
      </c>
      <c r="D2" s="134">
        <v>0.009553120788191602</v>
      </c>
      <c r="E2" s="134">
        <v>1.4977799557005052</v>
      </c>
      <c r="F2" s="91" t="s">
        <v>959</v>
      </c>
      <c r="G2" s="91" t="b">
        <v>0</v>
      </c>
      <c r="H2" s="91" t="b">
        <v>0</v>
      </c>
      <c r="I2" s="91" t="b">
        <v>0</v>
      </c>
      <c r="J2" s="91" t="b">
        <v>0</v>
      </c>
      <c r="K2" s="91" t="b">
        <v>0</v>
      </c>
      <c r="L2" s="91" t="b">
        <v>0</v>
      </c>
    </row>
    <row r="3" spans="1:12" ht="15">
      <c r="A3" s="91" t="s">
        <v>708</v>
      </c>
      <c r="B3" s="91" t="s">
        <v>696</v>
      </c>
      <c r="C3" s="91">
        <v>6</v>
      </c>
      <c r="D3" s="134">
        <v>0.009553120788191602</v>
      </c>
      <c r="E3" s="134">
        <v>1.532542061959717</v>
      </c>
      <c r="F3" s="91" t="s">
        <v>959</v>
      </c>
      <c r="G3" s="91" t="b">
        <v>0</v>
      </c>
      <c r="H3" s="91" t="b">
        <v>0</v>
      </c>
      <c r="I3" s="91" t="b">
        <v>0</v>
      </c>
      <c r="J3" s="91" t="b">
        <v>0</v>
      </c>
      <c r="K3" s="91" t="b">
        <v>0</v>
      </c>
      <c r="L3" s="91" t="b">
        <v>0</v>
      </c>
    </row>
    <row r="4" spans="1:12" ht="15">
      <c r="A4" s="91" t="s">
        <v>696</v>
      </c>
      <c r="B4" s="91" t="s">
        <v>709</v>
      </c>
      <c r="C4" s="91">
        <v>6</v>
      </c>
      <c r="D4" s="134">
        <v>0.009553120788191602</v>
      </c>
      <c r="E4" s="134">
        <v>1.532542061959717</v>
      </c>
      <c r="F4" s="91" t="s">
        <v>959</v>
      </c>
      <c r="G4" s="91" t="b">
        <v>0</v>
      </c>
      <c r="H4" s="91" t="b">
        <v>0</v>
      </c>
      <c r="I4" s="91" t="b">
        <v>0</v>
      </c>
      <c r="J4" s="91" t="b">
        <v>0</v>
      </c>
      <c r="K4" s="91" t="b">
        <v>0</v>
      </c>
      <c r="L4" s="91" t="b">
        <v>0</v>
      </c>
    </row>
    <row r="5" spans="1:12" ht="15">
      <c r="A5" s="91" t="s">
        <v>709</v>
      </c>
      <c r="B5" s="91" t="s">
        <v>710</v>
      </c>
      <c r="C5" s="91">
        <v>6</v>
      </c>
      <c r="D5" s="134">
        <v>0.009553120788191602</v>
      </c>
      <c r="E5" s="134">
        <v>1.8335720576236982</v>
      </c>
      <c r="F5" s="91" t="s">
        <v>959</v>
      </c>
      <c r="G5" s="91" t="b">
        <v>0</v>
      </c>
      <c r="H5" s="91" t="b">
        <v>0</v>
      </c>
      <c r="I5" s="91" t="b">
        <v>0</v>
      </c>
      <c r="J5" s="91" t="b">
        <v>0</v>
      </c>
      <c r="K5" s="91" t="b">
        <v>0</v>
      </c>
      <c r="L5" s="91" t="b">
        <v>0</v>
      </c>
    </row>
    <row r="6" spans="1:12" ht="15">
      <c r="A6" s="91" t="s">
        <v>710</v>
      </c>
      <c r="B6" s="91" t="s">
        <v>711</v>
      </c>
      <c r="C6" s="91">
        <v>6</v>
      </c>
      <c r="D6" s="134">
        <v>0.009553120788191602</v>
      </c>
      <c r="E6" s="134">
        <v>1.8335720576236982</v>
      </c>
      <c r="F6" s="91" t="s">
        <v>959</v>
      </c>
      <c r="G6" s="91" t="b">
        <v>0</v>
      </c>
      <c r="H6" s="91" t="b">
        <v>0</v>
      </c>
      <c r="I6" s="91" t="b">
        <v>0</v>
      </c>
      <c r="J6" s="91" t="b">
        <v>0</v>
      </c>
      <c r="K6" s="91" t="b">
        <v>0</v>
      </c>
      <c r="L6" s="91" t="b">
        <v>0</v>
      </c>
    </row>
    <row r="7" spans="1:12" ht="15">
      <c r="A7" s="91" t="s">
        <v>711</v>
      </c>
      <c r="B7" s="91" t="s">
        <v>712</v>
      </c>
      <c r="C7" s="91">
        <v>6</v>
      </c>
      <c r="D7" s="134">
        <v>0.009553120788191602</v>
      </c>
      <c r="E7" s="134">
        <v>1.8335720576236982</v>
      </c>
      <c r="F7" s="91" t="s">
        <v>959</v>
      </c>
      <c r="G7" s="91" t="b">
        <v>0</v>
      </c>
      <c r="H7" s="91" t="b">
        <v>0</v>
      </c>
      <c r="I7" s="91" t="b">
        <v>0</v>
      </c>
      <c r="J7" s="91" t="b">
        <v>0</v>
      </c>
      <c r="K7" s="91" t="b">
        <v>0</v>
      </c>
      <c r="L7" s="91" t="b">
        <v>0</v>
      </c>
    </row>
    <row r="8" spans="1:12" ht="15">
      <c r="A8" s="91" t="s">
        <v>712</v>
      </c>
      <c r="B8" s="91" t="s">
        <v>696</v>
      </c>
      <c r="C8" s="91">
        <v>6</v>
      </c>
      <c r="D8" s="134">
        <v>0.009553120788191602</v>
      </c>
      <c r="E8" s="134">
        <v>1.532542061959717</v>
      </c>
      <c r="F8" s="91" t="s">
        <v>959</v>
      </c>
      <c r="G8" s="91" t="b">
        <v>0</v>
      </c>
      <c r="H8" s="91" t="b">
        <v>0</v>
      </c>
      <c r="I8" s="91" t="b">
        <v>0</v>
      </c>
      <c r="J8" s="91" t="b">
        <v>0</v>
      </c>
      <c r="K8" s="91" t="b">
        <v>0</v>
      </c>
      <c r="L8" s="91" t="b">
        <v>0</v>
      </c>
    </row>
    <row r="9" spans="1:12" ht="15">
      <c r="A9" s="91" t="s">
        <v>696</v>
      </c>
      <c r="B9" s="91" t="s">
        <v>713</v>
      </c>
      <c r="C9" s="91">
        <v>6</v>
      </c>
      <c r="D9" s="134">
        <v>0.009553120788191602</v>
      </c>
      <c r="E9" s="134">
        <v>1.532542061959717</v>
      </c>
      <c r="F9" s="91" t="s">
        <v>959</v>
      </c>
      <c r="G9" s="91" t="b">
        <v>0</v>
      </c>
      <c r="H9" s="91" t="b">
        <v>0</v>
      </c>
      <c r="I9" s="91" t="b">
        <v>0</v>
      </c>
      <c r="J9" s="91" t="b">
        <v>0</v>
      </c>
      <c r="K9" s="91" t="b">
        <v>0</v>
      </c>
      <c r="L9" s="91" t="b">
        <v>0</v>
      </c>
    </row>
    <row r="10" spans="1:12" ht="15">
      <c r="A10" s="91" t="s">
        <v>713</v>
      </c>
      <c r="B10" s="91" t="s">
        <v>714</v>
      </c>
      <c r="C10" s="91">
        <v>6</v>
      </c>
      <c r="D10" s="134">
        <v>0.009553120788191602</v>
      </c>
      <c r="E10" s="134">
        <v>1.708633321015398</v>
      </c>
      <c r="F10" s="91" t="s">
        <v>959</v>
      </c>
      <c r="G10" s="91" t="b">
        <v>0</v>
      </c>
      <c r="H10" s="91" t="b">
        <v>0</v>
      </c>
      <c r="I10" s="91" t="b">
        <v>0</v>
      </c>
      <c r="J10" s="91" t="b">
        <v>0</v>
      </c>
      <c r="K10" s="91" t="b">
        <v>0</v>
      </c>
      <c r="L10" s="91" t="b">
        <v>0</v>
      </c>
    </row>
    <row r="11" spans="1:12" ht="15">
      <c r="A11" s="91" t="s">
        <v>714</v>
      </c>
      <c r="B11" s="91" t="s">
        <v>715</v>
      </c>
      <c r="C11" s="91">
        <v>6</v>
      </c>
      <c r="D11" s="134">
        <v>0.009553120788191602</v>
      </c>
      <c r="E11" s="134">
        <v>1.708633321015398</v>
      </c>
      <c r="F11" s="91" t="s">
        <v>959</v>
      </c>
      <c r="G11" s="91" t="b">
        <v>0</v>
      </c>
      <c r="H11" s="91" t="b">
        <v>0</v>
      </c>
      <c r="I11" s="91" t="b">
        <v>0</v>
      </c>
      <c r="J11" s="91" t="b">
        <v>0</v>
      </c>
      <c r="K11" s="91" t="b">
        <v>0</v>
      </c>
      <c r="L11" s="91" t="b">
        <v>0</v>
      </c>
    </row>
    <row r="12" spans="1:12" ht="15">
      <c r="A12" s="91" t="s">
        <v>715</v>
      </c>
      <c r="B12" s="91" t="s">
        <v>697</v>
      </c>
      <c r="C12" s="91">
        <v>6</v>
      </c>
      <c r="D12" s="134">
        <v>0.009553120788191602</v>
      </c>
      <c r="E12" s="134">
        <v>1.6117233080073419</v>
      </c>
      <c r="F12" s="91" t="s">
        <v>959</v>
      </c>
      <c r="G12" s="91" t="b">
        <v>0</v>
      </c>
      <c r="H12" s="91" t="b">
        <v>0</v>
      </c>
      <c r="I12" s="91" t="b">
        <v>0</v>
      </c>
      <c r="J12" s="91" t="b">
        <v>0</v>
      </c>
      <c r="K12" s="91" t="b">
        <v>0</v>
      </c>
      <c r="L12" s="91" t="b">
        <v>0</v>
      </c>
    </row>
    <row r="13" spans="1:12" ht="15">
      <c r="A13" s="91" t="s">
        <v>697</v>
      </c>
      <c r="B13" s="91" t="s">
        <v>917</v>
      </c>
      <c r="C13" s="91">
        <v>6</v>
      </c>
      <c r="D13" s="134">
        <v>0.009553120788191602</v>
      </c>
      <c r="E13" s="134">
        <v>1.6117233080073419</v>
      </c>
      <c r="F13" s="91" t="s">
        <v>959</v>
      </c>
      <c r="G13" s="91" t="b">
        <v>0</v>
      </c>
      <c r="H13" s="91" t="b">
        <v>0</v>
      </c>
      <c r="I13" s="91" t="b">
        <v>0</v>
      </c>
      <c r="J13" s="91" t="b">
        <v>0</v>
      </c>
      <c r="K13" s="91" t="b">
        <v>0</v>
      </c>
      <c r="L13" s="91" t="b">
        <v>0</v>
      </c>
    </row>
    <row r="14" spans="1:12" ht="15">
      <c r="A14" s="91" t="s">
        <v>917</v>
      </c>
      <c r="B14" s="91" t="s">
        <v>698</v>
      </c>
      <c r="C14" s="91">
        <v>6</v>
      </c>
      <c r="D14" s="134">
        <v>0.009553120788191602</v>
      </c>
      <c r="E14" s="134">
        <v>1.708633321015398</v>
      </c>
      <c r="F14" s="91" t="s">
        <v>959</v>
      </c>
      <c r="G14" s="91" t="b">
        <v>0</v>
      </c>
      <c r="H14" s="91" t="b">
        <v>0</v>
      </c>
      <c r="I14" s="91" t="b">
        <v>0</v>
      </c>
      <c r="J14" s="91" t="b">
        <v>0</v>
      </c>
      <c r="K14" s="91" t="b">
        <v>0</v>
      </c>
      <c r="L14" s="91" t="b">
        <v>0</v>
      </c>
    </row>
    <row r="15" spans="1:12" ht="15">
      <c r="A15" s="91" t="s">
        <v>698</v>
      </c>
      <c r="B15" s="91" t="s">
        <v>918</v>
      </c>
      <c r="C15" s="91">
        <v>6</v>
      </c>
      <c r="D15" s="134">
        <v>0.009553120788191602</v>
      </c>
      <c r="E15" s="134">
        <v>1.708633321015398</v>
      </c>
      <c r="F15" s="91" t="s">
        <v>959</v>
      </c>
      <c r="G15" s="91" t="b">
        <v>0</v>
      </c>
      <c r="H15" s="91" t="b">
        <v>0</v>
      </c>
      <c r="I15" s="91" t="b">
        <v>0</v>
      </c>
      <c r="J15" s="91" t="b">
        <v>0</v>
      </c>
      <c r="K15" s="91" t="b">
        <v>0</v>
      </c>
      <c r="L15" s="91" t="b">
        <v>0</v>
      </c>
    </row>
    <row r="16" spans="1:12" ht="15">
      <c r="A16" s="91" t="s">
        <v>918</v>
      </c>
      <c r="B16" s="91" t="s">
        <v>919</v>
      </c>
      <c r="C16" s="91">
        <v>6</v>
      </c>
      <c r="D16" s="134">
        <v>0.009553120788191602</v>
      </c>
      <c r="E16" s="134">
        <v>1.8335720576236982</v>
      </c>
      <c r="F16" s="91" t="s">
        <v>959</v>
      </c>
      <c r="G16" s="91" t="b">
        <v>0</v>
      </c>
      <c r="H16" s="91" t="b">
        <v>0</v>
      </c>
      <c r="I16" s="91" t="b">
        <v>0</v>
      </c>
      <c r="J16" s="91" t="b">
        <v>0</v>
      </c>
      <c r="K16" s="91" t="b">
        <v>0</v>
      </c>
      <c r="L16" s="91" t="b">
        <v>0</v>
      </c>
    </row>
    <row r="17" spans="1:12" ht="15">
      <c r="A17" s="91" t="s">
        <v>919</v>
      </c>
      <c r="B17" s="91" t="s">
        <v>920</v>
      </c>
      <c r="C17" s="91">
        <v>6</v>
      </c>
      <c r="D17" s="134">
        <v>0.009553120788191602</v>
      </c>
      <c r="E17" s="134">
        <v>1.8335720576236982</v>
      </c>
      <c r="F17" s="91" t="s">
        <v>959</v>
      </c>
      <c r="G17" s="91" t="b">
        <v>0</v>
      </c>
      <c r="H17" s="91" t="b">
        <v>0</v>
      </c>
      <c r="I17" s="91" t="b">
        <v>0</v>
      </c>
      <c r="J17" s="91" t="b">
        <v>0</v>
      </c>
      <c r="K17" s="91" t="b">
        <v>0</v>
      </c>
      <c r="L17" s="91" t="b">
        <v>0</v>
      </c>
    </row>
    <row r="18" spans="1:12" ht="15">
      <c r="A18" s="91" t="s">
        <v>229</v>
      </c>
      <c r="B18" s="91" t="s">
        <v>675</v>
      </c>
      <c r="C18" s="91">
        <v>5</v>
      </c>
      <c r="D18" s="134">
        <v>0.008862770505508471</v>
      </c>
      <c r="E18" s="134">
        <v>1.532542061959717</v>
      </c>
      <c r="F18" s="91" t="s">
        <v>959</v>
      </c>
      <c r="G18" s="91" t="b">
        <v>0</v>
      </c>
      <c r="H18" s="91" t="b">
        <v>0</v>
      </c>
      <c r="I18" s="91" t="b">
        <v>0</v>
      </c>
      <c r="J18" s="91" t="b">
        <v>0</v>
      </c>
      <c r="K18" s="91" t="b">
        <v>0</v>
      </c>
      <c r="L18" s="91" t="b">
        <v>0</v>
      </c>
    </row>
    <row r="19" spans="1:12" ht="15">
      <c r="A19" s="91" t="s">
        <v>728</v>
      </c>
      <c r="B19" s="91" t="s">
        <v>675</v>
      </c>
      <c r="C19" s="91">
        <v>2</v>
      </c>
      <c r="D19" s="134">
        <v>0.005358046738294675</v>
      </c>
      <c r="E19" s="134">
        <v>1.532542061959717</v>
      </c>
      <c r="F19" s="91" t="s">
        <v>959</v>
      </c>
      <c r="G19" s="91" t="b">
        <v>0</v>
      </c>
      <c r="H19" s="91" t="b">
        <v>0</v>
      </c>
      <c r="I19" s="91" t="b">
        <v>0</v>
      </c>
      <c r="J19" s="91" t="b">
        <v>0</v>
      </c>
      <c r="K19" s="91" t="b">
        <v>0</v>
      </c>
      <c r="L19" s="91" t="b">
        <v>0</v>
      </c>
    </row>
    <row r="20" spans="1:12" ht="15">
      <c r="A20" s="91" t="s">
        <v>675</v>
      </c>
      <c r="B20" s="91" t="s">
        <v>729</v>
      </c>
      <c r="C20" s="91">
        <v>2</v>
      </c>
      <c r="D20" s="134">
        <v>0.005358046738294675</v>
      </c>
      <c r="E20" s="134">
        <v>1.497779955700505</v>
      </c>
      <c r="F20" s="91" t="s">
        <v>959</v>
      </c>
      <c r="G20" s="91" t="b">
        <v>0</v>
      </c>
      <c r="H20" s="91" t="b">
        <v>0</v>
      </c>
      <c r="I20" s="91" t="b">
        <v>0</v>
      </c>
      <c r="J20" s="91" t="b">
        <v>0</v>
      </c>
      <c r="K20" s="91" t="b">
        <v>0</v>
      </c>
      <c r="L20" s="91" t="b">
        <v>0</v>
      </c>
    </row>
    <row r="21" spans="1:12" ht="15">
      <c r="A21" s="91" t="s">
        <v>729</v>
      </c>
      <c r="B21" s="91" t="s">
        <v>730</v>
      </c>
      <c r="C21" s="91">
        <v>2</v>
      </c>
      <c r="D21" s="134">
        <v>0.005358046738294675</v>
      </c>
      <c r="E21" s="134">
        <v>2.3106933123433606</v>
      </c>
      <c r="F21" s="91" t="s">
        <v>959</v>
      </c>
      <c r="G21" s="91" t="b">
        <v>0</v>
      </c>
      <c r="H21" s="91" t="b">
        <v>0</v>
      </c>
      <c r="I21" s="91" t="b">
        <v>0</v>
      </c>
      <c r="J21" s="91" t="b">
        <v>0</v>
      </c>
      <c r="K21" s="91" t="b">
        <v>0</v>
      </c>
      <c r="L21" s="91" t="b">
        <v>0</v>
      </c>
    </row>
    <row r="22" spans="1:12" ht="15">
      <c r="A22" s="91" t="s">
        <v>730</v>
      </c>
      <c r="B22" s="91" t="s">
        <v>731</v>
      </c>
      <c r="C22" s="91">
        <v>2</v>
      </c>
      <c r="D22" s="134">
        <v>0.005358046738294675</v>
      </c>
      <c r="E22" s="134">
        <v>2.3106933123433606</v>
      </c>
      <c r="F22" s="91" t="s">
        <v>959</v>
      </c>
      <c r="G22" s="91" t="b">
        <v>0</v>
      </c>
      <c r="H22" s="91" t="b">
        <v>0</v>
      </c>
      <c r="I22" s="91" t="b">
        <v>0</v>
      </c>
      <c r="J22" s="91" t="b">
        <v>0</v>
      </c>
      <c r="K22" s="91" t="b">
        <v>0</v>
      </c>
      <c r="L22" s="91" t="b">
        <v>0</v>
      </c>
    </row>
    <row r="23" spans="1:12" ht="15">
      <c r="A23" s="91" t="s">
        <v>731</v>
      </c>
      <c r="B23" s="91" t="s">
        <v>732</v>
      </c>
      <c r="C23" s="91">
        <v>2</v>
      </c>
      <c r="D23" s="134">
        <v>0.005358046738294675</v>
      </c>
      <c r="E23" s="134">
        <v>2.3106933123433606</v>
      </c>
      <c r="F23" s="91" t="s">
        <v>959</v>
      </c>
      <c r="G23" s="91" t="b">
        <v>0</v>
      </c>
      <c r="H23" s="91" t="b">
        <v>0</v>
      </c>
      <c r="I23" s="91" t="b">
        <v>0</v>
      </c>
      <c r="J23" s="91" t="b">
        <v>0</v>
      </c>
      <c r="K23" s="91" t="b">
        <v>0</v>
      </c>
      <c r="L23" s="91" t="b">
        <v>0</v>
      </c>
    </row>
    <row r="24" spans="1:12" ht="15">
      <c r="A24" s="91" t="s">
        <v>732</v>
      </c>
      <c r="B24" s="91" t="s">
        <v>698</v>
      </c>
      <c r="C24" s="91">
        <v>2</v>
      </c>
      <c r="D24" s="134">
        <v>0.005358046738294675</v>
      </c>
      <c r="E24" s="134">
        <v>1.708633321015398</v>
      </c>
      <c r="F24" s="91" t="s">
        <v>959</v>
      </c>
      <c r="G24" s="91" t="b">
        <v>0</v>
      </c>
      <c r="H24" s="91" t="b">
        <v>0</v>
      </c>
      <c r="I24" s="91" t="b">
        <v>0</v>
      </c>
      <c r="J24" s="91" t="b">
        <v>0</v>
      </c>
      <c r="K24" s="91" t="b">
        <v>0</v>
      </c>
      <c r="L24" s="91" t="b">
        <v>0</v>
      </c>
    </row>
    <row r="25" spans="1:12" ht="15">
      <c r="A25" s="91" t="s">
        <v>698</v>
      </c>
      <c r="B25" s="91" t="s">
        <v>733</v>
      </c>
      <c r="C25" s="91">
        <v>2</v>
      </c>
      <c r="D25" s="134">
        <v>0.005358046738294675</v>
      </c>
      <c r="E25" s="134">
        <v>1.708633321015398</v>
      </c>
      <c r="F25" s="91" t="s">
        <v>959</v>
      </c>
      <c r="G25" s="91" t="b">
        <v>0</v>
      </c>
      <c r="H25" s="91" t="b">
        <v>0</v>
      </c>
      <c r="I25" s="91" t="b">
        <v>0</v>
      </c>
      <c r="J25" s="91" t="b">
        <v>0</v>
      </c>
      <c r="K25" s="91" t="b">
        <v>0</v>
      </c>
      <c r="L25" s="91" t="b">
        <v>0</v>
      </c>
    </row>
    <row r="26" spans="1:12" ht="15">
      <c r="A26" s="91" t="s">
        <v>733</v>
      </c>
      <c r="B26" s="91" t="s">
        <v>734</v>
      </c>
      <c r="C26" s="91">
        <v>2</v>
      </c>
      <c r="D26" s="134">
        <v>0.005358046738294675</v>
      </c>
      <c r="E26" s="134">
        <v>2.3106933123433606</v>
      </c>
      <c r="F26" s="91" t="s">
        <v>959</v>
      </c>
      <c r="G26" s="91" t="b">
        <v>0</v>
      </c>
      <c r="H26" s="91" t="b">
        <v>0</v>
      </c>
      <c r="I26" s="91" t="b">
        <v>0</v>
      </c>
      <c r="J26" s="91" t="b">
        <v>0</v>
      </c>
      <c r="K26" s="91" t="b">
        <v>0</v>
      </c>
      <c r="L26" s="91" t="b">
        <v>0</v>
      </c>
    </row>
    <row r="27" spans="1:12" ht="15">
      <c r="A27" s="91" t="s">
        <v>734</v>
      </c>
      <c r="B27" s="91" t="s">
        <v>922</v>
      </c>
      <c r="C27" s="91">
        <v>2</v>
      </c>
      <c r="D27" s="134">
        <v>0.005358046738294675</v>
      </c>
      <c r="E27" s="134">
        <v>2.3106933123433606</v>
      </c>
      <c r="F27" s="91" t="s">
        <v>959</v>
      </c>
      <c r="G27" s="91" t="b">
        <v>0</v>
      </c>
      <c r="H27" s="91" t="b">
        <v>0</v>
      </c>
      <c r="I27" s="91" t="b">
        <v>0</v>
      </c>
      <c r="J27" s="91" t="b">
        <v>0</v>
      </c>
      <c r="K27" s="91" t="b">
        <v>0</v>
      </c>
      <c r="L27" s="91" t="b">
        <v>0</v>
      </c>
    </row>
    <row r="28" spans="1:12" ht="15">
      <c r="A28" s="91" t="s">
        <v>922</v>
      </c>
      <c r="B28" s="91" t="s">
        <v>923</v>
      </c>
      <c r="C28" s="91">
        <v>2</v>
      </c>
      <c r="D28" s="134">
        <v>0.005358046738294675</v>
      </c>
      <c r="E28" s="134">
        <v>2.3106933123433606</v>
      </c>
      <c r="F28" s="91" t="s">
        <v>959</v>
      </c>
      <c r="G28" s="91" t="b">
        <v>0</v>
      </c>
      <c r="H28" s="91" t="b">
        <v>0</v>
      </c>
      <c r="I28" s="91" t="b">
        <v>0</v>
      </c>
      <c r="J28" s="91" t="b">
        <v>0</v>
      </c>
      <c r="K28" s="91" t="b">
        <v>0</v>
      </c>
      <c r="L28" s="91" t="b">
        <v>0</v>
      </c>
    </row>
    <row r="29" spans="1:12" ht="15">
      <c r="A29" s="91" t="s">
        <v>923</v>
      </c>
      <c r="B29" s="91" t="s">
        <v>924</v>
      </c>
      <c r="C29" s="91">
        <v>2</v>
      </c>
      <c r="D29" s="134">
        <v>0.005358046738294675</v>
      </c>
      <c r="E29" s="134">
        <v>2.3106933123433606</v>
      </c>
      <c r="F29" s="91" t="s">
        <v>959</v>
      </c>
      <c r="G29" s="91" t="b">
        <v>0</v>
      </c>
      <c r="H29" s="91" t="b">
        <v>0</v>
      </c>
      <c r="I29" s="91" t="b">
        <v>0</v>
      </c>
      <c r="J29" s="91" t="b">
        <v>0</v>
      </c>
      <c r="K29" s="91" t="b">
        <v>0</v>
      </c>
      <c r="L29" s="91" t="b">
        <v>0</v>
      </c>
    </row>
    <row r="30" spans="1:12" ht="15">
      <c r="A30" s="91" t="s">
        <v>924</v>
      </c>
      <c r="B30" s="91" t="s">
        <v>925</v>
      </c>
      <c r="C30" s="91">
        <v>2</v>
      </c>
      <c r="D30" s="134">
        <v>0.005358046738294675</v>
      </c>
      <c r="E30" s="134">
        <v>2.3106933123433606</v>
      </c>
      <c r="F30" s="91" t="s">
        <v>959</v>
      </c>
      <c r="G30" s="91" t="b">
        <v>0</v>
      </c>
      <c r="H30" s="91" t="b">
        <v>0</v>
      </c>
      <c r="I30" s="91" t="b">
        <v>0</v>
      </c>
      <c r="J30" s="91" t="b">
        <v>0</v>
      </c>
      <c r="K30" s="91" t="b">
        <v>0</v>
      </c>
      <c r="L30" s="91" t="b">
        <v>0</v>
      </c>
    </row>
    <row r="31" spans="1:12" ht="15">
      <c r="A31" s="91" t="s">
        <v>925</v>
      </c>
      <c r="B31" s="91" t="s">
        <v>727</v>
      </c>
      <c r="C31" s="91">
        <v>2</v>
      </c>
      <c r="D31" s="134">
        <v>0.005358046738294675</v>
      </c>
      <c r="E31" s="134">
        <v>1.8335720576236982</v>
      </c>
      <c r="F31" s="91" t="s">
        <v>959</v>
      </c>
      <c r="G31" s="91" t="b">
        <v>0</v>
      </c>
      <c r="H31" s="91" t="b">
        <v>0</v>
      </c>
      <c r="I31" s="91" t="b">
        <v>0</v>
      </c>
      <c r="J31" s="91" t="b">
        <v>0</v>
      </c>
      <c r="K31" s="91" t="b">
        <v>0</v>
      </c>
      <c r="L31" s="91" t="b">
        <v>0</v>
      </c>
    </row>
    <row r="32" spans="1:12" ht="15">
      <c r="A32" s="91" t="s">
        <v>727</v>
      </c>
      <c r="B32" s="91" t="s">
        <v>926</v>
      </c>
      <c r="C32" s="91">
        <v>2</v>
      </c>
      <c r="D32" s="134">
        <v>0.005358046738294675</v>
      </c>
      <c r="E32" s="134">
        <v>1.8335720576236982</v>
      </c>
      <c r="F32" s="91" t="s">
        <v>959</v>
      </c>
      <c r="G32" s="91" t="b">
        <v>0</v>
      </c>
      <c r="H32" s="91" t="b">
        <v>0</v>
      </c>
      <c r="I32" s="91" t="b">
        <v>0</v>
      </c>
      <c r="J32" s="91" t="b">
        <v>0</v>
      </c>
      <c r="K32" s="91" t="b">
        <v>0</v>
      </c>
      <c r="L32" s="91" t="b">
        <v>0</v>
      </c>
    </row>
    <row r="33" spans="1:12" ht="15">
      <c r="A33" s="91" t="s">
        <v>926</v>
      </c>
      <c r="B33" s="91" t="s">
        <v>927</v>
      </c>
      <c r="C33" s="91">
        <v>2</v>
      </c>
      <c r="D33" s="134">
        <v>0.005358046738294675</v>
      </c>
      <c r="E33" s="134">
        <v>2.3106933123433606</v>
      </c>
      <c r="F33" s="91" t="s">
        <v>959</v>
      </c>
      <c r="G33" s="91" t="b">
        <v>0</v>
      </c>
      <c r="H33" s="91" t="b">
        <v>0</v>
      </c>
      <c r="I33" s="91" t="b">
        <v>0</v>
      </c>
      <c r="J33" s="91" t="b">
        <v>0</v>
      </c>
      <c r="K33" s="91" t="b">
        <v>0</v>
      </c>
      <c r="L33" s="91" t="b">
        <v>0</v>
      </c>
    </row>
    <row r="34" spans="1:12" ht="15">
      <c r="A34" s="91" t="s">
        <v>927</v>
      </c>
      <c r="B34" s="91" t="s">
        <v>928</v>
      </c>
      <c r="C34" s="91">
        <v>2</v>
      </c>
      <c r="D34" s="134">
        <v>0.005358046738294675</v>
      </c>
      <c r="E34" s="134">
        <v>2.3106933123433606</v>
      </c>
      <c r="F34" s="91" t="s">
        <v>959</v>
      </c>
      <c r="G34" s="91" t="b">
        <v>0</v>
      </c>
      <c r="H34" s="91" t="b">
        <v>0</v>
      </c>
      <c r="I34" s="91" t="b">
        <v>0</v>
      </c>
      <c r="J34" s="91" t="b">
        <v>0</v>
      </c>
      <c r="K34" s="91" t="b">
        <v>0</v>
      </c>
      <c r="L34" s="91" t="b">
        <v>0</v>
      </c>
    </row>
    <row r="35" spans="1:12" ht="15">
      <c r="A35" s="91" t="s">
        <v>727</v>
      </c>
      <c r="B35" s="91" t="s">
        <v>929</v>
      </c>
      <c r="C35" s="91">
        <v>2</v>
      </c>
      <c r="D35" s="134">
        <v>0.005358046738294675</v>
      </c>
      <c r="E35" s="134">
        <v>1.8335720576236982</v>
      </c>
      <c r="F35" s="91" t="s">
        <v>959</v>
      </c>
      <c r="G35" s="91" t="b">
        <v>0</v>
      </c>
      <c r="H35" s="91" t="b">
        <v>0</v>
      </c>
      <c r="I35" s="91" t="b">
        <v>0</v>
      </c>
      <c r="J35" s="91" t="b">
        <v>0</v>
      </c>
      <c r="K35" s="91" t="b">
        <v>0</v>
      </c>
      <c r="L35" s="91" t="b">
        <v>0</v>
      </c>
    </row>
    <row r="36" spans="1:12" ht="15">
      <c r="A36" s="91" t="s">
        <v>701</v>
      </c>
      <c r="B36" s="91" t="s">
        <v>704</v>
      </c>
      <c r="C36" s="91">
        <v>2</v>
      </c>
      <c r="D36" s="134">
        <v>0.005358046738294675</v>
      </c>
      <c r="E36" s="134">
        <v>2.1346020532876793</v>
      </c>
      <c r="F36" s="91" t="s">
        <v>959</v>
      </c>
      <c r="G36" s="91" t="b">
        <v>0</v>
      </c>
      <c r="H36" s="91" t="b">
        <v>0</v>
      </c>
      <c r="I36" s="91" t="b">
        <v>0</v>
      </c>
      <c r="J36" s="91" t="b">
        <v>0</v>
      </c>
      <c r="K36" s="91" t="b">
        <v>0</v>
      </c>
      <c r="L36" s="91" t="b">
        <v>0</v>
      </c>
    </row>
    <row r="37" spans="1:12" ht="15">
      <c r="A37" s="91" t="s">
        <v>705</v>
      </c>
      <c r="B37" s="91" t="s">
        <v>706</v>
      </c>
      <c r="C37" s="91">
        <v>2</v>
      </c>
      <c r="D37" s="134">
        <v>0.005358046738294675</v>
      </c>
      <c r="E37" s="134">
        <v>2.3106933123433606</v>
      </c>
      <c r="F37" s="91" t="s">
        <v>959</v>
      </c>
      <c r="G37" s="91" t="b">
        <v>0</v>
      </c>
      <c r="H37" s="91" t="b">
        <v>0</v>
      </c>
      <c r="I37" s="91" t="b">
        <v>0</v>
      </c>
      <c r="J37" s="91" t="b">
        <v>0</v>
      </c>
      <c r="K37" s="91" t="b">
        <v>0</v>
      </c>
      <c r="L37" s="91" t="b">
        <v>0</v>
      </c>
    </row>
    <row r="38" spans="1:12" ht="15">
      <c r="A38" s="91" t="s">
        <v>930</v>
      </c>
      <c r="B38" s="91" t="s">
        <v>931</v>
      </c>
      <c r="C38" s="91">
        <v>2</v>
      </c>
      <c r="D38" s="134">
        <v>0.006729481798267254</v>
      </c>
      <c r="E38" s="134">
        <v>2.3106933123433606</v>
      </c>
      <c r="F38" s="91" t="s">
        <v>959</v>
      </c>
      <c r="G38" s="91" t="b">
        <v>0</v>
      </c>
      <c r="H38" s="91" t="b">
        <v>0</v>
      </c>
      <c r="I38" s="91" t="b">
        <v>0</v>
      </c>
      <c r="J38" s="91" t="b">
        <v>0</v>
      </c>
      <c r="K38" s="91" t="b">
        <v>0</v>
      </c>
      <c r="L38" s="91" t="b">
        <v>0</v>
      </c>
    </row>
    <row r="39" spans="1:12" ht="15">
      <c r="A39" s="91" t="s">
        <v>931</v>
      </c>
      <c r="B39" s="91" t="s">
        <v>697</v>
      </c>
      <c r="C39" s="91">
        <v>2</v>
      </c>
      <c r="D39" s="134">
        <v>0.006729481798267254</v>
      </c>
      <c r="E39" s="134">
        <v>1.6117233080073419</v>
      </c>
      <c r="F39" s="91" t="s">
        <v>959</v>
      </c>
      <c r="G39" s="91" t="b">
        <v>0</v>
      </c>
      <c r="H39" s="91" t="b">
        <v>0</v>
      </c>
      <c r="I39" s="91" t="b">
        <v>0</v>
      </c>
      <c r="J39" s="91" t="b">
        <v>0</v>
      </c>
      <c r="K39" s="91" t="b">
        <v>0</v>
      </c>
      <c r="L39" s="91" t="b">
        <v>0</v>
      </c>
    </row>
    <row r="40" spans="1:12" ht="15">
      <c r="A40" s="91" t="s">
        <v>697</v>
      </c>
      <c r="B40" s="91" t="s">
        <v>700</v>
      </c>
      <c r="C40" s="91">
        <v>2</v>
      </c>
      <c r="D40" s="134">
        <v>0.005358046738294675</v>
      </c>
      <c r="E40" s="134">
        <v>1.4356320489516605</v>
      </c>
      <c r="F40" s="91" t="s">
        <v>959</v>
      </c>
      <c r="G40" s="91" t="b">
        <v>0</v>
      </c>
      <c r="H40" s="91" t="b">
        <v>0</v>
      </c>
      <c r="I40" s="91" t="b">
        <v>0</v>
      </c>
      <c r="J40" s="91" t="b">
        <v>0</v>
      </c>
      <c r="K40" s="91" t="b">
        <v>0</v>
      </c>
      <c r="L40" s="91" t="b">
        <v>0</v>
      </c>
    </row>
    <row r="41" spans="1:12" ht="15">
      <c r="A41" s="91" t="s">
        <v>738</v>
      </c>
      <c r="B41" s="91" t="s">
        <v>736</v>
      </c>
      <c r="C41" s="91">
        <v>2</v>
      </c>
      <c r="D41" s="134">
        <v>0.005358046738294675</v>
      </c>
      <c r="E41" s="134">
        <v>2.0096633166793794</v>
      </c>
      <c r="F41" s="91" t="s">
        <v>959</v>
      </c>
      <c r="G41" s="91" t="b">
        <v>0</v>
      </c>
      <c r="H41" s="91" t="b">
        <v>0</v>
      </c>
      <c r="I41" s="91" t="b">
        <v>0</v>
      </c>
      <c r="J41" s="91" t="b">
        <v>0</v>
      </c>
      <c r="K41" s="91" t="b">
        <v>0</v>
      </c>
      <c r="L41" s="91" t="b">
        <v>0</v>
      </c>
    </row>
    <row r="42" spans="1:12" ht="15">
      <c r="A42" s="91" t="s">
        <v>736</v>
      </c>
      <c r="B42" s="91" t="s">
        <v>739</v>
      </c>
      <c r="C42" s="91">
        <v>2</v>
      </c>
      <c r="D42" s="134">
        <v>0.005358046738294675</v>
      </c>
      <c r="E42" s="134">
        <v>2.0096633166793794</v>
      </c>
      <c r="F42" s="91" t="s">
        <v>959</v>
      </c>
      <c r="G42" s="91" t="b">
        <v>0</v>
      </c>
      <c r="H42" s="91" t="b">
        <v>0</v>
      </c>
      <c r="I42" s="91" t="b">
        <v>0</v>
      </c>
      <c r="J42" s="91" t="b">
        <v>0</v>
      </c>
      <c r="K42" s="91" t="b">
        <v>0</v>
      </c>
      <c r="L42" s="91" t="b">
        <v>0</v>
      </c>
    </row>
    <row r="43" spans="1:12" ht="15">
      <c r="A43" s="91" t="s">
        <v>739</v>
      </c>
      <c r="B43" s="91" t="s">
        <v>740</v>
      </c>
      <c r="C43" s="91">
        <v>2</v>
      </c>
      <c r="D43" s="134">
        <v>0.005358046738294675</v>
      </c>
      <c r="E43" s="134">
        <v>2.3106933123433606</v>
      </c>
      <c r="F43" s="91" t="s">
        <v>959</v>
      </c>
      <c r="G43" s="91" t="b">
        <v>0</v>
      </c>
      <c r="H43" s="91" t="b">
        <v>0</v>
      </c>
      <c r="I43" s="91" t="b">
        <v>0</v>
      </c>
      <c r="J43" s="91" t="b">
        <v>0</v>
      </c>
      <c r="K43" s="91" t="b">
        <v>0</v>
      </c>
      <c r="L43" s="91" t="b">
        <v>0</v>
      </c>
    </row>
    <row r="44" spans="1:12" ht="15">
      <c r="A44" s="91" t="s">
        <v>740</v>
      </c>
      <c r="B44" s="91" t="s">
        <v>727</v>
      </c>
      <c r="C44" s="91">
        <v>2</v>
      </c>
      <c r="D44" s="134">
        <v>0.005358046738294675</v>
      </c>
      <c r="E44" s="134">
        <v>1.8335720576236982</v>
      </c>
      <c r="F44" s="91" t="s">
        <v>959</v>
      </c>
      <c r="G44" s="91" t="b">
        <v>0</v>
      </c>
      <c r="H44" s="91" t="b">
        <v>0</v>
      </c>
      <c r="I44" s="91" t="b">
        <v>0</v>
      </c>
      <c r="J44" s="91" t="b">
        <v>0</v>
      </c>
      <c r="K44" s="91" t="b">
        <v>0</v>
      </c>
      <c r="L44" s="91" t="b">
        <v>0</v>
      </c>
    </row>
    <row r="45" spans="1:12" ht="15">
      <c r="A45" s="91" t="s">
        <v>727</v>
      </c>
      <c r="B45" s="91" t="s">
        <v>741</v>
      </c>
      <c r="C45" s="91">
        <v>2</v>
      </c>
      <c r="D45" s="134">
        <v>0.005358046738294675</v>
      </c>
      <c r="E45" s="134">
        <v>1.8335720576236982</v>
      </c>
      <c r="F45" s="91" t="s">
        <v>959</v>
      </c>
      <c r="G45" s="91" t="b">
        <v>0</v>
      </c>
      <c r="H45" s="91" t="b">
        <v>0</v>
      </c>
      <c r="I45" s="91" t="b">
        <v>0</v>
      </c>
      <c r="J45" s="91" t="b">
        <v>0</v>
      </c>
      <c r="K45" s="91" t="b">
        <v>0</v>
      </c>
      <c r="L45" s="91" t="b">
        <v>0</v>
      </c>
    </row>
    <row r="46" spans="1:12" ht="15">
      <c r="A46" s="91" t="s">
        <v>741</v>
      </c>
      <c r="B46" s="91" t="s">
        <v>737</v>
      </c>
      <c r="C46" s="91">
        <v>2</v>
      </c>
      <c r="D46" s="134">
        <v>0.005358046738294675</v>
      </c>
      <c r="E46" s="134">
        <v>2.0096633166793794</v>
      </c>
      <c r="F46" s="91" t="s">
        <v>959</v>
      </c>
      <c r="G46" s="91" t="b">
        <v>0</v>
      </c>
      <c r="H46" s="91" t="b">
        <v>0</v>
      </c>
      <c r="I46" s="91" t="b">
        <v>0</v>
      </c>
      <c r="J46" s="91" t="b">
        <v>0</v>
      </c>
      <c r="K46" s="91" t="b">
        <v>0</v>
      </c>
      <c r="L46" s="91" t="b">
        <v>0</v>
      </c>
    </row>
    <row r="47" spans="1:12" ht="15">
      <c r="A47" s="91" t="s">
        <v>737</v>
      </c>
      <c r="B47" s="91" t="s">
        <v>742</v>
      </c>
      <c r="C47" s="91">
        <v>2</v>
      </c>
      <c r="D47" s="134">
        <v>0.005358046738294675</v>
      </c>
      <c r="E47" s="134">
        <v>2.0096633166793794</v>
      </c>
      <c r="F47" s="91" t="s">
        <v>959</v>
      </c>
      <c r="G47" s="91" t="b">
        <v>0</v>
      </c>
      <c r="H47" s="91" t="b">
        <v>0</v>
      </c>
      <c r="I47" s="91" t="b">
        <v>0</v>
      </c>
      <c r="J47" s="91" t="b">
        <v>0</v>
      </c>
      <c r="K47" s="91" t="b">
        <v>0</v>
      </c>
      <c r="L47" s="91" t="b">
        <v>0</v>
      </c>
    </row>
    <row r="48" spans="1:12" ht="15">
      <c r="A48" s="91" t="s">
        <v>742</v>
      </c>
      <c r="B48" s="91" t="s">
        <v>743</v>
      </c>
      <c r="C48" s="91">
        <v>2</v>
      </c>
      <c r="D48" s="134">
        <v>0.005358046738294675</v>
      </c>
      <c r="E48" s="134">
        <v>2.3106933123433606</v>
      </c>
      <c r="F48" s="91" t="s">
        <v>959</v>
      </c>
      <c r="G48" s="91" t="b">
        <v>0</v>
      </c>
      <c r="H48" s="91" t="b">
        <v>0</v>
      </c>
      <c r="I48" s="91" t="b">
        <v>0</v>
      </c>
      <c r="J48" s="91" t="b">
        <v>0</v>
      </c>
      <c r="K48" s="91" t="b">
        <v>0</v>
      </c>
      <c r="L48" s="91" t="b">
        <v>0</v>
      </c>
    </row>
    <row r="49" spans="1:12" ht="15">
      <c r="A49" s="91" t="s">
        <v>743</v>
      </c>
      <c r="B49" s="91" t="s">
        <v>744</v>
      </c>
      <c r="C49" s="91">
        <v>2</v>
      </c>
      <c r="D49" s="134">
        <v>0.005358046738294675</v>
      </c>
      <c r="E49" s="134">
        <v>1.912753303671323</v>
      </c>
      <c r="F49" s="91" t="s">
        <v>959</v>
      </c>
      <c r="G49" s="91" t="b">
        <v>0</v>
      </c>
      <c r="H49" s="91" t="b">
        <v>0</v>
      </c>
      <c r="I49" s="91" t="b">
        <v>0</v>
      </c>
      <c r="J49" s="91" t="b">
        <v>0</v>
      </c>
      <c r="K49" s="91" t="b">
        <v>0</v>
      </c>
      <c r="L49" s="91" t="b">
        <v>0</v>
      </c>
    </row>
    <row r="50" spans="1:12" ht="15">
      <c r="A50" s="91" t="s">
        <v>744</v>
      </c>
      <c r="B50" s="91" t="s">
        <v>934</v>
      </c>
      <c r="C50" s="91">
        <v>2</v>
      </c>
      <c r="D50" s="134">
        <v>0.005358046738294675</v>
      </c>
      <c r="E50" s="134">
        <v>2.0096633166793794</v>
      </c>
      <c r="F50" s="91" t="s">
        <v>959</v>
      </c>
      <c r="G50" s="91" t="b">
        <v>0</v>
      </c>
      <c r="H50" s="91" t="b">
        <v>0</v>
      </c>
      <c r="I50" s="91" t="b">
        <v>0</v>
      </c>
      <c r="J50" s="91" t="b">
        <v>0</v>
      </c>
      <c r="K50" s="91" t="b">
        <v>0</v>
      </c>
      <c r="L50" s="91" t="b">
        <v>0</v>
      </c>
    </row>
    <row r="51" spans="1:12" ht="15">
      <c r="A51" s="91" t="s">
        <v>934</v>
      </c>
      <c r="B51" s="91" t="s">
        <v>935</v>
      </c>
      <c r="C51" s="91">
        <v>2</v>
      </c>
      <c r="D51" s="134">
        <v>0.005358046738294675</v>
      </c>
      <c r="E51" s="134">
        <v>2.3106933123433606</v>
      </c>
      <c r="F51" s="91" t="s">
        <v>959</v>
      </c>
      <c r="G51" s="91" t="b">
        <v>0</v>
      </c>
      <c r="H51" s="91" t="b">
        <v>0</v>
      </c>
      <c r="I51" s="91" t="b">
        <v>0</v>
      </c>
      <c r="J51" s="91" t="b">
        <v>0</v>
      </c>
      <c r="K51" s="91" t="b">
        <v>0</v>
      </c>
      <c r="L51" s="91" t="b">
        <v>0</v>
      </c>
    </row>
    <row r="52" spans="1:12" ht="15">
      <c r="A52" s="91" t="s">
        <v>935</v>
      </c>
      <c r="B52" s="91" t="s">
        <v>936</v>
      </c>
      <c r="C52" s="91">
        <v>2</v>
      </c>
      <c r="D52" s="134">
        <v>0.005358046738294675</v>
      </c>
      <c r="E52" s="134">
        <v>2.3106933123433606</v>
      </c>
      <c r="F52" s="91" t="s">
        <v>959</v>
      </c>
      <c r="G52" s="91" t="b">
        <v>0</v>
      </c>
      <c r="H52" s="91" t="b">
        <v>0</v>
      </c>
      <c r="I52" s="91" t="b">
        <v>0</v>
      </c>
      <c r="J52" s="91" t="b">
        <v>0</v>
      </c>
      <c r="K52" s="91" t="b">
        <v>0</v>
      </c>
      <c r="L52" s="91" t="b">
        <v>0</v>
      </c>
    </row>
    <row r="53" spans="1:12" ht="15">
      <c r="A53" s="91" t="s">
        <v>936</v>
      </c>
      <c r="B53" s="91" t="s">
        <v>937</v>
      </c>
      <c r="C53" s="91">
        <v>2</v>
      </c>
      <c r="D53" s="134">
        <v>0.005358046738294675</v>
      </c>
      <c r="E53" s="134">
        <v>2.3106933123433606</v>
      </c>
      <c r="F53" s="91" t="s">
        <v>959</v>
      </c>
      <c r="G53" s="91" t="b">
        <v>0</v>
      </c>
      <c r="H53" s="91" t="b">
        <v>0</v>
      </c>
      <c r="I53" s="91" t="b">
        <v>0</v>
      </c>
      <c r="J53" s="91" t="b">
        <v>0</v>
      </c>
      <c r="K53" s="91" t="b">
        <v>0</v>
      </c>
      <c r="L53" s="91" t="b">
        <v>0</v>
      </c>
    </row>
    <row r="54" spans="1:12" ht="15">
      <c r="A54" s="91" t="s">
        <v>937</v>
      </c>
      <c r="B54" s="91" t="s">
        <v>938</v>
      </c>
      <c r="C54" s="91">
        <v>2</v>
      </c>
      <c r="D54" s="134">
        <v>0.005358046738294675</v>
      </c>
      <c r="E54" s="134">
        <v>2.3106933123433606</v>
      </c>
      <c r="F54" s="91" t="s">
        <v>959</v>
      </c>
      <c r="G54" s="91" t="b">
        <v>0</v>
      </c>
      <c r="H54" s="91" t="b">
        <v>0</v>
      </c>
      <c r="I54" s="91" t="b">
        <v>0</v>
      </c>
      <c r="J54" s="91" t="b">
        <v>0</v>
      </c>
      <c r="K54" s="91" t="b">
        <v>0</v>
      </c>
      <c r="L54" s="91" t="b">
        <v>0</v>
      </c>
    </row>
    <row r="55" spans="1:12" ht="15">
      <c r="A55" s="91" t="s">
        <v>938</v>
      </c>
      <c r="B55" s="91" t="s">
        <v>714</v>
      </c>
      <c r="C55" s="91">
        <v>2</v>
      </c>
      <c r="D55" s="134">
        <v>0.005358046738294675</v>
      </c>
      <c r="E55" s="134">
        <v>1.708633321015398</v>
      </c>
      <c r="F55" s="91" t="s">
        <v>959</v>
      </c>
      <c r="G55" s="91" t="b">
        <v>0</v>
      </c>
      <c r="H55" s="91" t="b">
        <v>0</v>
      </c>
      <c r="I55" s="91" t="b">
        <v>0</v>
      </c>
      <c r="J55" s="91" t="b">
        <v>0</v>
      </c>
      <c r="K55" s="91" t="b">
        <v>0</v>
      </c>
      <c r="L55" s="91" t="b">
        <v>0</v>
      </c>
    </row>
    <row r="56" spans="1:12" ht="15">
      <c r="A56" s="91" t="s">
        <v>714</v>
      </c>
      <c r="B56" s="91" t="s">
        <v>736</v>
      </c>
      <c r="C56" s="91">
        <v>2</v>
      </c>
      <c r="D56" s="134">
        <v>0.005358046738294675</v>
      </c>
      <c r="E56" s="134">
        <v>1.407603325351417</v>
      </c>
      <c r="F56" s="91" t="s">
        <v>959</v>
      </c>
      <c r="G56" s="91" t="b">
        <v>0</v>
      </c>
      <c r="H56" s="91" t="b">
        <v>0</v>
      </c>
      <c r="I56" s="91" t="b">
        <v>0</v>
      </c>
      <c r="J56" s="91" t="b">
        <v>0</v>
      </c>
      <c r="K56" s="91" t="b">
        <v>0</v>
      </c>
      <c r="L56" s="91" t="b">
        <v>0</v>
      </c>
    </row>
    <row r="57" spans="1:12" ht="15">
      <c r="A57" s="91" t="s">
        <v>736</v>
      </c>
      <c r="B57" s="91" t="s">
        <v>737</v>
      </c>
      <c r="C57" s="91">
        <v>2</v>
      </c>
      <c r="D57" s="134">
        <v>0.005358046738294675</v>
      </c>
      <c r="E57" s="134">
        <v>1.708633321015398</v>
      </c>
      <c r="F57" s="91" t="s">
        <v>959</v>
      </c>
      <c r="G57" s="91" t="b">
        <v>0</v>
      </c>
      <c r="H57" s="91" t="b">
        <v>0</v>
      </c>
      <c r="I57" s="91" t="b">
        <v>0</v>
      </c>
      <c r="J57" s="91" t="b">
        <v>0</v>
      </c>
      <c r="K57" s="91" t="b">
        <v>0</v>
      </c>
      <c r="L57" s="91" t="b">
        <v>0</v>
      </c>
    </row>
    <row r="58" spans="1:12" ht="15">
      <c r="A58" s="91" t="s">
        <v>695</v>
      </c>
      <c r="B58" s="91" t="s">
        <v>941</v>
      </c>
      <c r="C58" s="91">
        <v>2</v>
      </c>
      <c r="D58" s="134">
        <v>0.005358046738294675</v>
      </c>
      <c r="E58" s="134">
        <v>1.6574807985680169</v>
      </c>
      <c r="F58" s="91" t="s">
        <v>959</v>
      </c>
      <c r="G58" s="91" t="b">
        <v>0</v>
      </c>
      <c r="H58" s="91" t="b">
        <v>0</v>
      </c>
      <c r="I58" s="91" t="b">
        <v>0</v>
      </c>
      <c r="J58" s="91" t="b">
        <v>0</v>
      </c>
      <c r="K58" s="91" t="b">
        <v>0</v>
      </c>
      <c r="L58" s="91" t="b">
        <v>0</v>
      </c>
    </row>
    <row r="59" spans="1:12" ht="15">
      <c r="A59" s="91" t="s">
        <v>695</v>
      </c>
      <c r="B59" s="91" t="s">
        <v>719</v>
      </c>
      <c r="C59" s="91">
        <v>2</v>
      </c>
      <c r="D59" s="134">
        <v>0.005358046738294675</v>
      </c>
      <c r="E59" s="134">
        <v>1.6574807985680169</v>
      </c>
      <c r="F59" s="91" t="s">
        <v>959</v>
      </c>
      <c r="G59" s="91" t="b">
        <v>0</v>
      </c>
      <c r="H59" s="91" t="b">
        <v>0</v>
      </c>
      <c r="I59" s="91" t="b">
        <v>0</v>
      </c>
      <c r="J59" s="91" t="b">
        <v>0</v>
      </c>
      <c r="K59" s="91" t="b">
        <v>0</v>
      </c>
      <c r="L59" s="91" t="b">
        <v>0</v>
      </c>
    </row>
    <row r="60" spans="1:12" ht="15">
      <c r="A60" s="91" t="s">
        <v>719</v>
      </c>
      <c r="B60" s="91" t="s">
        <v>720</v>
      </c>
      <c r="C60" s="91">
        <v>2</v>
      </c>
      <c r="D60" s="134">
        <v>0.005358046738294675</v>
      </c>
      <c r="E60" s="134">
        <v>2.3106933123433606</v>
      </c>
      <c r="F60" s="91" t="s">
        <v>959</v>
      </c>
      <c r="G60" s="91" t="b">
        <v>0</v>
      </c>
      <c r="H60" s="91" t="b">
        <v>0</v>
      </c>
      <c r="I60" s="91" t="b">
        <v>0</v>
      </c>
      <c r="J60" s="91" t="b">
        <v>0</v>
      </c>
      <c r="K60" s="91" t="b">
        <v>0</v>
      </c>
      <c r="L60" s="91" t="b">
        <v>0</v>
      </c>
    </row>
    <row r="61" spans="1:12" ht="15">
      <c r="A61" s="91" t="s">
        <v>720</v>
      </c>
      <c r="B61" s="91" t="s">
        <v>721</v>
      </c>
      <c r="C61" s="91">
        <v>2</v>
      </c>
      <c r="D61" s="134">
        <v>0.005358046738294675</v>
      </c>
      <c r="E61" s="134">
        <v>2.3106933123433606</v>
      </c>
      <c r="F61" s="91" t="s">
        <v>959</v>
      </c>
      <c r="G61" s="91" t="b">
        <v>0</v>
      </c>
      <c r="H61" s="91" t="b">
        <v>0</v>
      </c>
      <c r="I61" s="91" t="b">
        <v>0</v>
      </c>
      <c r="J61" s="91" t="b">
        <v>0</v>
      </c>
      <c r="K61" s="91" t="b">
        <v>0</v>
      </c>
      <c r="L61" s="91" t="b">
        <v>0</v>
      </c>
    </row>
    <row r="62" spans="1:12" ht="15">
      <c r="A62" s="91" t="s">
        <v>721</v>
      </c>
      <c r="B62" s="91" t="s">
        <v>722</v>
      </c>
      <c r="C62" s="91">
        <v>2</v>
      </c>
      <c r="D62" s="134">
        <v>0.005358046738294675</v>
      </c>
      <c r="E62" s="134">
        <v>2.3106933123433606</v>
      </c>
      <c r="F62" s="91" t="s">
        <v>959</v>
      </c>
      <c r="G62" s="91" t="b">
        <v>0</v>
      </c>
      <c r="H62" s="91" t="b">
        <v>0</v>
      </c>
      <c r="I62" s="91" t="b">
        <v>0</v>
      </c>
      <c r="J62" s="91" t="b">
        <v>0</v>
      </c>
      <c r="K62" s="91" t="b">
        <v>1</v>
      </c>
      <c r="L62" s="91" t="b">
        <v>0</v>
      </c>
    </row>
    <row r="63" spans="1:12" ht="15">
      <c r="A63" s="91" t="s">
        <v>722</v>
      </c>
      <c r="B63" s="91" t="s">
        <v>723</v>
      </c>
      <c r="C63" s="91">
        <v>2</v>
      </c>
      <c r="D63" s="134">
        <v>0.005358046738294675</v>
      </c>
      <c r="E63" s="134">
        <v>2.3106933123433606</v>
      </c>
      <c r="F63" s="91" t="s">
        <v>959</v>
      </c>
      <c r="G63" s="91" t="b">
        <v>0</v>
      </c>
      <c r="H63" s="91" t="b">
        <v>1</v>
      </c>
      <c r="I63" s="91" t="b">
        <v>0</v>
      </c>
      <c r="J63" s="91" t="b">
        <v>0</v>
      </c>
      <c r="K63" s="91" t="b">
        <v>0</v>
      </c>
      <c r="L63" s="91" t="b">
        <v>0</v>
      </c>
    </row>
    <row r="64" spans="1:12" ht="15">
      <c r="A64" s="91" t="s">
        <v>723</v>
      </c>
      <c r="B64" s="91" t="s">
        <v>724</v>
      </c>
      <c r="C64" s="91">
        <v>2</v>
      </c>
      <c r="D64" s="134">
        <v>0.005358046738294675</v>
      </c>
      <c r="E64" s="134">
        <v>2.3106933123433606</v>
      </c>
      <c r="F64" s="91" t="s">
        <v>959</v>
      </c>
      <c r="G64" s="91" t="b">
        <v>0</v>
      </c>
      <c r="H64" s="91" t="b">
        <v>0</v>
      </c>
      <c r="I64" s="91" t="b">
        <v>0</v>
      </c>
      <c r="J64" s="91" t="b">
        <v>0</v>
      </c>
      <c r="K64" s="91" t="b">
        <v>1</v>
      </c>
      <c r="L64" s="91" t="b">
        <v>0</v>
      </c>
    </row>
    <row r="65" spans="1:12" ht="15">
      <c r="A65" s="91" t="s">
        <v>724</v>
      </c>
      <c r="B65" s="91" t="s">
        <v>725</v>
      </c>
      <c r="C65" s="91">
        <v>2</v>
      </c>
      <c r="D65" s="134">
        <v>0.005358046738294675</v>
      </c>
      <c r="E65" s="134">
        <v>2.3106933123433606</v>
      </c>
      <c r="F65" s="91" t="s">
        <v>959</v>
      </c>
      <c r="G65" s="91" t="b">
        <v>0</v>
      </c>
      <c r="H65" s="91" t="b">
        <v>1</v>
      </c>
      <c r="I65" s="91" t="b">
        <v>0</v>
      </c>
      <c r="J65" s="91" t="b">
        <v>0</v>
      </c>
      <c r="K65" s="91" t="b">
        <v>0</v>
      </c>
      <c r="L65" s="91" t="b">
        <v>0</v>
      </c>
    </row>
    <row r="66" spans="1:12" ht="15">
      <c r="A66" s="91" t="s">
        <v>725</v>
      </c>
      <c r="B66" s="91" t="s">
        <v>942</v>
      </c>
      <c r="C66" s="91">
        <v>2</v>
      </c>
      <c r="D66" s="134">
        <v>0.005358046738294675</v>
      </c>
      <c r="E66" s="134">
        <v>2.3106933123433606</v>
      </c>
      <c r="F66" s="91" t="s">
        <v>959</v>
      </c>
      <c r="G66" s="91" t="b">
        <v>0</v>
      </c>
      <c r="H66" s="91" t="b">
        <v>0</v>
      </c>
      <c r="I66" s="91" t="b">
        <v>0</v>
      </c>
      <c r="J66" s="91" t="b">
        <v>0</v>
      </c>
      <c r="K66" s="91" t="b">
        <v>0</v>
      </c>
      <c r="L66" s="91" t="b">
        <v>0</v>
      </c>
    </row>
    <row r="67" spans="1:12" ht="15">
      <c r="A67" s="91" t="s">
        <v>942</v>
      </c>
      <c r="B67" s="91" t="s">
        <v>943</v>
      </c>
      <c r="C67" s="91">
        <v>2</v>
      </c>
      <c r="D67" s="134">
        <v>0.005358046738294675</v>
      </c>
      <c r="E67" s="134">
        <v>2.3106933123433606</v>
      </c>
      <c r="F67" s="91" t="s">
        <v>959</v>
      </c>
      <c r="G67" s="91" t="b">
        <v>0</v>
      </c>
      <c r="H67" s="91" t="b">
        <v>0</v>
      </c>
      <c r="I67" s="91" t="b">
        <v>0</v>
      </c>
      <c r="J67" s="91" t="b">
        <v>0</v>
      </c>
      <c r="K67" s="91" t="b">
        <v>0</v>
      </c>
      <c r="L67" s="91" t="b">
        <v>0</v>
      </c>
    </row>
    <row r="68" spans="1:12" ht="15">
      <c r="A68" s="91" t="s">
        <v>944</v>
      </c>
      <c r="B68" s="91" t="s">
        <v>945</v>
      </c>
      <c r="C68" s="91">
        <v>2</v>
      </c>
      <c r="D68" s="134">
        <v>0.005358046738294675</v>
      </c>
      <c r="E68" s="134">
        <v>2.3106933123433606</v>
      </c>
      <c r="F68" s="91" t="s">
        <v>959</v>
      </c>
      <c r="G68" s="91" t="b">
        <v>0</v>
      </c>
      <c r="H68" s="91" t="b">
        <v>0</v>
      </c>
      <c r="I68" s="91" t="b">
        <v>0</v>
      </c>
      <c r="J68" s="91" t="b">
        <v>0</v>
      </c>
      <c r="K68" s="91" t="b">
        <v>0</v>
      </c>
      <c r="L68" s="91" t="b">
        <v>0</v>
      </c>
    </row>
    <row r="69" spans="1:12" ht="15">
      <c r="A69" s="91" t="s">
        <v>945</v>
      </c>
      <c r="B69" s="91" t="s">
        <v>946</v>
      </c>
      <c r="C69" s="91">
        <v>2</v>
      </c>
      <c r="D69" s="134">
        <v>0.005358046738294675</v>
      </c>
      <c r="E69" s="134">
        <v>2.3106933123433606</v>
      </c>
      <c r="F69" s="91" t="s">
        <v>959</v>
      </c>
      <c r="G69" s="91" t="b">
        <v>0</v>
      </c>
      <c r="H69" s="91" t="b">
        <v>0</v>
      </c>
      <c r="I69" s="91" t="b">
        <v>0</v>
      </c>
      <c r="J69" s="91" t="b">
        <v>0</v>
      </c>
      <c r="K69" s="91" t="b">
        <v>0</v>
      </c>
      <c r="L69" s="91" t="b">
        <v>0</v>
      </c>
    </row>
    <row r="70" spans="1:12" ht="15">
      <c r="A70" s="91" t="s">
        <v>946</v>
      </c>
      <c r="B70" s="91" t="s">
        <v>947</v>
      </c>
      <c r="C70" s="91">
        <v>2</v>
      </c>
      <c r="D70" s="134">
        <v>0.005358046738294675</v>
      </c>
      <c r="E70" s="134">
        <v>2.3106933123433606</v>
      </c>
      <c r="F70" s="91" t="s">
        <v>959</v>
      </c>
      <c r="G70" s="91" t="b">
        <v>0</v>
      </c>
      <c r="H70" s="91" t="b">
        <v>0</v>
      </c>
      <c r="I70" s="91" t="b">
        <v>0</v>
      </c>
      <c r="J70" s="91" t="b">
        <v>0</v>
      </c>
      <c r="K70" s="91" t="b">
        <v>0</v>
      </c>
      <c r="L70" s="91" t="b">
        <v>0</v>
      </c>
    </row>
    <row r="71" spans="1:12" ht="15">
      <c r="A71" s="91" t="s">
        <v>947</v>
      </c>
      <c r="B71" s="91" t="s">
        <v>948</v>
      </c>
      <c r="C71" s="91">
        <v>2</v>
      </c>
      <c r="D71" s="134">
        <v>0.005358046738294675</v>
      </c>
      <c r="E71" s="134">
        <v>2.3106933123433606</v>
      </c>
      <c r="F71" s="91" t="s">
        <v>959</v>
      </c>
      <c r="G71" s="91" t="b">
        <v>0</v>
      </c>
      <c r="H71" s="91" t="b">
        <v>0</v>
      </c>
      <c r="I71" s="91" t="b">
        <v>0</v>
      </c>
      <c r="J71" s="91" t="b">
        <v>0</v>
      </c>
      <c r="K71" s="91" t="b">
        <v>0</v>
      </c>
      <c r="L71" s="91" t="b">
        <v>0</v>
      </c>
    </row>
    <row r="72" spans="1:12" ht="15">
      <c r="A72" s="91" t="s">
        <v>948</v>
      </c>
      <c r="B72" s="91" t="s">
        <v>949</v>
      </c>
      <c r="C72" s="91">
        <v>2</v>
      </c>
      <c r="D72" s="134">
        <v>0.005358046738294675</v>
      </c>
      <c r="E72" s="134">
        <v>2.3106933123433606</v>
      </c>
      <c r="F72" s="91" t="s">
        <v>959</v>
      </c>
      <c r="G72" s="91" t="b">
        <v>0</v>
      </c>
      <c r="H72" s="91" t="b">
        <v>0</v>
      </c>
      <c r="I72" s="91" t="b">
        <v>0</v>
      </c>
      <c r="J72" s="91" t="b">
        <v>0</v>
      </c>
      <c r="K72" s="91" t="b">
        <v>0</v>
      </c>
      <c r="L72" s="91" t="b">
        <v>0</v>
      </c>
    </row>
    <row r="73" spans="1:12" ht="15">
      <c r="A73" s="91" t="s">
        <v>949</v>
      </c>
      <c r="B73" s="91" t="s">
        <v>717</v>
      </c>
      <c r="C73" s="91">
        <v>2</v>
      </c>
      <c r="D73" s="134">
        <v>0.005358046738294675</v>
      </c>
      <c r="E73" s="134">
        <v>2.1346020532876793</v>
      </c>
      <c r="F73" s="91" t="s">
        <v>959</v>
      </c>
      <c r="G73" s="91" t="b">
        <v>0</v>
      </c>
      <c r="H73" s="91" t="b">
        <v>0</v>
      </c>
      <c r="I73" s="91" t="b">
        <v>0</v>
      </c>
      <c r="J73" s="91" t="b">
        <v>0</v>
      </c>
      <c r="K73" s="91" t="b">
        <v>0</v>
      </c>
      <c r="L73" s="91" t="b">
        <v>0</v>
      </c>
    </row>
    <row r="74" spans="1:12" ht="15">
      <c r="A74" s="91" t="s">
        <v>717</v>
      </c>
      <c r="B74" s="91" t="s">
        <v>950</v>
      </c>
      <c r="C74" s="91">
        <v>2</v>
      </c>
      <c r="D74" s="134">
        <v>0.005358046738294675</v>
      </c>
      <c r="E74" s="134">
        <v>2.1346020532876793</v>
      </c>
      <c r="F74" s="91" t="s">
        <v>959</v>
      </c>
      <c r="G74" s="91" t="b">
        <v>0</v>
      </c>
      <c r="H74" s="91" t="b">
        <v>0</v>
      </c>
      <c r="I74" s="91" t="b">
        <v>0</v>
      </c>
      <c r="J74" s="91" t="b">
        <v>0</v>
      </c>
      <c r="K74" s="91" t="b">
        <v>0</v>
      </c>
      <c r="L74" s="91" t="b">
        <v>0</v>
      </c>
    </row>
    <row r="75" spans="1:12" ht="15">
      <c r="A75" s="91" t="s">
        <v>950</v>
      </c>
      <c r="B75" s="91" t="s">
        <v>718</v>
      </c>
      <c r="C75" s="91">
        <v>2</v>
      </c>
      <c r="D75" s="134">
        <v>0.005358046738294675</v>
      </c>
      <c r="E75" s="134">
        <v>2.1346020532876793</v>
      </c>
      <c r="F75" s="91" t="s">
        <v>959</v>
      </c>
      <c r="G75" s="91" t="b">
        <v>0</v>
      </c>
      <c r="H75" s="91" t="b">
        <v>0</v>
      </c>
      <c r="I75" s="91" t="b">
        <v>0</v>
      </c>
      <c r="J75" s="91" t="b">
        <v>0</v>
      </c>
      <c r="K75" s="91" t="b">
        <v>0</v>
      </c>
      <c r="L75" s="91" t="b">
        <v>0</v>
      </c>
    </row>
    <row r="76" spans="1:12" ht="15">
      <c r="A76" s="91" t="s">
        <v>718</v>
      </c>
      <c r="B76" s="91" t="s">
        <v>951</v>
      </c>
      <c r="C76" s="91">
        <v>2</v>
      </c>
      <c r="D76" s="134">
        <v>0.005358046738294675</v>
      </c>
      <c r="E76" s="134">
        <v>2.1346020532876793</v>
      </c>
      <c r="F76" s="91" t="s">
        <v>959</v>
      </c>
      <c r="G76" s="91" t="b">
        <v>0</v>
      </c>
      <c r="H76" s="91" t="b">
        <v>0</v>
      </c>
      <c r="I76" s="91" t="b">
        <v>0</v>
      </c>
      <c r="J76" s="91" t="b">
        <v>0</v>
      </c>
      <c r="K76" s="91" t="b">
        <v>1</v>
      </c>
      <c r="L76" s="91" t="b">
        <v>0</v>
      </c>
    </row>
    <row r="77" spans="1:12" ht="15">
      <c r="A77" s="91" t="s">
        <v>951</v>
      </c>
      <c r="B77" s="91" t="s">
        <v>952</v>
      </c>
      <c r="C77" s="91">
        <v>2</v>
      </c>
      <c r="D77" s="134">
        <v>0.005358046738294675</v>
      </c>
      <c r="E77" s="134">
        <v>2.3106933123433606</v>
      </c>
      <c r="F77" s="91" t="s">
        <v>959</v>
      </c>
      <c r="G77" s="91" t="b">
        <v>0</v>
      </c>
      <c r="H77" s="91" t="b">
        <v>1</v>
      </c>
      <c r="I77" s="91" t="b">
        <v>0</v>
      </c>
      <c r="J77" s="91" t="b">
        <v>0</v>
      </c>
      <c r="K77" s="91" t="b">
        <v>0</v>
      </c>
      <c r="L77" s="91" t="b">
        <v>0</v>
      </c>
    </row>
    <row r="78" spans="1:12" ht="15">
      <c r="A78" s="91" t="s">
        <v>748</v>
      </c>
      <c r="B78" s="91" t="s">
        <v>744</v>
      </c>
      <c r="C78" s="91">
        <v>2</v>
      </c>
      <c r="D78" s="134">
        <v>0.005358046738294675</v>
      </c>
      <c r="E78" s="134">
        <v>1.912753303671323</v>
      </c>
      <c r="F78" s="91" t="s">
        <v>959</v>
      </c>
      <c r="G78" s="91" t="b">
        <v>0</v>
      </c>
      <c r="H78" s="91" t="b">
        <v>0</v>
      </c>
      <c r="I78" s="91" t="b">
        <v>0</v>
      </c>
      <c r="J78" s="91" t="b">
        <v>0</v>
      </c>
      <c r="K78" s="91" t="b">
        <v>0</v>
      </c>
      <c r="L78" s="91" t="b">
        <v>0</v>
      </c>
    </row>
    <row r="79" spans="1:12" ht="15">
      <c r="A79" s="91" t="s">
        <v>744</v>
      </c>
      <c r="B79" s="91" t="s">
        <v>749</v>
      </c>
      <c r="C79" s="91">
        <v>2</v>
      </c>
      <c r="D79" s="134">
        <v>0.005358046738294675</v>
      </c>
      <c r="E79" s="134">
        <v>2.0096633166793794</v>
      </c>
      <c r="F79" s="91" t="s">
        <v>959</v>
      </c>
      <c r="G79" s="91" t="b">
        <v>0</v>
      </c>
      <c r="H79" s="91" t="b">
        <v>0</v>
      </c>
      <c r="I79" s="91" t="b">
        <v>0</v>
      </c>
      <c r="J79" s="91" t="b">
        <v>0</v>
      </c>
      <c r="K79" s="91" t="b">
        <v>0</v>
      </c>
      <c r="L79" s="91" t="b">
        <v>0</v>
      </c>
    </row>
    <row r="80" spans="1:12" ht="15">
      <c r="A80" s="91" t="s">
        <v>749</v>
      </c>
      <c r="B80" s="91" t="s">
        <v>747</v>
      </c>
      <c r="C80" s="91">
        <v>2</v>
      </c>
      <c r="D80" s="134">
        <v>0.005358046738294675</v>
      </c>
      <c r="E80" s="134">
        <v>2.1346020532876793</v>
      </c>
      <c r="F80" s="91" t="s">
        <v>959</v>
      </c>
      <c r="G80" s="91" t="b">
        <v>0</v>
      </c>
      <c r="H80" s="91" t="b">
        <v>0</v>
      </c>
      <c r="I80" s="91" t="b">
        <v>0</v>
      </c>
      <c r="J80" s="91" t="b">
        <v>0</v>
      </c>
      <c r="K80" s="91" t="b">
        <v>0</v>
      </c>
      <c r="L80" s="91" t="b">
        <v>0</v>
      </c>
    </row>
    <row r="81" spans="1:12" ht="15">
      <c r="A81" s="91" t="s">
        <v>747</v>
      </c>
      <c r="B81" s="91" t="s">
        <v>750</v>
      </c>
      <c r="C81" s="91">
        <v>2</v>
      </c>
      <c r="D81" s="134">
        <v>0.005358046738294675</v>
      </c>
      <c r="E81" s="134">
        <v>2.1346020532876793</v>
      </c>
      <c r="F81" s="91" t="s">
        <v>959</v>
      </c>
      <c r="G81" s="91" t="b">
        <v>0</v>
      </c>
      <c r="H81" s="91" t="b">
        <v>0</v>
      </c>
      <c r="I81" s="91" t="b">
        <v>0</v>
      </c>
      <c r="J81" s="91" t="b">
        <v>0</v>
      </c>
      <c r="K81" s="91" t="b">
        <v>0</v>
      </c>
      <c r="L81" s="91" t="b">
        <v>0</v>
      </c>
    </row>
    <row r="82" spans="1:12" ht="15">
      <c r="A82" s="91" t="s">
        <v>750</v>
      </c>
      <c r="B82" s="91" t="s">
        <v>751</v>
      </c>
      <c r="C82" s="91">
        <v>2</v>
      </c>
      <c r="D82" s="134">
        <v>0.005358046738294675</v>
      </c>
      <c r="E82" s="134">
        <v>2.3106933123433606</v>
      </c>
      <c r="F82" s="91" t="s">
        <v>959</v>
      </c>
      <c r="G82" s="91" t="b">
        <v>0</v>
      </c>
      <c r="H82" s="91" t="b">
        <v>0</v>
      </c>
      <c r="I82" s="91" t="b">
        <v>0</v>
      </c>
      <c r="J82" s="91" t="b">
        <v>0</v>
      </c>
      <c r="K82" s="91" t="b">
        <v>0</v>
      </c>
      <c r="L82" s="91" t="b">
        <v>0</v>
      </c>
    </row>
    <row r="83" spans="1:12" ht="15">
      <c r="A83" s="91" t="s">
        <v>751</v>
      </c>
      <c r="B83" s="91" t="s">
        <v>752</v>
      </c>
      <c r="C83" s="91">
        <v>2</v>
      </c>
      <c r="D83" s="134">
        <v>0.005358046738294675</v>
      </c>
      <c r="E83" s="134">
        <v>2.3106933123433606</v>
      </c>
      <c r="F83" s="91" t="s">
        <v>959</v>
      </c>
      <c r="G83" s="91" t="b">
        <v>0</v>
      </c>
      <c r="H83" s="91" t="b">
        <v>0</v>
      </c>
      <c r="I83" s="91" t="b">
        <v>0</v>
      </c>
      <c r="J83" s="91" t="b">
        <v>0</v>
      </c>
      <c r="K83" s="91" t="b">
        <v>0</v>
      </c>
      <c r="L83" s="91" t="b">
        <v>0</v>
      </c>
    </row>
    <row r="84" spans="1:12" ht="15">
      <c r="A84" s="91" t="s">
        <v>752</v>
      </c>
      <c r="B84" s="91" t="s">
        <v>753</v>
      </c>
      <c r="C84" s="91">
        <v>2</v>
      </c>
      <c r="D84" s="134">
        <v>0.005358046738294675</v>
      </c>
      <c r="E84" s="134">
        <v>2.3106933123433606</v>
      </c>
      <c r="F84" s="91" t="s">
        <v>959</v>
      </c>
      <c r="G84" s="91" t="b">
        <v>0</v>
      </c>
      <c r="H84" s="91" t="b">
        <v>0</v>
      </c>
      <c r="I84" s="91" t="b">
        <v>0</v>
      </c>
      <c r="J84" s="91" t="b">
        <v>0</v>
      </c>
      <c r="K84" s="91" t="b">
        <v>0</v>
      </c>
      <c r="L84" s="91" t="b">
        <v>0</v>
      </c>
    </row>
    <row r="85" spans="1:12" ht="15">
      <c r="A85" s="91" t="s">
        <v>753</v>
      </c>
      <c r="B85" s="91" t="s">
        <v>754</v>
      </c>
      <c r="C85" s="91">
        <v>2</v>
      </c>
      <c r="D85" s="134">
        <v>0.005358046738294675</v>
      </c>
      <c r="E85" s="134">
        <v>2.3106933123433606</v>
      </c>
      <c r="F85" s="91" t="s">
        <v>959</v>
      </c>
      <c r="G85" s="91" t="b">
        <v>0</v>
      </c>
      <c r="H85" s="91" t="b">
        <v>0</v>
      </c>
      <c r="I85" s="91" t="b">
        <v>0</v>
      </c>
      <c r="J85" s="91" t="b">
        <v>0</v>
      </c>
      <c r="K85" s="91" t="b">
        <v>0</v>
      </c>
      <c r="L85" s="91" t="b">
        <v>0</v>
      </c>
    </row>
    <row r="86" spans="1:12" ht="15">
      <c r="A86" s="91" t="s">
        <v>754</v>
      </c>
      <c r="B86" s="91" t="s">
        <v>755</v>
      </c>
      <c r="C86" s="91">
        <v>2</v>
      </c>
      <c r="D86" s="134">
        <v>0.005358046738294675</v>
      </c>
      <c r="E86" s="134">
        <v>2.3106933123433606</v>
      </c>
      <c r="F86" s="91" t="s">
        <v>959</v>
      </c>
      <c r="G86" s="91" t="b">
        <v>0</v>
      </c>
      <c r="H86" s="91" t="b">
        <v>0</v>
      </c>
      <c r="I86" s="91" t="b">
        <v>0</v>
      </c>
      <c r="J86" s="91" t="b">
        <v>0</v>
      </c>
      <c r="K86" s="91" t="b">
        <v>0</v>
      </c>
      <c r="L86" s="91" t="b">
        <v>0</v>
      </c>
    </row>
    <row r="87" spans="1:12" ht="15">
      <c r="A87" s="91" t="s">
        <v>755</v>
      </c>
      <c r="B87" s="91" t="s">
        <v>953</v>
      </c>
      <c r="C87" s="91">
        <v>2</v>
      </c>
      <c r="D87" s="134">
        <v>0.005358046738294675</v>
      </c>
      <c r="E87" s="134">
        <v>2.3106933123433606</v>
      </c>
      <c r="F87" s="91" t="s">
        <v>959</v>
      </c>
      <c r="G87" s="91" t="b">
        <v>0</v>
      </c>
      <c r="H87" s="91" t="b">
        <v>0</v>
      </c>
      <c r="I87" s="91" t="b">
        <v>0</v>
      </c>
      <c r="J87" s="91" t="b">
        <v>0</v>
      </c>
      <c r="K87" s="91" t="b">
        <v>0</v>
      </c>
      <c r="L87" s="91" t="b">
        <v>0</v>
      </c>
    </row>
    <row r="88" spans="1:12" ht="15">
      <c r="A88" s="91" t="s">
        <v>953</v>
      </c>
      <c r="B88" s="91" t="s">
        <v>954</v>
      </c>
      <c r="C88" s="91">
        <v>2</v>
      </c>
      <c r="D88" s="134">
        <v>0.005358046738294675</v>
      </c>
      <c r="E88" s="134">
        <v>2.3106933123433606</v>
      </c>
      <c r="F88" s="91" t="s">
        <v>959</v>
      </c>
      <c r="G88" s="91" t="b">
        <v>0</v>
      </c>
      <c r="H88" s="91" t="b">
        <v>0</v>
      </c>
      <c r="I88" s="91" t="b">
        <v>0</v>
      </c>
      <c r="J88" s="91" t="b">
        <v>0</v>
      </c>
      <c r="K88" s="91" t="b">
        <v>0</v>
      </c>
      <c r="L88" s="91" t="b">
        <v>0</v>
      </c>
    </row>
    <row r="89" spans="1:12" ht="15">
      <c r="A89" s="91" t="s">
        <v>954</v>
      </c>
      <c r="B89" s="91" t="s">
        <v>675</v>
      </c>
      <c r="C89" s="91">
        <v>2</v>
      </c>
      <c r="D89" s="134">
        <v>0.005358046738294675</v>
      </c>
      <c r="E89" s="134">
        <v>1.532542061959717</v>
      </c>
      <c r="F89" s="91" t="s">
        <v>959</v>
      </c>
      <c r="G89" s="91" t="b">
        <v>0</v>
      </c>
      <c r="H89" s="91" t="b">
        <v>0</v>
      </c>
      <c r="I89" s="91" t="b">
        <v>0</v>
      </c>
      <c r="J89" s="91" t="b">
        <v>0</v>
      </c>
      <c r="K89" s="91" t="b">
        <v>0</v>
      </c>
      <c r="L89" s="91" t="b">
        <v>0</v>
      </c>
    </row>
    <row r="90" spans="1:12" ht="15">
      <c r="A90" s="91" t="s">
        <v>675</v>
      </c>
      <c r="B90" s="91" t="s">
        <v>955</v>
      </c>
      <c r="C90" s="91">
        <v>2</v>
      </c>
      <c r="D90" s="134">
        <v>0.005358046738294675</v>
      </c>
      <c r="E90" s="134">
        <v>1.497779955700505</v>
      </c>
      <c r="F90" s="91" t="s">
        <v>959</v>
      </c>
      <c r="G90" s="91" t="b">
        <v>0</v>
      </c>
      <c r="H90" s="91" t="b">
        <v>0</v>
      </c>
      <c r="I90" s="91" t="b">
        <v>0</v>
      </c>
      <c r="J90" s="91" t="b">
        <v>0</v>
      </c>
      <c r="K90" s="91" t="b">
        <v>0</v>
      </c>
      <c r="L90" s="91" t="b">
        <v>0</v>
      </c>
    </row>
    <row r="91" spans="1:12" ht="15">
      <c r="A91" s="91" t="s">
        <v>955</v>
      </c>
      <c r="B91" s="91" t="s">
        <v>956</v>
      </c>
      <c r="C91" s="91">
        <v>2</v>
      </c>
      <c r="D91" s="134">
        <v>0.005358046738294675</v>
      </c>
      <c r="E91" s="134">
        <v>2.3106933123433606</v>
      </c>
      <c r="F91" s="91" t="s">
        <v>959</v>
      </c>
      <c r="G91" s="91" t="b">
        <v>0</v>
      </c>
      <c r="H91" s="91" t="b">
        <v>0</v>
      </c>
      <c r="I91" s="91" t="b">
        <v>0</v>
      </c>
      <c r="J91" s="91" t="b">
        <v>0</v>
      </c>
      <c r="K91" s="91" t="b">
        <v>0</v>
      </c>
      <c r="L91" s="91" t="b">
        <v>0</v>
      </c>
    </row>
    <row r="92" spans="1:12" ht="15">
      <c r="A92" s="91" t="s">
        <v>701</v>
      </c>
      <c r="B92" s="91" t="s">
        <v>704</v>
      </c>
      <c r="C92" s="91">
        <v>2</v>
      </c>
      <c r="D92" s="134">
        <v>0.01389595481440779</v>
      </c>
      <c r="E92" s="134">
        <v>1.5399120845791179</v>
      </c>
      <c r="F92" s="91" t="s">
        <v>619</v>
      </c>
      <c r="G92" s="91" t="b">
        <v>0</v>
      </c>
      <c r="H92" s="91" t="b">
        <v>0</v>
      </c>
      <c r="I92" s="91" t="b">
        <v>0</v>
      </c>
      <c r="J92" s="91" t="b">
        <v>0</v>
      </c>
      <c r="K92" s="91" t="b">
        <v>0</v>
      </c>
      <c r="L92" s="91" t="b">
        <v>0</v>
      </c>
    </row>
    <row r="93" spans="1:12" ht="15">
      <c r="A93" s="91" t="s">
        <v>705</v>
      </c>
      <c r="B93" s="91" t="s">
        <v>706</v>
      </c>
      <c r="C93" s="91">
        <v>2</v>
      </c>
      <c r="D93" s="134">
        <v>0.01389595481440779</v>
      </c>
      <c r="E93" s="134">
        <v>1.7160033436347992</v>
      </c>
      <c r="F93" s="91" t="s">
        <v>619</v>
      </c>
      <c r="G93" s="91" t="b">
        <v>0</v>
      </c>
      <c r="H93" s="91" t="b">
        <v>0</v>
      </c>
      <c r="I93" s="91" t="b">
        <v>0</v>
      </c>
      <c r="J93" s="91" t="b">
        <v>0</v>
      </c>
      <c r="K93" s="91" t="b">
        <v>0</v>
      </c>
      <c r="L93" s="91" t="b">
        <v>0</v>
      </c>
    </row>
    <row r="94" spans="1:12" ht="15">
      <c r="A94" s="91" t="s">
        <v>697</v>
      </c>
      <c r="B94" s="91" t="s">
        <v>700</v>
      </c>
      <c r="C94" s="91">
        <v>2</v>
      </c>
      <c r="D94" s="134">
        <v>0.01389595481440779</v>
      </c>
      <c r="E94" s="134">
        <v>1.2388820889151366</v>
      </c>
      <c r="F94" s="91" t="s">
        <v>619</v>
      </c>
      <c r="G94" s="91" t="b">
        <v>0</v>
      </c>
      <c r="H94" s="91" t="b">
        <v>0</v>
      </c>
      <c r="I94" s="91" t="b">
        <v>0</v>
      </c>
      <c r="J94" s="91" t="b">
        <v>0</v>
      </c>
      <c r="K94" s="91" t="b">
        <v>0</v>
      </c>
      <c r="L94" s="91" t="b">
        <v>0</v>
      </c>
    </row>
    <row r="95" spans="1:12" ht="15">
      <c r="A95" s="91" t="s">
        <v>930</v>
      </c>
      <c r="B95" s="91" t="s">
        <v>931</v>
      </c>
      <c r="C95" s="91">
        <v>2</v>
      </c>
      <c r="D95" s="134">
        <v>0.019041766706099774</v>
      </c>
      <c r="E95" s="134">
        <v>1.7160033436347992</v>
      </c>
      <c r="F95" s="91" t="s">
        <v>619</v>
      </c>
      <c r="G95" s="91" t="b">
        <v>0</v>
      </c>
      <c r="H95" s="91" t="b">
        <v>0</v>
      </c>
      <c r="I95" s="91" t="b">
        <v>0</v>
      </c>
      <c r="J95" s="91" t="b">
        <v>0</v>
      </c>
      <c r="K95" s="91" t="b">
        <v>0</v>
      </c>
      <c r="L95" s="91" t="b">
        <v>0</v>
      </c>
    </row>
    <row r="96" spans="1:12" ht="15">
      <c r="A96" s="91" t="s">
        <v>931</v>
      </c>
      <c r="B96" s="91" t="s">
        <v>697</v>
      </c>
      <c r="C96" s="91">
        <v>2</v>
      </c>
      <c r="D96" s="134">
        <v>0.019041766706099774</v>
      </c>
      <c r="E96" s="134">
        <v>1.414973347970818</v>
      </c>
      <c r="F96" s="91" t="s">
        <v>619</v>
      </c>
      <c r="G96" s="91" t="b">
        <v>0</v>
      </c>
      <c r="H96" s="91" t="b">
        <v>0</v>
      </c>
      <c r="I96" s="91" t="b">
        <v>0</v>
      </c>
      <c r="J96" s="91" t="b">
        <v>0</v>
      </c>
      <c r="K96" s="91" t="b">
        <v>0</v>
      </c>
      <c r="L96" s="91" t="b">
        <v>0</v>
      </c>
    </row>
    <row r="97" spans="1:12" ht="15">
      <c r="A97" s="91" t="s">
        <v>675</v>
      </c>
      <c r="B97" s="91" t="s">
        <v>708</v>
      </c>
      <c r="C97" s="91">
        <v>6</v>
      </c>
      <c r="D97" s="134">
        <v>0</v>
      </c>
      <c r="E97" s="134">
        <v>1.2304489213782739</v>
      </c>
      <c r="F97" s="91" t="s">
        <v>620</v>
      </c>
      <c r="G97" s="91" t="b">
        <v>0</v>
      </c>
      <c r="H97" s="91" t="b">
        <v>0</v>
      </c>
      <c r="I97" s="91" t="b">
        <v>0</v>
      </c>
      <c r="J97" s="91" t="b">
        <v>0</v>
      </c>
      <c r="K97" s="91" t="b">
        <v>0</v>
      </c>
      <c r="L97" s="91" t="b">
        <v>0</v>
      </c>
    </row>
    <row r="98" spans="1:12" ht="15">
      <c r="A98" s="91" t="s">
        <v>708</v>
      </c>
      <c r="B98" s="91" t="s">
        <v>696</v>
      </c>
      <c r="C98" s="91">
        <v>6</v>
      </c>
      <c r="D98" s="134">
        <v>0</v>
      </c>
      <c r="E98" s="134">
        <v>0.9294189257142927</v>
      </c>
      <c r="F98" s="91" t="s">
        <v>620</v>
      </c>
      <c r="G98" s="91" t="b">
        <v>0</v>
      </c>
      <c r="H98" s="91" t="b">
        <v>0</v>
      </c>
      <c r="I98" s="91" t="b">
        <v>0</v>
      </c>
      <c r="J98" s="91" t="b">
        <v>0</v>
      </c>
      <c r="K98" s="91" t="b">
        <v>0</v>
      </c>
      <c r="L98" s="91" t="b">
        <v>0</v>
      </c>
    </row>
    <row r="99" spans="1:12" ht="15">
      <c r="A99" s="91" t="s">
        <v>696</v>
      </c>
      <c r="B99" s="91" t="s">
        <v>709</v>
      </c>
      <c r="C99" s="91">
        <v>6</v>
      </c>
      <c r="D99" s="134">
        <v>0</v>
      </c>
      <c r="E99" s="134">
        <v>0.9294189257142927</v>
      </c>
      <c r="F99" s="91" t="s">
        <v>620</v>
      </c>
      <c r="G99" s="91" t="b">
        <v>0</v>
      </c>
      <c r="H99" s="91" t="b">
        <v>0</v>
      </c>
      <c r="I99" s="91" t="b">
        <v>0</v>
      </c>
      <c r="J99" s="91" t="b">
        <v>0</v>
      </c>
      <c r="K99" s="91" t="b">
        <v>0</v>
      </c>
      <c r="L99" s="91" t="b">
        <v>0</v>
      </c>
    </row>
    <row r="100" spans="1:12" ht="15">
      <c r="A100" s="91" t="s">
        <v>709</v>
      </c>
      <c r="B100" s="91" t="s">
        <v>710</v>
      </c>
      <c r="C100" s="91">
        <v>6</v>
      </c>
      <c r="D100" s="134">
        <v>0</v>
      </c>
      <c r="E100" s="134">
        <v>1.2304489213782739</v>
      </c>
      <c r="F100" s="91" t="s">
        <v>620</v>
      </c>
      <c r="G100" s="91" t="b">
        <v>0</v>
      </c>
      <c r="H100" s="91" t="b">
        <v>0</v>
      </c>
      <c r="I100" s="91" t="b">
        <v>0</v>
      </c>
      <c r="J100" s="91" t="b">
        <v>0</v>
      </c>
      <c r="K100" s="91" t="b">
        <v>0</v>
      </c>
      <c r="L100" s="91" t="b">
        <v>0</v>
      </c>
    </row>
    <row r="101" spans="1:12" ht="15">
      <c r="A101" s="91" t="s">
        <v>710</v>
      </c>
      <c r="B101" s="91" t="s">
        <v>711</v>
      </c>
      <c r="C101" s="91">
        <v>6</v>
      </c>
      <c r="D101" s="134">
        <v>0</v>
      </c>
      <c r="E101" s="134">
        <v>1.2304489213782739</v>
      </c>
      <c r="F101" s="91" t="s">
        <v>620</v>
      </c>
      <c r="G101" s="91" t="b">
        <v>0</v>
      </c>
      <c r="H101" s="91" t="b">
        <v>0</v>
      </c>
      <c r="I101" s="91" t="b">
        <v>0</v>
      </c>
      <c r="J101" s="91" t="b">
        <v>0</v>
      </c>
      <c r="K101" s="91" t="b">
        <v>0</v>
      </c>
      <c r="L101" s="91" t="b">
        <v>0</v>
      </c>
    </row>
    <row r="102" spans="1:12" ht="15">
      <c r="A102" s="91" t="s">
        <v>711</v>
      </c>
      <c r="B102" s="91" t="s">
        <v>712</v>
      </c>
      <c r="C102" s="91">
        <v>6</v>
      </c>
      <c r="D102" s="134">
        <v>0</v>
      </c>
      <c r="E102" s="134">
        <v>1.2304489213782739</v>
      </c>
      <c r="F102" s="91" t="s">
        <v>620</v>
      </c>
      <c r="G102" s="91" t="b">
        <v>0</v>
      </c>
      <c r="H102" s="91" t="b">
        <v>0</v>
      </c>
      <c r="I102" s="91" t="b">
        <v>0</v>
      </c>
      <c r="J102" s="91" t="b">
        <v>0</v>
      </c>
      <c r="K102" s="91" t="b">
        <v>0</v>
      </c>
      <c r="L102" s="91" t="b">
        <v>0</v>
      </c>
    </row>
    <row r="103" spans="1:12" ht="15">
      <c r="A103" s="91" t="s">
        <v>712</v>
      </c>
      <c r="B103" s="91" t="s">
        <v>696</v>
      </c>
      <c r="C103" s="91">
        <v>6</v>
      </c>
      <c r="D103" s="134">
        <v>0</v>
      </c>
      <c r="E103" s="134">
        <v>0.9294189257142927</v>
      </c>
      <c r="F103" s="91" t="s">
        <v>620</v>
      </c>
      <c r="G103" s="91" t="b">
        <v>0</v>
      </c>
      <c r="H103" s="91" t="b">
        <v>0</v>
      </c>
      <c r="I103" s="91" t="b">
        <v>0</v>
      </c>
      <c r="J103" s="91" t="b">
        <v>0</v>
      </c>
      <c r="K103" s="91" t="b">
        <v>0</v>
      </c>
      <c r="L103" s="91" t="b">
        <v>0</v>
      </c>
    </row>
    <row r="104" spans="1:12" ht="15">
      <c r="A104" s="91" t="s">
        <v>696</v>
      </c>
      <c r="B104" s="91" t="s">
        <v>713</v>
      </c>
      <c r="C104" s="91">
        <v>6</v>
      </c>
      <c r="D104" s="134">
        <v>0</v>
      </c>
      <c r="E104" s="134">
        <v>0.9294189257142927</v>
      </c>
      <c r="F104" s="91" t="s">
        <v>620</v>
      </c>
      <c r="G104" s="91" t="b">
        <v>0</v>
      </c>
      <c r="H104" s="91" t="b">
        <v>0</v>
      </c>
      <c r="I104" s="91" t="b">
        <v>0</v>
      </c>
      <c r="J104" s="91" t="b">
        <v>0</v>
      </c>
      <c r="K104" s="91" t="b">
        <v>0</v>
      </c>
      <c r="L104" s="91" t="b">
        <v>0</v>
      </c>
    </row>
    <row r="105" spans="1:12" ht="15">
      <c r="A105" s="91" t="s">
        <v>713</v>
      </c>
      <c r="B105" s="91" t="s">
        <v>714</v>
      </c>
      <c r="C105" s="91">
        <v>6</v>
      </c>
      <c r="D105" s="134">
        <v>0</v>
      </c>
      <c r="E105" s="134">
        <v>1.2304489213782739</v>
      </c>
      <c r="F105" s="91" t="s">
        <v>620</v>
      </c>
      <c r="G105" s="91" t="b">
        <v>0</v>
      </c>
      <c r="H105" s="91" t="b">
        <v>0</v>
      </c>
      <c r="I105" s="91" t="b">
        <v>0</v>
      </c>
      <c r="J105" s="91" t="b">
        <v>0</v>
      </c>
      <c r="K105" s="91" t="b">
        <v>0</v>
      </c>
      <c r="L105" s="91" t="b">
        <v>0</v>
      </c>
    </row>
    <row r="106" spans="1:12" ht="15">
      <c r="A106" s="91" t="s">
        <v>714</v>
      </c>
      <c r="B106" s="91" t="s">
        <v>715</v>
      </c>
      <c r="C106" s="91">
        <v>6</v>
      </c>
      <c r="D106" s="134">
        <v>0</v>
      </c>
      <c r="E106" s="134">
        <v>1.2304489213782739</v>
      </c>
      <c r="F106" s="91" t="s">
        <v>620</v>
      </c>
      <c r="G106" s="91" t="b">
        <v>0</v>
      </c>
      <c r="H106" s="91" t="b">
        <v>0</v>
      </c>
      <c r="I106" s="91" t="b">
        <v>0</v>
      </c>
      <c r="J106" s="91" t="b">
        <v>0</v>
      </c>
      <c r="K106" s="91" t="b">
        <v>0</v>
      </c>
      <c r="L106" s="91" t="b">
        <v>0</v>
      </c>
    </row>
    <row r="107" spans="1:12" ht="15">
      <c r="A107" s="91" t="s">
        <v>715</v>
      </c>
      <c r="B107" s="91" t="s">
        <v>697</v>
      </c>
      <c r="C107" s="91">
        <v>6</v>
      </c>
      <c r="D107" s="134">
        <v>0</v>
      </c>
      <c r="E107" s="134">
        <v>1.2304489213782739</v>
      </c>
      <c r="F107" s="91" t="s">
        <v>620</v>
      </c>
      <c r="G107" s="91" t="b">
        <v>0</v>
      </c>
      <c r="H107" s="91" t="b">
        <v>0</v>
      </c>
      <c r="I107" s="91" t="b">
        <v>0</v>
      </c>
      <c r="J107" s="91" t="b">
        <v>0</v>
      </c>
      <c r="K107" s="91" t="b">
        <v>0</v>
      </c>
      <c r="L107" s="91" t="b">
        <v>0</v>
      </c>
    </row>
    <row r="108" spans="1:12" ht="15">
      <c r="A108" s="91" t="s">
        <v>697</v>
      </c>
      <c r="B108" s="91" t="s">
        <v>917</v>
      </c>
      <c r="C108" s="91">
        <v>6</v>
      </c>
      <c r="D108" s="134">
        <v>0</v>
      </c>
      <c r="E108" s="134">
        <v>1.2304489213782739</v>
      </c>
      <c r="F108" s="91" t="s">
        <v>620</v>
      </c>
      <c r="G108" s="91" t="b">
        <v>0</v>
      </c>
      <c r="H108" s="91" t="b">
        <v>0</v>
      </c>
      <c r="I108" s="91" t="b">
        <v>0</v>
      </c>
      <c r="J108" s="91" t="b">
        <v>0</v>
      </c>
      <c r="K108" s="91" t="b">
        <v>0</v>
      </c>
      <c r="L108" s="91" t="b">
        <v>0</v>
      </c>
    </row>
    <row r="109" spans="1:12" ht="15">
      <c r="A109" s="91" t="s">
        <v>917</v>
      </c>
      <c r="B109" s="91" t="s">
        <v>698</v>
      </c>
      <c r="C109" s="91">
        <v>6</v>
      </c>
      <c r="D109" s="134">
        <v>0</v>
      </c>
      <c r="E109" s="134">
        <v>1.2304489213782739</v>
      </c>
      <c r="F109" s="91" t="s">
        <v>620</v>
      </c>
      <c r="G109" s="91" t="b">
        <v>0</v>
      </c>
      <c r="H109" s="91" t="b">
        <v>0</v>
      </c>
      <c r="I109" s="91" t="b">
        <v>0</v>
      </c>
      <c r="J109" s="91" t="b">
        <v>0</v>
      </c>
      <c r="K109" s="91" t="b">
        <v>0</v>
      </c>
      <c r="L109" s="91" t="b">
        <v>0</v>
      </c>
    </row>
    <row r="110" spans="1:12" ht="15">
      <c r="A110" s="91" t="s">
        <v>698</v>
      </c>
      <c r="B110" s="91" t="s">
        <v>918</v>
      </c>
      <c r="C110" s="91">
        <v>6</v>
      </c>
      <c r="D110" s="134">
        <v>0</v>
      </c>
      <c r="E110" s="134">
        <v>1.2304489213782739</v>
      </c>
      <c r="F110" s="91" t="s">
        <v>620</v>
      </c>
      <c r="G110" s="91" t="b">
        <v>0</v>
      </c>
      <c r="H110" s="91" t="b">
        <v>0</v>
      </c>
      <c r="I110" s="91" t="b">
        <v>0</v>
      </c>
      <c r="J110" s="91" t="b">
        <v>0</v>
      </c>
      <c r="K110" s="91" t="b">
        <v>0</v>
      </c>
      <c r="L110" s="91" t="b">
        <v>0</v>
      </c>
    </row>
    <row r="111" spans="1:12" ht="15">
      <c r="A111" s="91" t="s">
        <v>918</v>
      </c>
      <c r="B111" s="91" t="s">
        <v>919</v>
      </c>
      <c r="C111" s="91">
        <v>6</v>
      </c>
      <c r="D111" s="134">
        <v>0</v>
      </c>
      <c r="E111" s="134">
        <v>1.2304489213782739</v>
      </c>
      <c r="F111" s="91" t="s">
        <v>620</v>
      </c>
      <c r="G111" s="91" t="b">
        <v>0</v>
      </c>
      <c r="H111" s="91" t="b">
        <v>0</v>
      </c>
      <c r="I111" s="91" t="b">
        <v>0</v>
      </c>
      <c r="J111" s="91" t="b">
        <v>0</v>
      </c>
      <c r="K111" s="91" t="b">
        <v>0</v>
      </c>
      <c r="L111" s="91" t="b">
        <v>0</v>
      </c>
    </row>
    <row r="112" spans="1:12" ht="15">
      <c r="A112" s="91" t="s">
        <v>919</v>
      </c>
      <c r="B112" s="91" t="s">
        <v>920</v>
      </c>
      <c r="C112" s="91">
        <v>6</v>
      </c>
      <c r="D112" s="134">
        <v>0</v>
      </c>
      <c r="E112" s="134">
        <v>1.2304489213782739</v>
      </c>
      <c r="F112" s="91" t="s">
        <v>620</v>
      </c>
      <c r="G112" s="91" t="b">
        <v>0</v>
      </c>
      <c r="H112" s="91" t="b">
        <v>0</v>
      </c>
      <c r="I112" s="91" t="b">
        <v>0</v>
      </c>
      <c r="J112" s="91" t="b">
        <v>0</v>
      </c>
      <c r="K112" s="91" t="b">
        <v>0</v>
      </c>
      <c r="L112" s="91" t="b">
        <v>0</v>
      </c>
    </row>
    <row r="113" spans="1:12" ht="15">
      <c r="A113" s="91" t="s">
        <v>229</v>
      </c>
      <c r="B113" s="91" t="s">
        <v>675</v>
      </c>
      <c r="C113" s="91">
        <v>5</v>
      </c>
      <c r="D113" s="134">
        <v>0.0036657984281307783</v>
      </c>
      <c r="E113" s="134">
        <v>1.3096301674258988</v>
      </c>
      <c r="F113" s="91" t="s">
        <v>620</v>
      </c>
      <c r="G113" s="91" t="b">
        <v>0</v>
      </c>
      <c r="H113" s="91" t="b">
        <v>0</v>
      </c>
      <c r="I113" s="91" t="b">
        <v>0</v>
      </c>
      <c r="J113" s="91" t="b">
        <v>0</v>
      </c>
      <c r="K113" s="91" t="b">
        <v>0</v>
      </c>
      <c r="L113" s="91" t="b">
        <v>0</v>
      </c>
    </row>
    <row r="114" spans="1:12" ht="15">
      <c r="A114" s="91" t="s">
        <v>695</v>
      </c>
      <c r="B114" s="91" t="s">
        <v>719</v>
      </c>
      <c r="C114" s="91">
        <v>2</v>
      </c>
      <c r="D114" s="134">
        <v>0.009556507798856546</v>
      </c>
      <c r="E114" s="134">
        <v>1.469822015978163</v>
      </c>
      <c r="F114" s="91" t="s">
        <v>621</v>
      </c>
      <c r="G114" s="91" t="b">
        <v>0</v>
      </c>
      <c r="H114" s="91" t="b">
        <v>0</v>
      </c>
      <c r="I114" s="91" t="b">
        <v>0</v>
      </c>
      <c r="J114" s="91" t="b">
        <v>0</v>
      </c>
      <c r="K114" s="91" t="b">
        <v>0</v>
      </c>
      <c r="L114" s="91" t="b">
        <v>0</v>
      </c>
    </row>
    <row r="115" spans="1:12" ht="15">
      <c r="A115" s="91" t="s">
        <v>719</v>
      </c>
      <c r="B115" s="91" t="s">
        <v>720</v>
      </c>
      <c r="C115" s="91">
        <v>2</v>
      </c>
      <c r="D115" s="134">
        <v>0.009556507798856546</v>
      </c>
      <c r="E115" s="134">
        <v>1.469822015978163</v>
      </c>
      <c r="F115" s="91" t="s">
        <v>621</v>
      </c>
      <c r="G115" s="91" t="b">
        <v>0</v>
      </c>
      <c r="H115" s="91" t="b">
        <v>0</v>
      </c>
      <c r="I115" s="91" t="b">
        <v>0</v>
      </c>
      <c r="J115" s="91" t="b">
        <v>0</v>
      </c>
      <c r="K115" s="91" t="b">
        <v>0</v>
      </c>
      <c r="L115" s="91" t="b">
        <v>0</v>
      </c>
    </row>
    <row r="116" spans="1:12" ht="15">
      <c r="A116" s="91" t="s">
        <v>720</v>
      </c>
      <c r="B116" s="91" t="s">
        <v>721</v>
      </c>
      <c r="C116" s="91">
        <v>2</v>
      </c>
      <c r="D116" s="134">
        <v>0.009556507798856546</v>
      </c>
      <c r="E116" s="134">
        <v>1.469822015978163</v>
      </c>
      <c r="F116" s="91" t="s">
        <v>621</v>
      </c>
      <c r="G116" s="91" t="b">
        <v>0</v>
      </c>
      <c r="H116" s="91" t="b">
        <v>0</v>
      </c>
      <c r="I116" s="91" t="b">
        <v>0</v>
      </c>
      <c r="J116" s="91" t="b">
        <v>0</v>
      </c>
      <c r="K116" s="91" t="b">
        <v>0</v>
      </c>
      <c r="L116" s="91" t="b">
        <v>0</v>
      </c>
    </row>
    <row r="117" spans="1:12" ht="15">
      <c r="A117" s="91" t="s">
        <v>721</v>
      </c>
      <c r="B117" s="91" t="s">
        <v>722</v>
      </c>
      <c r="C117" s="91">
        <v>2</v>
      </c>
      <c r="D117" s="134">
        <v>0.009556507798856546</v>
      </c>
      <c r="E117" s="134">
        <v>1.469822015978163</v>
      </c>
      <c r="F117" s="91" t="s">
        <v>621</v>
      </c>
      <c r="G117" s="91" t="b">
        <v>0</v>
      </c>
      <c r="H117" s="91" t="b">
        <v>0</v>
      </c>
      <c r="I117" s="91" t="b">
        <v>0</v>
      </c>
      <c r="J117" s="91" t="b">
        <v>0</v>
      </c>
      <c r="K117" s="91" t="b">
        <v>1</v>
      </c>
      <c r="L117" s="91" t="b">
        <v>0</v>
      </c>
    </row>
    <row r="118" spans="1:12" ht="15">
      <c r="A118" s="91" t="s">
        <v>722</v>
      </c>
      <c r="B118" s="91" t="s">
        <v>723</v>
      </c>
      <c r="C118" s="91">
        <v>2</v>
      </c>
      <c r="D118" s="134">
        <v>0.009556507798856546</v>
      </c>
      <c r="E118" s="134">
        <v>1.469822015978163</v>
      </c>
      <c r="F118" s="91" t="s">
        <v>621</v>
      </c>
      <c r="G118" s="91" t="b">
        <v>0</v>
      </c>
      <c r="H118" s="91" t="b">
        <v>1</v>
      </c>
      <c r="I118" s="91" t="b">
        <v>0</v>
      </c>
      <c r="J118" s="91" t="b">
        <v>0</v>
      </c>
      <c r="K118" s="91" t="b">
        <v>0</v>
      </c>
      <c r="L118" s="91" t="b">
        <v>0</v>
      </c>
    </row>
    <row r="119" spans="1:12" ht="15">
      <c r="A119" s="91" t="s">
        <v>723</v>
      </c>
      <c r="B119" s="91" t="s">
        <v>724</v>
      </c>
      <c r="C119" s="91">
        <v>2</v>
      </c>
      <c r="D119" s="134">
        <v>0.009556507798856546</v>
      </c>
      <c r="E119" s="134">
        <v>1.469822015978163</v>
      </c>
      <c r="F119" s="91" t="s">
        <v>621</v>
      </c>
      <c r="G119" s="91" t="b">
        <v>0</v>
      </c>
      <c r="H119" s="91" t="b">
        <v>0</v>
      </c>
      <c r="I119" s="91" t="b">
        <v>0</v>
      </c>
      <c r="J119" s="91" t="b">
        <v>0</v>
      </c>
      <c r="K119" s="91" t="b">
        <v>1</v>
      </c>
      <c r="L119" s="91" t="b">
        <v>0</v>
      </c>
    </row>
    <row r="120" spans="1:12" ht="15">
      <c r="A120" s="91" t="s">
        <v>724</v>
      </c>
      <c r="B120" s="91" t="s">
        <v>725</v>
      </c>
      <c r="C120" s="91">
        <v>2</v>
      </c>
      <c r="D120" s="134">
        <v>0.009556507798856546</v>
      </c>
      <c r="E120" s="134">
        <v>1.469822015978163</v>
      </c>
      <c r="F120" s="91" t="s">
        <v>621</v>
      </c>
      <c r="G120" s="91" t="b">
        <v>0</v>
      </c>
      <c r="H120" s="91" t="b">
        <v>1</v>
      </c>
      <c r="I120" s="91" t="b">
        <v>0</v>
      </c>
      <c r="J120" s="91" t="b">
        <v>0</v>
      </c>
      <c r="K120" s="91" t="b">
        <v>0</v>
      </c>
      <c r="L120" s="91" t="b">
        <v>0</v>
      </c>
    </row>
    <row r="121" spans="1:12" ht="15">
      <c r="A121" s="91" t="s">
        <v>725</v>
      </c>
      <c r="B121" s="91" t="s">
        <v>942</v>
      </c>
      <c r="C121" s="91">
        <v>2</v>
      </c>
      <c r="D121" s="134">
        <v>0.009556507798856546</v>
      </c>
      <c r="E121" s="134">
        <v>1.469822015978163</v>
      </c>
      <c r="F121" s="91" t="s">
        <v>621</v>
      </c>
      <c r="G121" s="91" t="b">
        <v>0</v>
      </c>
      <c r="H121" s="91" t="b">
        <v>0</v>
      </c>
      <c r="I121" s="91" t="b">
        <v>0</v>
      </c>
      <c r="J121" s="91" t="b">
        <v>0</v>
      </c>
      <c r="K121" s="91" t="b">
        <v>0</v>
      </c>
      <c r="L121" s="91" t="b">
        <v>0</v>
      </c>
    </row>
    <row r="122" spans="1:12" ht="15">
      <c r="A122" s="91" t="s">
        <v>942</v>
      </c>
      <c r="B122" s="91" t="s">
        <v>943</v>
      </c>
      <c r="C122" s="91">
        <v>2</v>
      </c>
      <c r="D122" s="134">
        <v>0.009556507798856546</v>
      </c>
      <c r="E122" s="134">
        <v>1.469822015978163</v>
      </c>
      <c r="F122" s="91" t="s">
        <v>621</v>
      </c>
      <c r="G122" s="91" t="b">
        <v>0</v>
      </c>
      <c r="H122" s="91" t="b">
        <v>0</v>
      </c>
      <c r="I122" s="91" t="b">
        <v>0</v>
      </c>
      <c r="J122" s="91" t="b">
        <v>0</v>
      </c>
      <c r="K122" s="91" t="b">
        <v>0</v>
      </c>
      <c r="L122" s="91" t="b">
        <v>0</v>
      </c>
    </row>
    <row r="123" spans="1:12" ht="15">
      <c r="A123" s="91" t="s">
        <v>944</v>
      </c>
      <c r="B123" s="91" t="s">
        <v>945</v>
      </c>
      <c r="C123" s="91">
        <v>2</v>
      </c>
      <c r="D123" s="134">
        <v>0.009556507798856546</v>
      </c>
      <c r="E123" s="134">
        <v>1.469822015978163</v>
      </c>
      <c r="F123" s="91" t="s">
        <v>621</v>
      </c>
      <c r="G123" s="91" t="b">
        <v>0</v>
      </c>
      <c r="H123" s="91" t="b">
        <v>0</v>
      </c>
      <c r="I123" s="91" t="b">
        <v>0</v>
      </c>
      <c r="J123" s="91" t="b">
        <v>0</v>
      </c>
      <c r="K123" s="91" t="b">
        <v>0</v>
      </c>
      <c r="L123" s="91" t="b">
        <v>0</v>
      </c>
    </row>
    <row r="124" spans="1:12" ht="15">
      <c r="A124" s="91" t="s">
        <v>945</v>
      </c>
      <c r="B124" s="91" t="s">
        <v>946</v>
      </c>
      <c r="C124" s="91">
        <v>2</v>
      </c>
      <c r="D124" s="134">
        <v>0.009556507798856546</v>
      </c>
      <c r="E124" s="134">
        <v>1.469822015978163</v>
      </c>
      <c r="F124" s="91" t="s">
        <v>621</v>
      </c>
      <c r="G124" s="91" t="b">
        <v>0</v>
      </c>
      <c r="H124" s="91" t="b">
        <v>0</v>
      </c>
      <c r="I124" s="91" t="b">
        <v>0</v>
      </c>
      <c r="J124" s="91" t="b">
        <v>0</v>
      </c>
      <c r="K124" s="91" t="b">
        <v>0</v>
      </c>
      <c r="L124" s="91" t="b">
        <v>0</v>
      </c>
    </row>
    <row r="125" spans="1:12" ht="15">
      <c r="A125" s="91" t="s">
        <v>946</v>
      </c>
      <c r="B125" s="91" t="s">
        <v>947</v>
      </c>
      <c r="C125" s="91">
        <v>2</v>
      </c>
      <c r="D125" s="134">
        <v>0.009556507798856546</v>
      </c>
      <c r="E125" s="134">
        <v>1.469822015978163</v>
      </c>
      <c r="F125" s="91" t="s">
        <v>621</v>
      </c>
      <c r="G125" s="91" t="b">
        <v>0</v>
      </c>
      <c r="H125" s="91" t="b">
        <v>0</v>
      </c>
      <c r="I125" s="91" t="b">
        <v>0</v>
      </c>
      <c r="J125" s="91" t="b">
        <v>0</v>
      </c>
      <c r="K125" s="91" t="b">
        <v>0</v>
      </c>
      <c r="L125" s="91" t="b">
        <v>0</v>
      </c>
    </row>
    <row r="126" spans="1:12" ht="15">
      <c r="A126" s="91" t="s">
        <v>947</v>
      </c>
      <c r="B126" s="91" t="s">
        <v>948</v>
      </c>
      <c r="C126" s="91">
        <v>2</v>
      </c>
      <c r="D126" s="134">
        <v>0.009556507798856546</v>
      </c>
      <c r="E126" s="134">
        <v>1.469822015978163</v>
      </c>
      <c r="F126" s="91" t="s">
        <v>621</v>
      </c>
      <c r="G126" s="91" t="b">
        <v>0</v>
      </c>
      <c r="H126" s="91" t="b">
        <v>0</v>
      </c>
      <c r="I126" s="91" t="b">
        <v>0</v>
      </c>
      <c r="J126" s="91" t="b">
        <v>0</v>
      </c>
      <c r="K126" s="91" t="b">
        <v>0</v>
      </c>
      <c r="L126" s="91" t="b">
        <v>0</v>
      </c>
    </row>
    <row r="127" spans="1:12" ht="15">
      <c r="A127" s="91" t="s">
        <v>948</v>
      </c>
      <c r="B127" s="91" t="s">
        <v>949</v>
      </c>
      <c r="C127" s="91">
        <v>2</v>
      </c>
      <c r="D127" s="134">
        <v>0.009556507798856546</v>
      </c>
      <c r="E127" s="134">
        <v>1.469822015978163</v>
      </c>
      <c r="F127" s="91" t="s">
        <v>621</v>
      </c>
      <c r="G127" s="91" t="b">
        <v>0</v>
      </c>
      <c r="H127" s="91" t="b">
        <v>0</v>
      </c>
      <c r="I127" s="91" t="b">
        <v>0</v>
      </c>
      <c r="J127" s="91" t="b">
        <v>0</v>
      </c>
      <c r="K127" s="91" t="b">
        <v>0</v>
      </c>
      <c r="L127" s="91" t="b">
        <v>0</v>
      </c>
    </row>
    <row r="128" spans="1:12" ht="15">
      <c r="A128" s="91" t="s">
        <v>949</v>
      </c>
      <c r="B128" s="91" t="s">
        <v>717</v>
      </c>
      <c r="C128" s="91">
        <v>2</v>
      </c>
      <c r="D128" s="134">
        <v>0.009556507798856546</v>
      </c>
      <c r="E128" s="134">
        <v>1.2937307569224816</v>
      </c>
      <c r="F128" s="91" t="s">
        <v>621</v>
      </c>
      <c r="G128" s="91" t="b">
        <v>0</v>
      </c>
      <c r="H128" s="91" t="b">
        <v>0</v>
      </c>
      <c r="I128" s="91" t="b">
        <v>0</v>
      </c>
      <c r="J128" s="91" t="b">
        <v>0</v>
      </c>
      <c r="K128" s="91" t="b">
        <v>0</v>
      </c>
      <c r="L128" s="91" t="b">
        <v>0</v>
      </c>
    </row>
    <row r="129" spans="1:12" ht="15">
      <c r="A129" s="91" t="s">
        <v>717</v>
      </c>
      <c r="B129" s="91" t="s">
        <v>950</v>
      </c>
      <c r="C129" s="91">
        <v>2</v>
      </c>
      <c r="D129" s="134">
        <v>0.009556507798856546</v>
      </c>
      <c r="E129" s="134">
        <v>1.2937307569224816</v>
      </c>
      <c r="F129" s="91" t="s">
        <v>621</v>
      </c>
      <c r="G129" s="91" t="b">
        <v>0</v>
      </c>
      <c r="H129" s="91" t="b">
        <v>0</v>
      </c>
      <c r="I129" s="91" t="b">
        <v>0</v>
      </c>
      <c r="J129" s="91" t="b">
        <v>0</v>
      </c>
      <c r="K129" s="91" t="b">
        <v>0</v>
      </c>
      <c r="L129" s="91" t="b">
        <v>0</v>
      </c>
    </row>
    <row r="130" spans="1:12" ht="15">
      <c r="A130" s="91" t="s">
        <v>950</v>
      </c>
      <c r="B130" s="91" t="s">
        <v>718</v>
      </c>
      <c r="C130" s="91">
        <v>2</v>
      </c>
      <c r="D130" s="134">
        <v>0.009556507798856546</v>
      </c>
      <c r="E130" s="134">
        <v>1.2937307569224816</v>
      </c>
      <c r="F130" s="91" t="s">
        <v>621</v>
      </c>
      <c r="G130" s="91" t="b">
        <v>0</v>
      </c>
      <c r="H130" s="91" t="b">
        <v>0</v>
      </c>
      <c r="I130" s="91" t="b">
        <v>0</v>
      </c>
      <c r="J130" s="91" t="b">
        <v>0</v>
      </c>
      <c r="K130" s="91" t="b">
        <v>0</v>
      </c>
      <c r="L130" s="91" t="b">
        <v>0</v>
      </c>
    </row>
    <row r="131" spans="1:12" ht="15">
      <c r="A131" s="91" t="s">
        <v>718</v>
      </c>
      <c r="B131" s="91" t="s">
        <v>951</v>
      </c>
      <c r="C131" s="91">
        <v>2</v>
      </c>
      <c r="D131" s="134">
        <v>0.009556507798856546</v>
      </c>
      <c r="E131" s="134">
        <v>1.2937307569224816</v>
      </c>
      <c r="F131" s="91" t="s">
        <v>621</v>
      </c>
      <c r="G131" s="91" t="b">
        <v>0</v>
      </c>
      <c r="H131" s="91" t="b">
        <v>0</v>
      </c>
      <c r="I131" s="91" t="b">
        <v>0</v>
      </c>
      <c r="J131" s="91" t="b">
        <v>0</v>
      </c>
      <c r="K131" s="91" t="b">
        <v>1</v>
      </c>
      <c r="L131" s="91" t="b">
        <v>0</v>
      </c>
    </row>
    <row r="132" spans="1:12" ht="15">
      <c r="A132" s="91" t="s">
        <v>951</v>
      </c>
      <c r="B132" s="91" t="s">
        <v>952</v>
      </c>
      <c r="C132" s="91">
        <v>2</v>
      </c>
      <c r="D132" s="134">
        <v>0.009556507798856546</v>
      </c>
      <c r="E132" s="134">
        <v>1.469822015978163</v>
      </c>
      <c r="F132" s="91" t="s">
        <v>621</v>
      </c>
      <c r="G132" s="91" t="b">
        <v>0</v>
      </c>
      <c r="H132" s="91" t="b">
        <v>1</v>
      </c>
      <c r="I132" s="91" t="b">
        <v>0</v>
      </c>
      <c r="J132" s="91" t="b">
        <v>0</v>
      </c>
      <c r="K132" s="91" t="b">
        <v>0</v>
      </c>
      <c r="L132" s="91" t="b">
        <v>0</v>
      </c>
    </row>
    <row r="133" spans="1:12" ht="15">
      <c r="A133" s="91" t="s">
        <v>728</v>
      </c>
      <c r="B133" s="91" t="s">
        <v>675</v>
      </c>
      <c r="C133" s="91">
        <v>2</v>
      </c>
      <c r="D133" s="134">
        <v>0</v>
      </c>
      <c r="E133" s="134">
        <v>1.3979400086720377</v>
      </c>
      <c r="F133" s="91" t="s">
        <v>622</v>
      </c>
      <c r="G133" s="91" t="b">
        <v>0</v>
      </c>
      <c r="H133" s="91" t="b">
        <v>0</v>
      </c>
      <c r="I133" s="91" t="b">
        <v>0</v>
      </c>
      <c r="J133" s="91" t="b">
        <v>0</v>
      </c>
      <c r="K133" s="91" t="b">
        <v>0</v>
      </c>
      <c r="L133" s="91" t="b">
        <v>0</v>
      </c>
    </row>
    <row r="134" spans="1:12" ht="15">
      <c r="A134" s="91" t="s">
        <v>675</v>
      </c>
      <c r="B134" s="91" t="s">
        <v>729</v>
      </c>
      <c r="C134" s="91">
        <v>2</v>
      </c>
      <c r="D134" s="134">
        <v>0</v>
      </c>
      <c r="E134" s="134">
        <v>1.3979400086720377</v>
      </c>
      <c r="F134" s="91" t="s">
        <v>622</v>
      </c>
      <c r="G134" s="91" t="b">
        <v>0</v>
      </c>
      <c r="H134" s="91" t="b">
        <v>0</v>
      </c>
      <c r="I134" s="91" t="b">
        <v>0</v>
      </c>
      <c r="J134" s="91" t="b">
        <v>0</v>
      </c>
      <c r="K134" s="91" t="b">
        <v>0</v>
      </c>
      <c r="L134" s="91" t="b">
        <v>0</v>
      </c>
    </row>
    <row r="135" spans="1:12" ht="15">
      <c r="A135" s="91" t="s">
        <v>729</v>
      </c>
      <c r="B135" s="91" t="s">
        <v>730</v>
      </c>
      <c r="C135" s="91">
        <v>2</v>
      </c>
      <c r="D135" s="134">
        <v>0</v>
      </c>
      <c r="E135" s="134">
        <v>1.3979400086720377</v>
      </c>
      <c r="F135" s="91" t="s">
        <v>622</v>
      </c>
      <c r="G135" s="91" t="b">
        <v>0</v>
      </c>
      <c r="H135" s="91" t="b">
        <v>0</v>
      </c>
      <c r="I135" s="91" t="b">
        <v>0</v>
      </c>
      <c r="J135" s="91" t="b">
        <v>0</v>
      </c>
      <c r="K135" s="91" t="b">
        <v>0</v>
      </c>
      <c r="L135" s="91" t="b">
        <v>0</v>
      </c>
    </row>
    <row r="136" spans="1:12" ht="15">
      <c r="A136" s="91" t="s">
        <v>730</v>
      </c>
      <c r="B136" s="91" t="s">
        <v>731</v>
      </c>
      <c r="C136" s="91">
        <v>2</v>
      </c>
      <c r="D136" s="134">
        <v>0</v>
      </c>
      <c r="E136" s="134">
        <v>1.3979400086720377</v>
      </c>
      <c r="F136" s="91" t="s">
        <v>622</v>
      </c>
      <c r="G136" s="91" t="b">
        <v>0</v>
      </c>
      <c r="H136" s="91" t="b">
        <v>0</v>
      </c>
      <c r="I136" s="91" t="b">
        <v>0</v>
      </c>
      <c r="J136" s="91" t="b">
        <v>0</v>
      </c>
      <c r="K136" s="91" t="b">
        <v>0</v>
      </c>
      <c r="L136" s="91" t="b">
        <v>0</v>
      </c>
    </row>
    <row r="137" spans="1:12" ht="15">
      <c r="A137" s="91" t="s">
        <v>731</v>
      </c>
      <c r="B137" s="91" t="s">
        <v>732</v>
      </c>
      <c r="C137" s="91">
        <v>2</v>
      </c>
      <c r="D137" s="134">
        <v>0</v>
      </c>
      <c r="E137" s="134">
        <v>1.3979400086720377</v>
      </c>
      <c r="F137" s="91" t="s">
        <v>622</v>
      </c>
      <c r="G137" s="91" t="b">
        <v>0</v>
      </c>
      <c r="H137" s="91" t="b">
        <v>0</v>
      </c>
      <c r="I137" s="91" t="b">
        <v>0</v>
      </c>
      <c r="J137" s="91" t="b">
        <v>0</v>
      </c>
      <c r="K137" s="91" t="b">
        <v>0</v>
      </c>
      <c r="L137" s="91" t="b">
        <v>0</v>
      </c>
    </row>
    <row r="138" spans="1:12" ht="15">
      <c r="A138" s="91" t="s">
        <v>732</v>
      </c>
      <c r="B138" s="91" t="s">
        <v>698</v>
      </c>
      <c r="C138" s="91">
        <v>2</v>
      </c>
      <c r="D138" s="134">
        <v>0</v>
      </c>
      <c r="E138" s="134">
        <v>1.3979400086720377</v>
      </c>
      <c r="F138" s="91" t="s">
        <v>622</v>
      </c>
      <c r="G138" s="91" t="b">
        <v>0</v>
      </c>
      <c r="H138" s="91" t="b">
        <v>0</v>
      </c>
      <c r="I138" s="91" t="b">
        <v>0</v>
      </c>
      <c r="J138" s="91" t="b">
        <v>0</v>
      </c>
      <c r="K138" s="91" t="b">
        <v>0</v>
      </c>
      <c r="L138" s="91" t="b">
        <v>0</v>
      </c>
    </row>
    <row r="139" spans="1:12" ht="15">
      <c r="A139" s="91" t="s">
        <v>698</v>
      </c>
      <c r="B139" s="91" t="s">
        <v>733</v>
      </c>
      <c r="C139" s="91">
        <v>2</v>
      </c>
      <c r="D139" s="134">
        <v>0</v>
      </c>
      <c r="E139" s="134">
        <v>1.3979400086720377</v>
      </c>
      <c r="F139" s="91" t="s">
        <v>622</v>
      </c>
      <c r="G139" s="91" t="b">
        <v>0</v>
      </c>
      <c r="H139" s="91" t="b">
        <v>0</v>
      </c>
      <c r="I139" s="91" t="b">
        <v>0</v>
      </c>
      <c r="J139" s="91" t="b">
        <v>0</v>
      </c>
      <c r="K139" s="91" t="b">
        <v>0</v>
      </c>
      <c r="L139" s="91" t="b">
        <v>0</v>
      </c>
    </row>
    <row r="140" spans="1:12" ht="15">
      <c r="A140" s="91" t="s">
        <v>733</v>
      </c>
      <c r="B140" s="91" t="s">
        <v>734</v>
      </c>
      <c r="C140" s="91">
        <v>2</v>
      </c>
      <c r="D140" s="134">
        <v>0</v>
      </c>
      <c r="E140" s="134">
        <v>1.3979400086720377</v>
      </c>
      <c r="F140" s="91" t="s">
        <v>622</v>
      </c>
      <c r="G140" s="91" t="b">
        <v>0</v>
      </c>
      <c r="H140" s="91" t="b">
        <v>0</v>
      </c>
      <c r="I140" s="91" t="b">
        <v>0</v>
      </c>
      <c r="J140" s="91" t="b">
        <v>0</v>
      </c>
      <c r="K140" s="91" t="b">
        <v>0</v>
      </c>
      <c r="L140" s="91" t="b">
        <v>0</v>
      </c>
    </row>
    <row r="141" spans="1:12" ht="15">
      <c r="A141" s="91" t="s">
        <v>734</v>
      </c>
      <c r="B141" s="91" t="s">
        <v>922</v>
      </c>
      <c r="C141" s="91">
        <v>2</v>
      </c>
      <c r="D141" s="134">
        <v>0</v>
      </c>
      <c r="E141" s="134">
        <v>1.3979400086720377</v>
      </c>
      <c r="F141" s="91" t="s">
        <v>622</v>
      </c>
      <c r="G141" s="91" t="b">
        <v>0</v>
      </c>
      <c r="H141" s="91" t="b">
        <v>0</v>
      </c>
      <c r="I141" s="91" t="b">
        <v>0</v>
      </c>
      <c r="J141" s="91" t="b">
        <v>0</v>
      </c>
      <c r="K141" s="91" t="b">
        <v>0</v>
      </c>
      <c r="L141" s="91" t="b">
        <v>0</v>
      </c>
    </row>
    <row r="142" spans="1:12" ht="15">
      <c r="A142" s="91" t="s">
        <v>922</v>
      </c>
      <c r="B142" s="91" t="s">
        <v>923</v>
      </c>
      <c r="C142" s="91">
        <v>2</v>
      </c>
      <c r="D142" s="134">
        <v>0</v>
      </c>
      <c r="E142" s="134">
        <v>1.3979400086720377</v>
      </c>
      <c r="F142" s="91" t="s">
        <v>622</v>
      </c>
      <c r="G142" s="91" t="b">
        <v>0</v>
      </c>
      <c r="H142" s="91" t="b">
        <v>0</v>
      </c>
      <c r="I142" s="91" t="b">
        <v>0</v>
      </c>
      <c r="J142" s="91" t="b">
        <v>0</v>
      </c>
      <c r="K142" s="91" t="b">
        <v>0</v>
      </c>
      <c r="L142" s="91" t="b">
        <v>0</v>
      </c>
    </row>
    <row r="143" spans="1:12" ht="15">
      <c r="A143" s="91" t="s">
        <v>923</v>
      </c>
      <c r="B143" s="91" t="s">
        <v>924</v>
      </c>
      <c r="C143" s="91">
        <v>2</v>
      </c>
      <c r="D143" s="134">
        <v>0</v>
      </c>
      <c r="E143" s="134">
        <v>1.3979400086720377</v>
      </c>
      <c r="F143" s="91" t="s">
        <v>622</v>
      </c>
      <c r="G143" s="91" t="b">
        <v>0</v>
      </c>
      <c r="H143" s="91" t="b">
        <v>0</v>
      </c>
      <c r="I143" s="91" t="b">
        <v>0</v>
      </c>
      <c r="J143" s="91" t="b">
        <v>0</v>
      </c>
      <c r="K143" s="91" t="b">
        <v>0</v>
      </c>
      <c r="L143" s="91" t="b">
        <v>0</v>
      </c>
    </row>
    <row r="144" spans="1:12" ht="15">
      <c r="A144" s="91" t="s">
        <v>924</v>
      </c>
      <c r="B144" s="91" t="s">
        <v>925</v>
      </c>
      <c r="C144" s="91">
        <v>2</v>
      </c>
      <c r="D144" s="134">
        <v>0</v>
      </c>
      <c r="E144" s="134">
        <v>1.3979400086720377</v>
      </c>
      <c r="F144" s="91" t="s">
        <v>622</v>
      </c>
      <c r="G144" s="91" t="b">
        <v>0</v>
      </c>
      <c r="H144" s="91" t="b">
        <v>0</v>
      </c>
      <c r="I144" s="91" t="b">
        <v>0</v>
      </c>
      <c r="J144" s="91" t="b">
        <v>0</v>
      </c>
      <c r="K144" s="91" t="b">
        <v>0</v>
      </c>
      <c r="L144" s="91" t="b">
        <v>0</v>
      </c>
    </row>
    <row r="145" spans="1:12" ht="15">
      <c r="A145" s="91" t="s">
        <v>925</v>
      </c>
      <c r="B145" s="91" t="s">
        <v>727</v>
      </c>
      <c r="C145" s="91">
        <v>2</v>
      </c>
      <c r="D145" s="134">
        <v>0</v>
      </c>
      <c r="E145" s="134">
        <v>1.2218487496163564</v>
      </c>
      <c r="F145" s="91" t="s">
        <v>622</v>
      </c>
      <c r="G145" s="91" t="b">
        <v>0</v>
      </c>
      <c r="H145" s="91" t="b">
        <v>0</v>
      </c>
      <c r="I145" s="91" t="b">
        <v>0</v>
      </c>
      <c r="J145" s="91" t="b">
        <v>0</v>
      </c>
      <c r="K145" s="91" t="b">
        <v>0</v>
      </c>
      <c r="L145" s="91" t="b">
        <v>0</v>
      </c>
    </row>
    <row r="146" spans="1:12" ht="15">
      <c r="A146" s="91" t="s">
        <v>727</v>
      </c>
      <c r="B146" s="91" t="s">
        <v>926</v>
      </c>
      <c r="C146" s="91">
        <v>2</v>
      </c>
      <c r="D146" s="134">
        <v>0</v>
      </c>
      <c r="E146" s="134">
        <v>1.2218487496163564</v>
      </c>
      <c r="F146" s="91" t="s">
        <v>622</v>
      </c>
      <c r="G146" s="91" t="b">
        <v>0</v>
      </c>
      <c r="H146" s="91" t="b">
        <v>0</v>
      </c>
      <c r="I146" s="91" t="b">
        <v>0</v>
      </c>
      <c r="J146" s="91" t="b">
        <v>0</v>
      </c>
      <c r="K146" s="91" t="b">
        <v>0</v>
      </c>
      <c r="L146" s="91" t="b">
        <v>0</v>
      </c>
    </row>
    <row r="147" spans="1:12" ht="15">
      <c r="A147" s="91" t="s">
        <v>926</v>
      </c>
      <c r="B147" s="91" t="s">
        <v>927</v>
      </c>
      <c r="C147" s="91">
        <v>2</v>
      </c>
      <c r="D147" s="134">
        <v>0</v>
      </c>
      <c r="E147" s="134">
        <v>1.3979400086720377</v>
      </c>
      <c r="F147" s="91" t="s">
        <v>622</v>
      </c>
      <c r="G147" s="91" t="b">
        <v>0</v>
      </c>
      <c r="H147" s="91" t="b">
        <v>0</v>
      </c>
      <c r="I147" s="91" t="b">
        <v>0</v>
      </c>
      <c r="J147" s="91" t="b">
        <v>0</v>
      </c>
      <c r="K147" s="91" t="b">
        <v>0</v>
      </c>
      <c r="L147" s="91" t="b">
        <v>0</v>
      </c>
    </row>
    <row r="148" spans="1:12" ht="15">
      <c r="A148" s="91" t="s">
        <v>927</v>
      </c>
      <c r="B148" s="91" t="s">
        <v>928</v>
      </c>
      <c r="C148" s="91">
        <v>2</v>
      </c>
      <c r="D148" s="134">
        <v>0</v>
      </c>
      <c r="E148" s="134">
        <v>1.3979400086720377</v>
      </c>
      <c r="F148" s="91" t="s">
        <v>622</v>
      </c>
      <c r="G148" s="91" t="b">
        <v>0</v>
      </c>
      <c r="H148" s="91" t="b">
        <v>0</v>
      </c>
      <c r="I148" s="91" t="b">
        <v>0</v>
      </c>
      <c r="J148" s="91" t="b">
        <v>0</v>
      </c>
      <c r="K148" s="91" t="b">
        <v>0</v>
      </c>
      <c r="L148" s="91" t="b">
        <v>0</v>
      </c>
    </row>
    <row r="149" spans="1:12" ht="15">
      <c r="A149" s="91" t="s">
        <v>738</v>
      </c>
      <c r="B149" s="91" t="s">
        <v>736</v>
      </c>
      <c r="C149" s="91">
        <v>2</v>
      </c>
      <c r="D149" s="134">
        <v>0</v>
      </c>
      <c r="E149" s="134">
        <v>1.153814864344529</v>
      </c>
      <c r="F149" s="91" t="s">
        <v>623</v>
      </c>
      <c r="G149" s="91" t="b">
        <v>0</v>
      </c>
      <c r="H149" s="91" t="b">
        <v>0</v>
      </c>
      <c r="I149" s="91" t="b">
        <v>0</v>
      </c>
      <c r="J149" s="91" t="b">
        <v>0</v>
      </c>
      <c r="K149" s="91" t="b">
        <v>0</v>
      </c>
      <c r="L149" s="91" t="b">
        <v>0</v>
      </c>
    </row>
    <row r="150" spans="1:12" ht="15">
      <c r="A150" s="91" t="s">
        <v>736</v>
      </c>
      <c r="B150" s="91" t="s">
        <v>739</v>
      </c>
      <c r="C150" s="91">
        <v>2</v>
      </c>
      <c r="D150" s="134">
        <v>0</v>
      </c>
      <c r="E150" s="134">
        <v>1.153814864344529</v>
      </c>
      <c r="F150" s="91" t="s">
        <v>623</v>
      </c>
      <c r="G150" s="91" t="b">
        <v>0</v>
      </c>
      <c r="H150" s="91" t="b">
        <v>0</v>
      </c>
      <c r="I150" s="91" t="b">
        <v>0</v>
      </c>
      <c r="J150" s="91" t="b">
        <v>0</v>
      </c>
      <c r="K150" s="91" t="b">
        <v>0</v>
      </c>
      <c r="L150" s="91" t="b">
        <v>0</v>
      </c>
    </row>
    <row r="151" spans="1:12" ht="15">
      <c r="A151" s="91" t="s">
        <v>739</v>
      </c>
      <c r="B151" s="91" t="s">
        <v>740</v>
      </c>
      <c r="C151" s="91">
        <v>2</v>
      </c>
      <c r="D151" s="134">
        <v>0</v>
      </c>
      <c r="E151" s="134">
        <v>1.4548448600085102</v>
      </c>
      <c r="F151" s="91" t="s">
        <v>623</v>
      </c>
      <c r="G151" s="91" t="b">
        <v>0</v>
      </c>
      <c r="H151" s="91" t="b">
        <v>0</v>
      </c>
      <c r="I151" s="91" t="b">
        <v>0</v>
      </c>
      <c r="J151" s="91" t="b">
        <v>0</v>
      </c>
      <c r="K151" s="91" t="b">
        <v>0</v>
      </c>
      <c r="L151" s="91" t="b">
        <v>0</v>
      </c>
    </row>
    <row r="152" spans="1:12" ht="15">
      <c r="A152" s="91" t="s">
        <v>740</v>
      </c>
      <c r="B152" s="91" t="s">
        <v>727</v>
      </c>
      <c r="C152" s="91">
        <v>2</v>
      </c>
      <c r="D152" s="134">
        <v>0</v>
      </c>
      <c r="E152" s="134">
        <v>1.278753600952829</v>
      </c>
      <c r="F152" s="91" t="s">
        <v>623</v>
      </c>
      <c r="G152" s="91" t="b">
        <v>0</v>
      </c>
      <c r="H152" s="91" t="b">
        <v>0</v>
      </c>
      <c r="I152" s="91" t="b">
        <v>0</v>
      </c>
      <c r="J152" s="91" t="b">
        <v>0</v>
      </c>
      <c r="K152" s="91" t="b">
        <v>0</v>
      </c>
      <c r="L152" s="91" t="b">
        <v>0</v>
      </c>
    </row>
    <row r="153" spans="1:12" ht="15">
      <c r="A153" s="91" t="s">
        <v>727</v>
      </c>
      <c r="B153" s="91" t="s">
        <v>741</v>
      </c>
      <c r="C153" s="91">
        <v>2</v>
      </c>
      <c r="D153" s="134">
        <v>0</v>
      </c>
      <c r="E153" s="134">
        <v>1.278753600952829</v>
      </c>
      <c r="F153" s="91" t="s">
        <v>623</v>
      </c>
      <c r="G153" s="91" t="b">
        <v>0</v>
      </c>
      <c r="H153" s="91" t="b">
        <v>0</v>
      </c>
      <c r="I153" s="91" t="b">
        <v>0</v>
      </c>
      <c r="J153" s="91" t="b">
        <v>0</v>
      </c>
      <c r="K153" s="91" t="b">
        <v>0</v>
      </c>
      <c r="L153" s="91" t="b">
        <v>0</v>
      </c>
    </row>
    <row r="154" spans="1:12" ht="15">
      <c r="A154" s="91" t="s">
        <v>741</v>
      </c>
      <c r="B154" s="91" t="s">
        <v>737</v>
      </c>
      <c r="C154" s="91">
        <v>2</v>
      </c>
      <c r="D154" s="134">
        <v>0</v>
      </c>
      <c r="E154" s="134">
        <v>1.153814864344529</v>
      </c>
      <c r="F154" s="91" t="s">
        <v>623</v>
      </c>
      <c r="G154" s="91" t="b">
        <v>0</v>
      </c>
      <c r="H154" s="91" t="b">
        <v>0</v>
      </c>
      <c r="I154" s="91" t="b">
        <v>0</v>
      </c>
      <c r="J154" s="91" t="b">
        <v>0</v>
      </c>
      <c r="K154" s="91" t="b">
        <v>0</v>
      </c>
      <c r="L154" s="91" t="b">
        <v>0</v>
      </c>
    </row>
    <row r="155" spans="1:12" ht="15">
      <c r="A155" s="91" t="s">
        <v>737</v>
      </c>
      <c r="B155" s="91" t="s">
        <v>742</v>
      </c>
      <c r="C155" s="91">
        <v>2</v>
      </c>
      <c r="D155" s="134">
        <v>0</v>
      </c>
      <c r="E155" s="134">
        <v>1.153814864344529</v>
      </c>
      <c r="F155" s="91" t="s">
        <v>623</v>
      </c>
      <c r="G155" s="91" t="b">
        <v>0</v>
      </c>
      <c r="H155" s="91" t="b">
        <v>0</v>
      </c>
      <c r="I155" s="91" t="b">
        <v>0</v>
      </c>
      <c r="J155" s="91" t="b">
        <v>0</v>
      </c>
      <c r="K155" s="91" t="b">
        <v>0</v>
      </c>
      <c r="L155" s="91" t="b">
        <v>0</v>
      </c>
    </row>
    <row r="156" spans="1:12" ht="15">
      <c r="A156" s="91" t="s">
        <v>742</v>
      </c>
      <c r="B156" s="91" t="s">
        <v>743</v>
      </c>
      <c r="C156" s="91">
        <v>2</v>
      </c>
      <c r="D156" s="134">
        <v>0</v>
      </c>
      <c r="E156" s="134">
        <v>1.4548448600085102</v>
      </c>
      <c r="F156" s="91" t="s">
        <v>623</v>
      </c>
      <c r="G156" s="91" t="b">
        <v>0</v>
      </c>
      <c r="H156" s="91" t="b">
        <v>0</v>
      </c>
      <c r="I156" s="91" t="b">
        <v>0</v>
      </c>
      <c r="J156" s="91" t="b">
        <v>0</v>
      </c>
      <c r="K156" s="91" t="b">
        <v>0</v>
      </c>
      <c r="L156" s="91" t="b">
        <v>0</v>
      </c>
    </row>
    <row r="157" spans="1:12" ht="15">
      <c r="A157" s="91" t="s">
        <v>743</v>
      </c>
      <c r="B157" s="91" t="s">
        <v>744</v>
      </c>
      <c r="C157" s="91">
        <v>2</v>
      </c>
      <c r="D157" s="134">
        <v>0</v>
      </c>
      <c r="E157" s="134">
        <v>1.4548448600085102</v>
      </c>
      <c r="F157" s="91" t="s">
        <v>623</v>
      </c>
      <c r="G157" s="91" t="b">
        <v>0</v>
      </c>
      <c r="H157" s="91" t="b">
        <v>0</v>
      </c>
      <c r="I157" s="91" t="b">
        <v>0</v>
      </c>
      <c r="J157" s="91" t="b">
        <v>0</v>
      </c>
      <c r="K157" s="91" t="b">
        <v>0</v>
      </c>
      <c r="L157" s="91" t="b">
        <v>0</v>
      </c>
    </row>
    <row r="158" spans="1:12" ht="15">
      <c r="A158" s="91" t="s">
        <v>744</v>
      </c>
      <c r="B158" s="91" t="s">
        <v>934</v>
      </c>
      <c r="C158" s="91">
        <v>2</v>
      </c>
      <c r="D158" s="134">
        <v>0</v>
      </c>
      <c r="E158" s="134">
        <v>1.4548448600085102</v>
      </c>
      <c r="F158" s="91" t="s">
        <v>623</v>
      </c>
      <c r="G158" s="91" t="b">
        <v>0</v>
      </c>
      <c r="H158" s="91" t="b">
        <v>0</v>
      </c>
      <c r="I158" s="91" t="b">
        <v>0</v>
      </c>
      <c r="J158" s="91" t="b">
        <v>0</v>
      </c>
      <c r="K158" s="91" t="b">
        <v>0</v>
      </c>
      <c r="L158" s="91" t="b">
        <v>0</v>
      </c>
    </row>
    <row r="159" spans="1:12" ht="15">
      <c r="A159" s="91" t="s">
        <v>934</v>
      </c>
      <c r="B159" s="91" t="s">
        <v>935</v>
      </c>
      <c r="C159" s="91">
        <v>2</v>
      </c>
      <c r="D159" s="134">
        <v>0</v>
      </c>
      <c r="E159" s="134">
        <v>1.4548448600085102</v>
      </c>
      <c r="F159" s="91" t="s">
        <v>623</v>
      </c>
      <c r="G159" s="91" t="b">
        <v>0</v>
      </c>
      <c r="H159" s="91" t="b">
        <v>0</v>
      </c>
      <c r="I159" s="91" t="b">
        <v>0</v>
      </c>
      <c r="J159" s="91" t="b">
        <v>0</v>
      </c>
      <c r="K159" s="91" t="b">
        <v>0</v>
      </c>
      <c r="L159" s="91" t="b">
        <v>0</v>
      </c>
    </row>
    <row r="160" spans="1:12" ht="15">
      <c r="A160" s="91" t="s">
        <v>935</v>
      </c>
      <c r="B160" s="91" t="s">
        <v>936</v>
      </c>
      <c r="C160" s="91">
        <v>2</v>
      </c>
      <c r="D160" s="134">
        <v>0</v>
      </c>
      <c r="E160" s="134">
        <v>1.4548448600085102</v>
      </c>
      <c r="F160" s="91" t="s">
        <v>623</v>
      </c>
      <c r="G160" s="91" t="b">
        <v>0</v>
      </c>
      <c r="H160" s="91" t="b">
        <v>0</v>
      </c>
      <c r="I160" s="91" t="b">
        <v>0</v>
      </c>
      <c r="J160" s="91" t="b">
        <v>0</v>
      </c>
      <c r="K160" s="91" t="b">
        <v>0</v>
      </c>
      <c r="L160" s="91" t="b">
        <v>0</v>
      </c>
    </row>
    <row r="161" spans="1:12" ht="15">
      <c r="A161" s="91" t="s">
        <v>936</v>
      </c>
      <c r="B161" s="91" t="s">
        <v>937</v>
      </c>
      <c r="C161" s="91">
        <v>2</v>
      </c>
      <c r="D161" s="134">
        <v>0</v>
      </c>
      <c r="E161" s="134">
        <v>1.4548448600085102</v>
      </c>
      <c r="F161" s="91" t="s">
        <v>623</v>
      </c>
      <c r="G161" s="91" t="b">
        <v>0</v>
      </c>
      <c r="H161" s="91" t="b">
        <v>0</v>
      </c>
      <c r="I161" s="91" t="b">
        <v>0</v>
      </c>
      <c r="J161" s="91" t="b">
        <v>0</v>
      </c>
      <c r="K161" s="91" t="b">
        <v>0</v>
      </c>
      <c r="L161" s="91" t="b">
        <v>0</v>
      </c>
    </row>
    <row r="162" spans="1:12" ht="15">
      <c r="A162" s="91" t="s">
        <v>937</v>
      </c>
      <c r="B162" s="91" t="s">
        <v>938</v>
      </c>
      <c r="C162" s="91">
        <v>2</v>
      </c>
      <c r="D162" s="134">
        <v>0</v>
      </c>
      <c r="E162" s="134">
        <v>1.4548448600085102</v>
      </c>
      <c r="F162" s="91" t="s">
        <v>623</v>
      </c>
      <c r="G162" s="91" t="b">
        <v>0</v>
      </c>
      <c r="H162" s="91" t="b">
        <v>0</v>
      </c>
      <c r="I162" s="91" t="b">
        <v>0</v>
      </c>
      <c r="J162" s="91" t="b">
        <v>0</v>
      </c>
      <c r="K162" s="91" t="b">
        <v>0</v>
      </c>
      <c r="L162" s="91" t="b">
        <v>0</v>
      </c>
    </row>
    <row r="163" spans="1:12" ht="15">
      <c r="A163" s="91" t="s">
        <v>938</v>
      </c>
      <c r="B163" s="91" t="s">
        <v>714</v>
      </c>
      <c r="C163" s="91">
        <v>2</v>
      </c>
      <c r="D163" s="134">
        <v>0</v>
      </c>
      <c r="E163" s="134">
        <v>1.4548448600085102</v>
      </c>
      <c r="F163" s="91" t="s">
        <v>623</v>
      </c>
      <c r="G163" s="91" t="b">
        <v>0</v>
      </c>
      <c r="H163" s="91" t="b">
        <v>0</v>
      </c>
      <c r="I163" s="91" t="b">
        <v>0</v>
      </c>
      <c r="J163" s="91" t="b">
        <v>0</v>
      </c>
      <c r="K163" s="91" t="b">
        <v>0</v>
      </c>
      <c r="L163" s="91" t="b">
        <v>0</v>
      </c>
    </row>
    <row r="164" spans="1:12" ht="15">
      <c r="A164" s="91" t="s">
        <v>714</v>
      </c>
      <c r="B164" s="91" t="s">
        <v>736</v>
      </c>
      <c r="C164" s="91">
        <v>2</v>
      </c>
      <c r="D164" s="134">
        <v>0</v>
      </c>
      <c r="E164" s="134">
        <v>1.153814864344529</v>
      </c>
      <c r="F164" s="91" t="s">
        <v>623</v>
      </c>
      <c r="G164" s="91" t="b">
        <v>0</v>
      </c>
      <c r="H164" s="91" t="b">
        <v>0</v>
      </c>
      <c r="I164" s="91" t="b">
        <v>0</v>
      </c>
      <c r="J164" s="91" t="b">
        <v>0</v>
      </c>
      <c r="K164" s="91" t="b">
        <v>0</v>
      </c>
      <c r="L164" s="91" t="b">
        <v>0</v>
      </c>
    </row>
    <row r="165" spans="1:12" ht="15">
      <c r="A165" s="91" t="s">
        <v>736</v>
      </c>
      <c r="B165" s="91" t="s">
        <v>737</v>
      </c>
      <c r="C165" s="91">
        <v>2</v>
      </c>
      <c r="D165" s="134">
        <v>0</v>
      </c>
      <c r="E165" s="134">
        <v>0.8527848686805478</v>
      </c>
      <c r="F165" s="91" t="s">
        <v>623</v>
      </c>
      <c r="G165" s="91" t="b">
        <v>0</v>
      </c>
      <c r="H165" s="91" t="b">
        <v>0</v>
      </c>
      <c r="I165" s="91" t="b">
        <v>0</v>
      </c>
      <c r="J165" s="91" t="b">
        <v>0</v>
      </c>
      <c r="K165" s="91" t="b">
        <v>0</v>
      </c>
      <c r="L165" s="91" t="b">
        <v>0</v>
      </c>
    </row>
    <row r="166" spans="1:12" ht="15">
      <c r="A166" s="91" t="s">
        <v>748</v>
      </c>
      <c r="B166" s="91" t="s">
        <v>744</v>
      </c>
      <c r="C166" s="91">
        <v>2</v>
      </c>
      <c r="D166" s="134">
        <v>0</v>
      </c>
      <c r="E166" s="134">
        <v>1.066946789630613</v>
      </c>
      <c r="F166" s="91" t="s">
        <v>625</v>
      </c>
      <c r="G166" s="91" t="b">
        <v>0</v>
      </c>
      <c r="H166" s="91" t="b">
        <v>0</v>
      </c>
      <c r="I166" s="91" t="b">
        <v>0</v>
      </c>
      <c r="J166" s="91" t="b">
        <v>0</v>
      </c>
      <c r="K166" s="91" t="b">
        <v>0</v>
      </c>
      <c r="L166" s="91" t="b">
        <v>0</v>
      </c>
    </row>
    <row r="167" spans="1:12" ht="15">
      <c r="A167" s="91" t="s">
        <v>744</v>
      </c>
      <c r="B167" s="91" t="s">
        <v>749</v>
      </c>
      <c r="C167" s="91">
        <v>2</v>
      </c>
      <c r="D167" s="134">
        <v>0</v>
      </c>
      <c r="E167" s="134">
        <v>1.2430380486862944</v>
      </c>
      <c r="F167" s="91" t="s">
        <v>625</v>
      </c>
      <c r="G167" s="91" t="b">
        <v>0</v>
      </c>
      <c r="H167" s="91" t="b">
        <v>0</v>
      </c>
      <c r="I167" s="91" t="b">
        <v>0</v>
      </c>
      <c r="J167" s="91" t="b">
        <v>0</v>
      </c>
      <c r="K167" s="91" t="b">
        <v>0</v>
      </c>
      <c r="L167" s="91" t="b">
        <v>0</v>
      </c>
    </row>
    <row r="168" spans="1:12" ht="15">
      <c r="A168" s="91" t="s">
        <v>749</v>
      </c>
      <c r="B168" s="91" t="s">
        <v>747</v>
      </c>
      <c r="C168" s="91">
        <v>2</v>
      </c>
      <c r="D168" s="134">
        <v>0</v>
      </c>
      <c r="E168" s="134">
        <v>1.066946789630613</v>
      </c>
      <c r="F168" s="91" t="s">
        <v>625</v>
      </c>
      <c r="G168" s="91" t="b">
        <v>0</v>
      </c>
      <c r="H168" s="91" t="b">
        <v>0</v>
      </c>
      <c r="I168" s="91" t="b">
        <v>0</v>
      </c>
      <c r="J168" s="91" t="b">
        <v>0</v>
      </c>
      <c r="K168" s="91" t="b">
        <v>0</v>
      </c>
      <c r="L168" s="91" t="b">
        <v>0</v>
      </c>
    </row>
    <row r="169" spans="1:12" ht="15">
      <c r="A169" s="91" t="s">
        <v>747</v>
      </c>
      <c r="B169" s="91" t="s">
        <v>750</v>
      </c>
      <c r="C169" s="91">
        <v>2</v>
      </c>
      <c r="D169" s="134">
        <v>0</v>
      </c>
      <c r="E169" s="134">
        <v>1.066946789630613</v>
      </c>
      <c r="F169" s="91" t="s">
        <v>625</v>
      </c>
      <c r="G169" s="91" t="b">
        <v>0</v>
      </c>
      <c r="H169" s="91" t="b">
        <v>0</v>
      </c>
      <c r="I169" s="91" t="b">
        <v>0</v>
      </c>
      <c r="J169" s="91" t="b">
        <v>0</v>
      </c>
      <c r="K169" s="91" t="b">
        <v>0</v>
      </c>
      <c r="L169" s="91" t="b">
        <v>0</v>
      </c>
    </row>
    <row r="170" spans="1:12" ht="15">
      <c r="A170" s="91" t="s">
        <v>750</v>
      </c>
      <c r="B170" s="91" t="s">
        <v>751</v>
      </c>
      <c r="C170" s="91">
        <v>2</v>
      </c>
      <c r="D170" s="134">
        <v>0</v>
      </c>
      <c r="E170" s="134">
        <v>1.2430380486862944</v>
      </c>
      <c r="F170" s="91" t="s">
        <v>625</v>
      </c>
      <c r="G170" s="91" t="b">
        <v>0</v>
      </c>
      <c r="H170" s="91" t="b">
        <v>0</v>
      </c>
      <c r="I170" s="91" t="b">
        <v>0</v>
      </c>
      <c r="J170" s="91" t="b">
        <v>0</v>
      </c>
      <c r="K170" s="91" t="b">
        <v>0</v>
      </c>
      <c r="L170" s="91" t="b">
        <v>0</v>
      </c>
    </row>
    <row r="171" spans="1:12" ht="15">
      <c r="A171" s="91" t="s">
        <v>751</v>
      </c>
      <c r="B171" s="91" t="s">
        <v>752</v>
      </c>
      <c r="C171" s="91">
        <v>2</v>
      </c>
      <c r="D171" s="134">
        <v>0</v>
      </c>
      <c r="E171" s="134">
        <v>1.2430380486862944</v>
      </c>
      <c r="F171" s="91" t="s">
        <v>625</v>
      </c>
      <c r="G171" s="91" t="b">
        <v>0</v>
      </c>
      <c r="H171" s="91" t="b">
        <v>0</v>
      </c>
      <c r="I171" s="91" t="b">
        <v>0</v>
      </c>
      <c r="J171" s="91" t="b">
        <v>0</v>
      </c>
      <c r="K171" s="91" t="b">
        <v>0</v>
      </c>
      <c r="L171" s="91" t="b">
        <v>0</v>
      </c>
    </row>
    <row r="172" spans="1:12" ht="15">
      <c r="A172" s="91" t="s">
        <v>752</v>
      </c>
      <c r="B172" s="91" t="s">
        <v>753</v>
      </c>
      <c r="C172" s="91">
        <v>2</v>
      </c>
      <c r="D172" s="134">
        <v>0</v>
      </c>
      <c r="E172" s="134">
        <v>1.2430380486862944</v>
      </c>
      <c r="F172" s="91" t="s">
        <v>625</v>
      </c>
      <c r="G172" s="91" t="b">
        <v>0</v>
      </c>
      <c r="H172" s="91" t="b">
        <v>0</v>
      </c>
      <c r="I172" s="91" t="b">
        <v>0</v>
      </c>
      <c r="J172" s="91" t="b">
        <v>0</v>
      </c>
      <c r="K172" s="91" t="b">
        <v>0</v>
      </c>
      <c r="L172" s="91" t="b">
        <v>0</v>
      </c>
    </row>
    <row r="173" spans="1:12" ht="15">
      <c r="A173" s="91" t="s">
        <v>753</v>
      </c>
      <c r="B173" s="91" t="s">
        <v>754</v>
      </c>
      <c r="C173" s="91">
        <v>2</v>
      </c>
      <c r="D173" s="134">
        <v>0</v>
      </c>
      <c r="E173" s="134">
        <v>1.2430380486862944</v>
      </c>
      <c r="F173" s="91" t="s">
        <v>625</v>
      </c>
      <c r="G173" s="91" t="b">
        <v>0</v>
      </c>
      <c r="H173" s="91" t="b">
        <v>0</v>
      </c>
      <c r="I173" s="91" t="b">
        <v>0</v>
      </c>
      <c r="J173" s="91" t="b">
        <v>0</v>
      </c>
      <c r="K173" s="91" t="b">
        <v>0</v>
      </c>
      <c r="L173" s="91" t="b">
        <v>0</v>
      </c>
    </row>
    <row r="174" spans="1:12" ht="15">
      <c r="A174" s="91" t="s">
        <v>754</v>
      </c>
      <c r="B174" s="91" t="s">
        <v>755</v>
      </c>
      <c r="C174" s="91">
        <v>2</v>
      </c>
      <c r="D174" s="134">
        <v>0</v>
      </c>
      <c r="E174" s="134">
        <v>1.2430380486862944</v>
      </c>
      <c r="F174" s="91" t="s">
        <v>625</v>
      </c>
      <c r="G174" s="91" t="b">
        <v>0</v>
      </c>
      <c r="H174" s="91" t="b">
        <v>0</v>
      </c>
      <c r="I174" s="91" t="b">
        <v>0</v>
      </c>
      <c r="J174" s="91" t="b">
        <v>0</v>
      </c>
      <c r="K174" s="91" t="b">
        <v>0</v>
      </c>
      <c r="L174" s="91" t="b">
        <v>0</v>
      </c>
    </row>
    <row r="175" spans="1:12" ht="15">
      <c r="A175" s="91" t="s">
        <v>755</v>
      </c>
      <c r="B175" s="91" t="s">
        <v>953</v>
      </c>
      <c r="C175" s="91">
        <v>2</v>
      </c>
      <c r="D175" s="134">
        <v>0</v>
      </c>
      <c r="E175" s="134">
        <v>1.2430380486862944</v>
      </c>
      <c r="F175" s="91" t="s">
        <v>625</v>
      </c>
      <c r="G175" s="91" t="b">
        <v>0</v>
      </c>
      <c r="H175" s="91" t="b">
        <v>0</v>
      </c>
      <c r="I175" s="91" t="b">
        <v>0</v>
      </c>
      <c r="J175" s="91" t="b">
        <v>0</v>
      </c>
      <c r="K175" s="91" t="b">
        <v>0</v>
      </c>
      <c r="L175" s="91" t="b">
        <v>0</v>
      </c>
    </row>
    <row r="176" spans="1:12" ht="15">
      <c r="A176" s="91" t="s">
        <v>953</v>
      </c>
      <c r="B176" s="91" t="s">
        <v>954</v>
      </c>
      <c r="C176" s="91">
        <v>2</v>
      </c>
      <c r="D176" s="134">
        <v>0</v>
      </c>
      <c r="E176" s="134">
        <v>1.2430380486862944</v>
      </c>
      <c r="F176" s="91" t="s">
        <v>625</v>
      </c>
      <c r="G176" s="91" t="b">
        <v>0</v>
      </c>
      <c r="H176" s="91" t="b">
        <v>0</v>
      </c>
      <c r="I176" s="91" t="b">
        <v>0</v>
      </c>
      <c r="J176" s="91" t="b">
        <v>0</v>
      </c>
      <c r="K176" s="91" t="b">
        <v>0</v>
      </c>
      <c r="L176" s="91" t="b">
        <v>0</v>
      </c>
    </row>
    <row r="177" spans="1:12" ht="15">
      <c r="A177" s="91" t="s">
        <v>954</v>
      </c>
      <c r="B177" s="91" t="s">
        <v>675</v>
      </c>
      <c r="C177" s="91">
        <v>2</v>
      </c>
      <c r="D177" s="134">
        <v>0</v>
      </c>
      <c r="E177" s="134">
        <v>1.2430380486862944</v>
      </c>
      <c r="F177" s="91" t="s">
        <v>625</v>
      </c>
      <c r="G177" s="91" t="b">
        <v>0</v>
      </c>
      <c r="H177" s="91" t="b">
        <v>0</v>
      </c>
      <c r="I177" s="91" t="b">
        <v>0</v>
      </c>
      <c r="J177" s="91" t="b">
        <v>0</v>
      </c>
      <c r="K177" s="91" t="b">
        <v>0</v>
      </c>
      <c r="L177" s="91" t="b">
        <v>0</v>
      </c>
    </row>
    <row r="178" spans="1:12" ht="15">
      <c r="A178" s="91" t="s">
        <v>675</v>
      </c>
      <c r="B178" s="91" t="s">
        <v>955</v>
      </c>
      <c r="C178" s="91">
        <v>2</v>
      </c>
      <c r="D178" s="134">
        <v>0</v>
      </c>
      <c r="E178" s="134">
        <v>1.2430380486862944</v>
      </c>
      <c r="F178" s="91" t="s">
        <v>625</v>
      </c>
      <c r="G178" s="91" t="b">
        <v>0</v>
      </c>
      <c r="H178" s="91" t="b">
        <v>0</v>
      </c>
      <c r="I178" s="91" t="b">
        <v>0</v>
      </c>
      <c r="J178" s="91" t="b">
        <v>0</v>
      </c>
      <c r="K178" s="91" t="b">
        <v>0</v>
      </c>
      <c r="L178" s="91" t="b">
        <v>0</v>
      </c>
    </row>
    <row r="179" spans="1:12" ht="15">
      <c r="A179" s="91" t="s">
        <v>955</v>
      </c>
      <c r="B179" s="91" t="s">
        <v>956</v>
      </c>
      <c r="C179" s="91">
        <v>2</v>
      </c>
      <c r="D179" s="134">
        <v>0</v>
      </c>
      <c r="E179" s="134">
        <v>1.2430380486862944</v>
      </c>
      <c r="F179" s="91" t="s">
        <v>625</v>
      </c>
      <c r="G179" s="91" t="b">
        <v>0</v>
      </c>
      <c r="H179" s="91" t="b">
        <v>0</v>
      </c>
      <c r="I179" s="91" t="b">
        <v>0</v>
      </c>
      <c r="J179" s="91" t="b">
        <v>0</v>
      </c>
      <c r="K179" s="91" t="b">
        <v>0</v>
      </c>
      <c r="L179"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618</v>
      </c>
      <c r="BB2" s="13" t="s">
        <v>634</v>
      </c>
      <c r="BC2" s="13" t="s">
        <v>635</v>
      </c>
      <c r="BD2" s="67" t="s">
        <v>972</v>
      </c>
      <c r="BE2" s="67" t="s">
        <v>973</v>
      </c>
      <c r="BF2" s="67" t="s">
        <v>974</v>
      </c>
      <c r="BG2" s="67" t="s">
        <v>975</v>
      </c>
      <c r="BH2" s="67" t="s">
        <v>976</v>
      </c>
      <c r="BI2" s="67" t="s">
        <v>977</v>
      </c>
      <c r="BJ2" s="67" t="s">
        <v>978</v>
      </c>
      <c r="BK2" s="67" t="s">
        <v>979</v>
      </c>
      <c r="BL2" s="67" t="s">
        <v>980</v>
      </c>
    </row>
    <row r="3" spans="1:64" ht="15" customHeight="1">
      <c r="A3" s="84" t="s">
        <v>212</v>
      </c>
      <c r="B3" s="84" t="s">
        <v>212</v>
      </c>
      <c r="C3" s="53"/>
      <c r="D3" s="54"/>
      <c r="E3" s="65"/>
      <c r="F3" s="55"/>
      <c r="G3" s="53"/>
      <c r="H3" s="57"/>
      <c r="I3" s="56"/>
      <c r="J3" s="56"/>
      <c r="K3" s="36" t="s">
        <v>65</v>
      </c>
      <c r="L3" s="62">
        <v>3</v>
      </c>
      <c r="M3" s="62"/>
      <c r="N3" s="63"/>
      <c r="O3" s="85" t="s">
        <v>176</v>
      </c>
      <c r="P3" s="87">
        <v>43566.89319444444</v>
      </c>
      <c r="Q3" s="85" t="s">
        <v>241</v>
      </c>
      <c r="R3" s="85"/>
      <c r="S3" s="85"/>
      <c r="T3" s="85" t="s">
        <v>283</v>
      </c>
      <c r="U3" s="90" t="s">
        <v>290</v>
      </c>
      <c r="V3" s="90" t="s">
        <v>290</v>
      </c>
      <c r="W3" s="87">
        <v>43566.89319444444</v>
      </c>
      <c r="X3" s="90" t="s">
        <v>316</v>
      </c>
      <c r="Y3" s="85"/>
      <c r="Z3" s="85"/>
      <c r="AA3" s="91" t="s">
        <v>346</v>
      </c>
      <c r="AB3" s="85"/>
      <c r="AC3" s="85" t="b">
        <v>0</v>
      </c>
      <c r="AD3" s="85">
        <v>366</v>
      </c>
      <c r="AE3" s="91" t="s">
        <v>378</v>
      </c>
      <c r="AF3" s="85" t="b">
        <v>0</v>
      </c>
      <c r="AG3" s="85" t="s">
        <v>382</v>
      </c>
      <c r="AH3" s="85"/>
      <c r="AI3" s="91" t="s">
        <v>378</v>
      </c>
      <c r="AJ3" s="85" t="b">
        <v>0</v>
      </c>
      <c r="AK3" s="85">
        <v>151</v>
      </c>
      <c r="AL3" s="91" t="s">
        <v>378</v>
      </c>
      <c r="AM3" s="85" t="s">
        <v>387</v>
      </c>
      <c r="AN3" s="85" t="b">
        <v>0</v>
      </c>
      <c r="AO3" s="91" t="s">
        <v>346</v>
      </c>
      <c r="AP3" s="85" t="s">
        <v>391</v>
      </c>
      <c r="AQ3" s="85">
        <v>0</v>
      </c>
      <c r="AR3" s="85">
        <v>0</v>
      </c>
      <c r="AS3" s="85"/>
      <c r="AT3" s="85"/>
      <c r="AU3" s="85"/>
      <c r="AV3" s="85"/>
      <c r="AW3" s="85"/>
      <c r="AX3" s="85"/>
      <c r="AY3" s="85"/>
      <c r="AZ3" s="85"/>
      <c r="BA3">
        <v>1</v>
      </c>
      <c r="BB3" s="85" t="str">
        <f>REPLACE(INDEX(GroupVertices[Group],MATCH(Edges24[[#This Row],[Vertex 1]],GroupVertices[Vertex],0)),1,1,"")</f>
        <v>7</v>
      </c>
      <c r="BC3" s="85" t="str">
        <f>REPLACE(INDEX(GroupVertices[Group],MATCH(Edges24[[#This Row],[Vertex 2]],GroupVertices[Vertex],0)),1,1,"")</f>
        <v>7</v>
      </c>
      <c r="BD3" s="51">
        <v>0</v>
      </c>
      <c r="BE3" s="52">
        <v>0</v>
      </c>
      <c r="BF3" s="51">
        <v>0</v>
      </c>
      <c r="BG3" s="52">
        <v>0</v>
      </c>
      <c r="BH3" s="51">
        <v>0</v>
      </c>
      <c r="BI3" s="52">
        <v>0</v>
      </c>
      <c r="BJ3" s="51">
        <v>20</v>
      </c>
      <c r="BK3" s="52">
        <v>100</v>
      </c>
      <c r="BL3" s="51">
        <v>20</v>
      </c>
    </row>
    <row r="4" spans="1:64" ht="15" customHeight="1">
      <c r="A4" s="84" t="s">
        <v>213</v>
      </c>
      <c r="B4" s="84" t="s">
        <v>212</v>
      </c>
      <c r="C4" s="53"/>
      <c r="D4" s="54"/>
      <c r="E4" s="65"/>
      <c r="F4" s="55"/>
      <c r="G4" s="53"/>
      <c r="H4" s="57"/>
      <c r="I4" s="56"/>
      <c r="J4" s="56"/>
      <c r="K4" s="36" t="s">
        <v>65</v>
      </c>
      <c r="L4" s="83">
        <v>4</v>
      </c>
      <c r="M4" s="83"/>
      <c r="N4" s="63"/>
      <c r="O4" s="86" t="s">
        <v>239</v>
      </c>
      <c r="P4" s="88">
        <v>43589.71643518518</v>
      </c>
      <c r="Q4" s="86" t="s">
        <v>242</v>
      </c>
      <c r="R4" s="86"/>
      <c r="S4" s="86"/>
      <c r="T4" s="86"/>
      <c r="U4" s="86"/>
      <c r="V4" s="89" t="s">
        <v>295</v>
      </c>
      <c r="W4" s="88">
        <v>43589.71643518518</v>
      </c>
      <c r="X4" s="89" t="s">
        <v>317</v>
      </c>
      <c r="Y4" s="86"/>
      <c r="Z4" s="86"/>
      <c r="AA4" s="92" t="s">
        <v>347</v>
      </c>
      <c r="AB4" s="86"/>
      <c r="AC4" s="86" t="b">
        <v>0</v>
      </c>
      <c r="AD4" s="86">
        <v>0</v>
      </c>
      <c r="AE4" s="92" t="s">
        <v>378</v>
      </c>
      <c r="AF4" s="86" t="b">
        <v>0</v>
      </c>
      <c r="AG4" s="86" t="s">
        <v>382</v>
      </c>
      <c r="AH4" s="86"/>
      <c r="AI4" s="92" t="s">
        <v>378</v>
      </c>
      <c r="AJ4" s="86" t="b">
        <v>0</v>
      </c>
      <c r="AK4" s="86">
        <v>151</v>
      </c>
      <c r="AL4" s="92" t="s">
        <v>346</v>
      </c>
      <c r="AM4" s="86" t="s">
        <v>387</v>
      </c>
      <c r="AN4" s="86" t="b">
        <v>0</v>
      </c>
      <c r="AO4" s="92" t="s">
        <v>346</v>
      </c>
      <c r="AP4" s="86" t="s">
        <v>176</v>
      </c>
      <c r="AQ4" s="86">
        <v>0</v>
      </c>
      <c r="AR4" s="86">
        <v>0</v>
      </c>
      <c r="AS4" s="86"/>
      <c r="AT4" s="86"/>
      <c r="AU4" s="86"/>
      <c r="AV4" s="86"/>
      <c r="AW4" s="86"/>
      <c r="AX4" s="86"/>
      <c r="AY4" s="86"/>
      <c r="AZ4" s="86"/>
      <c r="BA4">
        <v>1</v>
      </c>
      <c r="BB4" s="85" t="str">
        <f>REPLACE(INDEX(GroupVertices[Group],MATCH(Edges24[[#This Row],[Vertex 1]],GroupVertices[Vertex],0)),1,1,"")</f>
        <v>7</v>
      </c>
      <c r="BC4" s="85" t="str">
        <f>REPLACE(INDEX(GroupVertices[Group],MATCH(Edges24[[#This Row],[Vertex 2]],GroupVertices[Vertex],0)),1,1,"")</f>
        <v>7</v>
      </c>
      <c r="BD4" s="51">
        <v>0</v>
      </c>
      <c r="BE4" s="52">
        <v>0</v>
      </c>
      <c r="BF4" s="51">
        <v>0</v>
      </c>
      <c r="BG4" s="52">
        <v>0</v>
      </c>
      <c r="BH4" s="51">
        <v>0</v>
      </c>
      <c r="BI4" s="52">
        <v>0</v>
      </c>
      <c r="BJ4" s="51">
        <v>18</v>
      </c>
      <c r="BK4" s="52">
        <v>100</v>
      </c>
      <c r="BL4" s="51">
        <v>18</v>
      </c>
    </row>
    <row r="5" spans="1:64" ht="15">
      <c r="A5" s="84" t="s">
        <v>214</v>
      </c>
      <c r="B5" s="84" t="s">
        <v>214</v>
      </c>
      <c r="C5" s="53"/>
      <c r="D5" s="54"/>
      <c r="E5" s="65"/>
      <c r="F5" s="55"/>
      <c r="G5" s="53"/>
      <c r="H5" s="57"/>
      <c r="I5" s="56"/>
      <c r="J5" s="56"/>
      <c r="K5" s="36" t="s">
        <v>65</v>
      </c>
      <c r="L5" s="83">
        <v>5</v>
      </c>
      <c r="M5" s="83"/>
      <c r="N5" s="63"/>
      <c r="O5" s="86" t="s">
        <v>176</v>
      </c>
      <c r="P5" s="88">
        <v>43590.43599537037</v>
      </c>
      <c r="Q5" s="86" t="s">
        <v>243</v>
      </c>
      <c r="R5" s="86"/>
      <c r="S5" s="86"/>
      <c r="T5" s="86" t="s">
        <v>283</v>
      </c>
      <c r="U5" s="86"/>
      <c r="V5" s="89" t="s">
        <v>296</v>
      </c>
      <c r="W5" s="88">
        <v>43590.43599537037</v>
      </c>
      <c r="X5" s="89" t="s">
        <v>318</v>
      </c>
      <c r="Y5" s="86"/>
      <c r="Z5" s="86"/>
      <c r="AA5" s="92" t="s">
        <v>348</v>
      </c>
      <c r="AB5" s="86"/>
      <c r="AC5" s="86" t="b">
        <v>0</v>
      </c>
      <c r="AD5" s="86">
        <v>0</v>
      </c>
      <c r="AE5" s="92" t="s">
        <v>378</v>
      </c>
      <c r="AF5" s="86" t="b">
        <v>0</v>
      </c>
      <c r="AG5" s="86" t="s">
        <v>383</v>
      </c>
      <c r="AH5" s="86"/>
      <c r="AI5" s="92" t="s">
        <v>378</v>
      </c>
      <c r="AJ5" s="86" t="b">
        <v>0</v>
      </c>
      <c r="AK5" s="86">
        <v>0</v>
      </c>
      <c r="AL5" s="92" t="s">
        <v>378</v>
      </c>
      <c r="AM5" s="86" t="s">
        <v>387</v>
      </c>
      <c r="AN5" s="86" t="b">
        <v>0</v>
      </c>
      <c r="AO5" s="92" t="s">
        <v>348</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v>0</v>
      </c>
      <c r="BE5" s="52">
        <v>0</v>
      </c>
      <c r="BF5" s="51">
        <v>0</v>
      </c>
      <c r="BG5" s="52">
        <v>0</v>
      </c>
      <c r="BH5" s="51">
        <v>0</v>
      </c>
      <c r="BI5" s="52">
        <v>0</v>
      </c>
      <c r="BJ5" s="51">
        <v>7</v>
      </c>
      <c r="BK5" s="52">
        <v>100</v>
      </c>
      <c r="BL5" s="51">
        <v>7</v>
      </c>
    </row>
    <row r="6" spans="1:64" ht="15">
      <c r="A6" s="84" t="s">
        <v>215</v>
      </c>
      <c r="B6" s="84" t="s">
        <v>215</v>
      </c>
      <c r="C6" s="53"/>
      <c r="D6" s="54"/>
      <c r="E6" s="65"/>
      <c r="F6" s="55"/>
      <c r="G6" s="53"/>
      <c r="H6" s="57"/>
      <c r="I6" s="56"/>
      <c r="J6" s="56"/>
      <c r="K6" s="36" t="s">
        <v>65</v>
      </c>
      <c r="L6" s="83">
        <v>6</v>
      </c>
      <c r="M6" s="83"/>
      <c r="N6" s="63"/>
      <c r="O6" s="86" t="s">
        <v>176</v>
      </c>
      <c r="P6" s="88">
        <v>43592.27148148148</v>
      </c>
      <c r="Q6" s="86" t="s">
        <v>244</v>
      </c>
      <c r="R6" s="89" t="s">
        <v>267</v>
      </c>
      <c r="S6" s="86" t="s">
        <v>276</v>
      </c>
      <c r="T6" s="86" t="s">
        <v>284</v>
      </c>
      <c r="U6" s="86"/>
      <c r="V6" s="89" t="s">
        <v>297</v>
      </c>
      <c r="W6" s="88">
        <v>43592.27148148148</v>
      </c>
      <c r="X6" s="89" t="s">
        <v>319</v>
      </c>
      <c r="Y6" s="86"/>
      <c r="Z6" s="86"/>
      <c r="AA6" s="92" t="s">
        <v>349</v>
      </c>
      <c r="AB6" s="86"/>
      <c r="AC6" s="86" t="b">
        <v>0</v>
      </c>
      <c r="AD6" s="86">
        <v>0</v>
      </c>
      <c r="AE6" s="92" t="s">
        <v>378</v>
      </c>
      <c r="AF6" s="86" t="b">
        <v>0</v>
      </c>
      <c r="AG6" s="86" t="s">
        <v>384</v>
      </c>
      <c r="AH6" s="86"/>
      <c r="AI6" s="92" t="s">
        <v>378</v>
      </c>
      <c r="AJ6" s="86" t="b">
        <v>0</v>
      </c>
      <c r="AK6" s="86">
        <v>0</v>
      </c>
      <c r="AL6" s="92" t="s">
        <v>378</v>
      </c>
      <c r="AM6" s="86" t="s">
        <v>388</v>
      </c>
      <c r="AN6" s="86" t="b">
        <v>0</v>
      </c>
      <c r="AO6" s="92" t="s">
        <v>349</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v>0</v>
      </c>
      <c r="BE6" s="52">
        <v>0</v>
      </c>
      <c r="BF6" s="51">
        <v>0</v>
      </c>
      <c r="BG6" s="52">
        <v>0</v>
      </c>
      <c r="BH6" s="51">
        <v>0</v>
      </c>
      <c r="BI6" s="52">
        <v>0</v>
      </c>
      <c r="BJ6" s="51">
        <v>12</v>
      </c>
      <c r="BK6" s="52">
        <v>100</v>
      </c>
      <c r="BL6" s="51">
        <v>12</v>
      </c>
    </row>
    <row r="7" spans="1:64" ht="15">
      <c r="A7" s="84" t="s">
        <v>216</v>
      </c>
      <c r="B7" s="84" t="s">
        <v>216</v>
      </c>
      <c r="C7" s="53"/>
      <c r="D7" s="54"/>
      <c r="E7" s="65"/>
      <c r="F7" s="55"/>
      <c r="G7" s="53"/>
      <c r="H7" s="57"/>
      <c r="I7" s="56"/>
      <c r="J7" s="56"/>
      <c r="K7" s="36" t="s">
        <v>65</v>
      </c>
      <c r="L7" s="83">
        <v>7</v>
      </c>
      <c r="M7" s="83"/>
      <c r="N7" s="63"/>
      <c r="O7" s="86" t="s">
        <v>176</v>
      </c>
      <c r="P7" s="88">
        <v>43565.994409722225</v>
      </c>
      <c r="Q7" s="86" t="s">
        <v>245</v>
      </c>
      <c r="R7" s="86"/>
      <c r="S7" s="86"/>
      <c r="T7" s="86" t="s">
        <v>283</v>
      </c>
      <c r="U7" s="89" t="s">
        <v>291</v>
      </c>
      <c r="V7" s="89" t="s">
        <v>291</v>
      </c>
      <c r="W7" s="88">
        <v>43565.994409722225</v>
      </c>
      <c r="X7" s="89" t="s">
        <v>320</v>
      </c>
      <c r="Y7" s="86"/>
      <c r="Z7" s="86"/>
      <c r="AA7" s="92" t="s">
        <v>350</v>
      </c>
      <c r="AB7" s="92" t="s">
        <v>376</v>
      </c>
      <c r="AC7" s="86" t="b">
        <v>0</v>
      </c>
      <c r="AD7" s="86">
        <v>26</v>
      </c>
      <c r="AE7" s="92" t="s">
        <v>379</v>
      </c>
      <c r="AF7" s="86" t="b">
        <v>0</v>
      </c>
      <c r="AG7" s="86" t="s">
        <v>385</v>
      </c>
      <c r="AH7" s="86"/>
      <c r="AI7" s="92" t="s">
        <v>378</v>
      </c>
      <c r="AJ7" s="86" t="b">
        <v>0</v>
      </c>
      <c r="AK7" s="86">
        <v>9</v>
      </c>
      <c r="AL7" s="92" t="s">
        <v>378</v>
      </c>
      <c r="AM7" s="86" t="s">
        <v>389</v>
      </c>
      <c r="AN7" s="86" t="b">
        <v>0</v>
      </c>
      <c r="AO7" s="92" t="s">
        <v>376</v>
      </c>
      <c r="AP7" s="86" t="s">
        <v>391</v>
      </c>
      <c r="AQ7" s="86">
        <v>0</v>
      </c>
      <c r="AR7" s="86">
        <v>0</v>
      </c>
      <c r="AS7" s="86"/>
      <c r="AT7" s="86"/>
      <c r="AU7" s="86"/>
      <c r="AV7" s="86"/>
      <c r="AW7" s="86"/>
      <c r="AX7" s="86"/>
      <c r="AY7" s="86"/>
      <c r="AZ7" s="86"/>
      <c r="BA7">
        <v>1</v>
      </c>
      <c r="BB7" s="85" t="str">
        <f>REPLACE(INDEX(GroupVertices[Group],MATCH(Edges24[[#This Row],[Vertex 1]],GroupVertices[Vertex],0)),1,1,"")</f>
        <v>3</v>
      </c>
      <c r="BC7" s="85" t="str">
        <f>REPLACE(INDEX(GroupVertices[Group],MATCH(Edges24[[#This Row],[Vertex 2]],GroupVertices[Vertex],0)),1,1,"")</f>
        <v>3</v>
      </c>
      <c r="BD7" s="51">
        <v>1</v>
      </c>
      <c r="BE7" s="52">
        <v>2.1739130434782608</v>
      </c>
      <c r="BF7" s="51">
        <v>1</v>
      </c>
      <c r="BG7" s="52">
        <v>2.1739130434782608</v>
      </c>
      <c r="BH7" s="51">
        <v>0</v>
      </c>
      <c r="BI7" s="52">
        <v>0</v>
      </c>
      <c r="BJ7" s="51">
        <v>44</v>
      </c>
      <c r="BK7" s="52">
        <v>95.65217391304348</v>
      </c>
      <c r="BL7" s="51">
        <v>46</v>
      </c>
    </row>
    <row r="8" spans="1:64" ht="15">
      <c r="A8" s="84" t="s">
        <v>217</v>
      </c>
      <c r="B8" s="84" t="s">
        <v>216</v>
      </c>
      <c r="C8" s="53"/>
      <c r="D8" s="54"/>
      <c r="E8" s="65"/>
      <c r="F8" s="55"/>
      <c r="G8" s="53"/>
      <c r="H8" s="57"/>
      <c r="I8" s="56"/>
      <c r="J8" s="56"/>
      <c r="K8" s="36" t="s">
        <v>65</v>
      </c>
      <c r="L8" s="83">
        <v>8</v>
      </c>
      <c r="M8" s="83"/>
      <c r="N8" s="63"/>
      <c r="O8" s="86" t="s">
        <v>239</v>
      </c>
      <c r="P8" s="88">
        <v>43592.455671296295</v>
      </c>
      <c r="Q8" s="86" t="s">
        <v>246</v>
      </c>
      <c r="R8" s="86"/>
      <c r="S8" s="86"/>
      <c r="T8" s="86"/>
      <c r="U8" s="86"/>
      <c r="V8" s="89" t="s">
        <v>298</v>
      </c>
      <c r="W8" s="88">
        <v>43592.455671296295</v>
      </c>
      <c r="X8" s="89" t="s">
        <v>321</v>
      </c>
      <c r="Y8" s="86"/>
      <c r="Z8" s="86"/>
      <c r="AA8" s="92" t="s">
        <v>351</v>
      </c>
      <c r="AB8" s="86"/>
      <c r="AC8" s="86" t="b">
        <v>0</v>
      </c>
      <c r="AD8" s="86">
        <v>0</v>
      </c>
      <c r="AE8" s="92" t="s">
        <v>378</v>
      </c>
      <c r="AF8" s="86" t="b">
        <v>0</v>
      </c>
      <c r="AG8" s="86" t="s">
        <v>385</v>
      </c>
      <c r="AH8" s="86"/>
      <c r="AI8" s="92" t="s">
        <v>378</v>
      </c>
      <c r="AJ8" s="86" t="b">
        <v>0</v>
      </c>
      <c r="AK8" s="86">
        <v>9</v>
      </c>
      <c r="AL8" s="92" t="s">
        <v>350</v>
      </c>
      <c r="AM8" s="86" t="s">
        <v>388</v>
      </c>
      <c r="AN8" s="86" t="b">
        <v>0</v>
      </c>
      <c r="AO8" s="92" t="s">
        <v>350</v>
      </c>
      <c r="AP8" s="86" t="s">
        <v>176</v>
      </c>
      <c r="AQ8" s="86">
        <v>0</v>
      </c>
      <c r="AR8" s="86">
        <v>0</v>
      </c>
      <c r="AS8" s="86"/>
      <c r="AT8" s="86"/>
      <c r="AU8" s="86"/>
      <c r="AV8" s="86"/>
      <c r="AW8" s="86"/>
      <c r="AX8" s="86"/>
      <c r="AY8" s="86"/>
      <c r="AZ8" s="86"/>
      <c r="BA8">
        <v>1</v>
      </c>
      <c r="BB8" s="85" t="str">
        <f>REPLACE(INDEX(GroupVertices[Group],MATCH(Edges24[[#This Row],[Vertex 1]],GroupVertices[Vertex],0)),1,1,"")</f>
        <v>3</v>
      </c>
      <c r="BC8" s="85" t="str">
        <f>REPLACE(INDEX(GroupVertices[Group],MATCH(Edges24[[#This Row],[Vertex 2]],GroupVertices[Vertex],0)),1,1,"")</f>
        <v>3</v>
      </c>
      <c r="BD8" s="51">
        <v>0</v>
      </c>
      <c r="BE8" s="52">
        <v>0</v>
      </c>
      <c r="BF8" s="51">
        <v>1</v>
      </c>
      <c r="BG8" s="52">
        <v>4.3478260869565215</v>
      </c>
      <c r="BH8" s="51">
        <v>0</v>
      </c>
      <c r="BI8" s="52">
        <v>0</v>
      </c>
      <c r="BJ8" s="51">
        <v>22</v>
      </c>
      <c r="BK8" s="52">
        <v>95.65217391304348</v>
      </c>
      <c r="BL8" s="51">
        <v>23</v>
      </c>
    </row>
    <row r="9" spans="1:64" ht="15">
      <c r="A9" s="84" t="s">
        <v>218</v>
      </c>
      <c r="B9" s="84" t="s">
        <v>218</v>
      </c>
      <c r="C9" s="53"/>
      <c r="D9" s="54"/>
      <c r="E9" s="65"/>
      <c r="F9" s="55"/>
      <c r="G9" s="53"/>
      <c r="H9" s="57"/>
      <c r="I9" s="56"/>
      <c r="J9" s="56"/>
      <c r="K9" s="36" t="s">
        <v>65</v>
      </c>
      <c r="L9" s="83">
        <v>9</v>
      </c>
      <c r="M9" s="83"/>
      <c r="N9" s="63"/>
      <c r="O9" s="86" t="s">
        <v>176</v>
      </c>
      <c r="P9" s="88">
        <v>43571.68638888889</v>
      </c>
      <c r="Q9" s="86" t="s">
        <v>247</v>
      </c>
      <c r="R9" s="89" t="s">
        <v>268</v>
      </c>
      <c r="S9" s="86" t="s">
        <v>277</v>
      </c>
      <c r="T9" s="86" t="s">
        <v>283</v>
      </c>
      <c r="U9" s="86"/>
      <c r="V9" s="89" t="s">
        <v>299</v>
      </c>
      <c r="W9" s="88">
        <v>43571.68638888889</v>
      </c>
      <c r="X9" s="89" t="s">
        <v>322</v>
      </c>
      <c r="Y9" s="86"/>
      <c r="Z9" s="86"/>
      <c r="AA9" s="92" t="s">
        <v>352</v>
      </c>
      <c r="AB9" s="86"/>
      <c r="AC9" s="86" t="b">
        <v>0</v>
      </c>
      <c r="AD9" s="86">
        <v>0</v>
      </c>
      <c r="AE9" s="92" t="s">
        <v>378</v>
      </c>
      <c r="AF9" s="86" t="b">
        <v>0</v>
      </c>
      <c r="AG9" s="86" t="s">
        <v>385</v>
      </c>
      <c r="AH9" s="86"/>
      <c r="AI9" s="92" t="s">
        <v>378</v>
      </c>
      <c r="AJ9" s="86" t="b">
        <v>0</v>
      </c>
      <c r="AK9" s="86">
        <v>1</v>
      </c>
      <c r="AL9" s="92" t="s">
        <v>378</v>
      </c>
      <c r="AM9" s="86" t="s">
        <v>390</v>
      </c>
      <c r="AN9" s="86" t="b">
        <v>0</v>
      </c>
      <c r="AO9" s="92" t="s">
        <v>352</v>
      </c>
      <c r="AP9" s="86" t="s">
        <v>391</v>
      </c>
      <c r="AQ9" s="86">
        <v>0</v>
      </c>
      <c r="AR9" s="86">
        <v>0</v>
      </c>
      <c r="AS9" s="86"/>
      <c r="AT9" s="86"/>
      <c r="AU9" s="86"/>
      <c r="AV9" s="86"/>
      <c r="AW9" s="86"/>
      <c r="AX9" s="86"/>
      <c r="AY9" s="86"/>
      <c r="AZ9" s="86"/>
      <c r="BA9">
        <v>1</v>
      </c>
      <c r="BB9" s="85" t="str">
        <f>REPLACE(INDEX(GroupVertices[Group],MATCH(Edges24[[#This Row],[Vertex 1]],GroupVertices[Vertex],0)),1,1,"")</f>
        <v>3</v>
      </c>
      <c r="BC9" s="85" t="str">
        <f>REPLACE(INDEX(GroupVertices[Group],MATCH(Edges24[[#This Row],[Vertex 2]],GroupVertices[Vertex],0)),1,1,"")</f>
        <v>3</v>
      </c>
      <c r="BD9" s="51">
        <v>0</v>
      </c>
      <c r="BE9" s="52">
        <v>0</v>
      </c>
      <c r="BF9" s="51">
        <v>4</v>
      </c>
      <c r="BG9" s="52">
        <v>12.5</v>
      </c>
      <c r="BH9" s="51">
        <v>0</v>
      </c>
      <c r="BI9" s="52">
        <v>0</v>
      </c>
      <c r="BJ9" s="51">
        <v>28</v>
      </c>
      <c r="BK9" s="52">
        <v>87.5</v>
      </c>
      <c r="BL9" s="51">
        <v>32</v>
      </c>
    </row>
    <row r="10" spans="1:64" ht="15">
      <c r="A10" s="84" t="s">
        <v>217</v>
      </c>
      <c r="B10" s="84" t="s">
        <v>218</v>
      </c>
      <c r="C10" s="53"/>
      <c r="D10" s="54"/>
      <c r="E10" s="65"/>
      <c r="F10" s="55"/>
      <c r="G10" s="53"/>
      <c r="H10" s="57"/>
      <c r="I10" s="56"/>
      <c r="J10" s="56"/>
      <c r="K10" s="36" t="s">
        <v>65</v>
      </c>
      <c r="L10" s="83">
        <v>10</v>
      </c>
      <c r="M10" s="83"/>
      <c r="N10" s="63"/>
      <c r="O10" s="86" t="s">
        <v>239</v>
      </c>
      <c r="P10" s="88">
        <v>43592.45590277778</v>
      </c>
      <c r="Q10" s="86" t="s">
        <v>248</v>
      </c>
      <c r="R10" s="86"/>
      <c r="S10" s="86"/>
      <c r="T10" s="86" t="s">
        <v>283</v>
      </c>
      <c r="U10" s="86"/>
      <c r="V10" s="89" t="s">
        <v>298</v>
      </c>
      <c r="W10" s="88">
        <v>43592.45590277778</v>
      </c>
      <c r="X10" s="89" t="s">
        <v>323</v>
      </c>
      <c r="Y10" s="86"/>
      <c r="Z10" s="86"/>
      <c r="AA10" s="92" t="s">
        <v>353</v>
      </c>
      <c r="AB10" s="86"/>
      <c r="AC10" s="86" t="b">
        <v>0</v>
      </c>
      <c r="AD10" s="86">
        <v>0</v>
      </c>
      <c r="AE10" s="92" t="s">
        <v>378</v>
      </c>
      <c r="AF10" s="86" t="b">
        <v>0</v>
      </c>
      <c r="AG10" s="86" t="s">
        <v>385</v>
      </c>
      <c r="AH10" s="86"/>
      <c r="AI10" s="92" t="s">
        <v>378</v>
      </c>
      <c r="AJ10" s="86" t="b">
        <v>0</v>
      </c>
      <c r="AK10" s="86">
        <v>1</v>
      </c>
      <c r="AL10" s="92" t="s">
        <v>352</v>
      </c>
      <c r="AM10" s="86" t="s">
        <v>388</v>
      </c>
      <c r="AN10" s="86" t="b">
        <v>0</v>
      </c>
      <c r="AO10" s="92" t="s">
        <v>352</v>
      </c>
      <c r="AP10" s="86" t="s">
        <v>176</v>
      </c>
      <c r="AQ10" s="86">
        <v>0</v>
      </c>
      <c r="AR10" s="86">
        <v>0</v>
      </c>
      <c r="AS10" s="86"/>
      <c r="AT10" s="86"/>
      <c r="AU10" s="86"/>
      <c r="AV10" s="86"/>
      <c r="AW10" s="86"/>
      <c r="AX10" s="86"/>
      <c r="AY10" s="86"/>
      <c r="AZ10" s="86"/>
      <c r="BA10">
        <v>1</v>
      </c>
      <c r="BB10" s="85" t="str">
        <f>REPLACE(INDEX(GroupVertices[Group],MATCH(Edges24[[#This Row],[Vertex 1]],GroupVertices[Vertex],0)),1,1,"")</f>
        <v>3</v>
      </c>
      <c r="BC10" s="85" t="str">
        <f>REPLACE(INDEX(GroupVertices[Group],MATCH(Edges24[[#This Row],[Vertex 2]],GroupVertices[Vertex],0)),1,1,"")</f>
        <v>3</v>
      </c>
      <c r="BD10" s="51">
        <v>0</v>
      </c>
      <c r="BE10" s="52">
        <v>0</v>
      </c>
      <c r="BF10" s="51">
        <v>2</v>
      </c>
      <c r="BG10" s="52">
        <v>8.333333333333334</v>
      </c>
      <c r="BH10" s="51">
        <v>0</v>
      </c>
      <c r="BI10" s="52">
        <v>0</v>
      </c>
      <c r="BJ10" s="51">
        <v>22</v>
      </c>
      <c r="BK10" s="52">
        <v>91.66666666666667</v>
      </c>
      <c r="BL10" s="51">
        <v>24</v>
      </c>
    </row>
    <row r="11" spans="1:64" ht="15">
      <c r="A11" s="84" t="s">
        <v>219</v>
      </c>
      <c r="B11" s="84" t="s">
        <v>238</v>
      </c>
      <c r="C11" s="53"/>
      <c r="D11" s="54"/>
      <c r="E11" s="65"/>
      <c r="F11" s="55"/>
      <c r="G11" s="53"/>
      <c r="H11" s="57"/>
      <c r="I11" s="56"/>
      <c r="J11" s="56"/>
      <c r="K11" s="36" t="s">
        <v>65</v>
      </c>
      <c r="L11" s="83">
        <v>11</v>
      </c>
      <c r="M11" s="83"/>
      <c r="N11" s="63"/>
      <c r="O11" s="86" t="s">
        <v>240</v>
      </c>
      <c r="P11" s="88">
        <v>43592.667175925926</v>
      </c>
      <c r="Q11" s="86" t="s">
        <v>249</v>
      </c>
      <c r="R11" s="86"/>
      <c r="S11" s="86"/>
      <c r="T11" s="86" t="s">
        <v>285</v>
      </c>
      <c r="U11" s="86"/>
      <c r="V11" s="89" t="s">
        <v>300</v>
      </c>
      <c r="W11" s="88">
        <v>43592.667175925926</v>
      </c>
      <c r="X11" s="89" t="s">
        <v>324</v>
      </c>
      <c r="Y11" s="86"/>
      <c r="Z11" s="86"/>
      <c r="AA11" s="92" t="s">
        <v>354</v>
      </c>
      <c r="AB11" s="86"/>
      <c r="AC11" s="86" t="b">
        <v>0</v>
      </c>
      <c r="AD11" s="86">
        <v>0</v>
      </c>
      <c r="AE11" s="92" t="s">
        <v>380</v>
      </c>
      <c r="AF11" s="86" t="b">
        <v>0</v>
      </c>
      <c r="AG11" s="86" t="s">
        <v>386</v>
      </c>
      <c r="AH11" s="86"/>
      <c r="AI11" s="92" t="s">
        <v>378</v>
      </c>
      <c r="AJ11" s="86" t="b">
        <v>0</v>
      </c>
      <c r="AK11" s="86">
        <v>0</v>
      </c>
      <c r="AL11" s="92" t="s">
        <v>378</v>
      </c>
      <c r="AM11" s="86" t="s">
        <v>387</v>
      </c>
      <c r="AN11" s="86" t="b">
        <v>0</v>
      </c>
      <c r="AO11" s="92" t="s">
        <v>354</v>
      </c>
      <c r="AP11" s="86" t="s">
        <v>176</v>
      </c>
      <c r="AQ11" s="86">
        <v>0</v>
      </c>
      <c r="AR11" s="86">
        <v>0</v>
      </c>
      <c r="AS11" s="86"/>
      <c r="AT11" s="86"/>
      <c r="AU11" s="86"/>
      <c r="AV11" s="86"/>
      <c r="AW11" s="86"/>
      <c r="AX11" s="86"/>
      <c r="AY11" s="86"/>
      <c r="AZ11" s="86"/>
      <c r="BA11">
        <v>1</v>
      </c>
      <c r="BB11" s="85" t="str">
        <f>REPLACE(INDEX(GroupVertices[Group],MATCH(Edges24[[#This Row],[Vertex 1]],GroupVertices[Vertex],0)),1,1,"")</f>
        <v>6</v>
      </c>
      <c r="BC11" s="85" t="str">
        <f>REPLACE(INDEX(GroupVertices[Group],MATCH(Edges24[[#This Row],[Vertex 2]],GroupVertices[Vertex],0)),1,1,"")</f>
        <v>6</v>
      </c>
      <c r="BD11" s="51">
        <v>0</v>
      </c>
      <c r="BE11" s="52">
        <v>0</v>
      </c>
      <c r="BF11" s="51">
        <v>0</v>
      </c>
      <c r="BG11" s="52">
        <v>0</v>
      </c>
      <c r="BH11" s="51">
        <v>0</v>
      </c>
      <c r="BI11" s="52">
        <v>0</v>
      </c>
      <c r="BJ11" s="51">
        <v>3</v>
      </c>
      <c r="BK11" s="52">
        <v>100</v>
      </c>
      <c r="BL11" s="51">
        <v>3</v>
      </c>
    </row>
    <row r="12" spans="1:64" ht="15">
      <c r="A12" s="84" t="s">
        <v>220</v>
      </c>
      <c r="B12" s="84" t="s">
        <v>220</v>
      </c>
      <c r="C12" s="53"/>
      <c r="D12" s="54"/>
      <c r="E12" s="65"/>
      <c r="F12" s="55"/>
      <c r="G12" s="53"/>
      <c r="H12" s="57"/>
      <c r="I12" s="56"/>
      <c r="J12" s="56"/>
      <c r="K12" s="36" t="s">
        <v>65</v>
      </c>
      <c r="L12" s="83">
        <v>12</v>
      </c>
      <c r="M12" s="83"/>
      <c r="N12" s="63"/>
      <c r="O12" s="86" t="s">
        <v>176</v>
      </c>
      <c r="P12" s="88">
        <v>43593.32847222222</v>
      </c>
      <c r="Q12" s="86" t="s">
        <v>250</v>
      </c>
      <c r="R12" s="89" t="s">
        <v>269</v>
      </c>
      <c r="S12" s="86" t="s">
        <v>278</v>
      </c>
      <c r="T12" s="86" t="s">
        <v>286</v>
      </c>
      <c r="U12" s="86"/>
      <c r="V12" s="89" t="s">
        <v>301</v>
      </c>
      <c r="W12" s="88">
        <v>43593.32847222222</v>
      </c>
      <c r="X12" s="89" t="s">
        <v>325</v>
      </c>
      <c r="Y12" s="86"/>
      <c r="Z12" s="86"/>
      <c r="AA12" s="92" t="s">
        <v>355</v>
      </c>
      <c r="AB12" s="86"/>
      <c r="AC12" s="86" t="b">
        <v>0</v>
      </c>
      <c r="AD12" s="86">
        <v>0</v>
      </c>
      <c r="AE12" s="92" t="s">
        <v>378</v>
      </c>
      <c r="AF12" s="86" t="b">
        <v>0</v>
      </c>
      <c r="AG12" s="86" t="s">
        <v>384</v>
      </c>
      <c r="AH12" s="86"/>
      <c r="AI12" s="92" t="s">
        <v>378</v>
      </c>
      <c r="AJ12" s="86" t="b">
        <v>0</v>
      </c>
      <c r="AK12" s="86">
        <v>0</v>
      </c>
      <c r="AL12" s="92" t="s">
        <v>378</v>
      </c>
      <c r="AM12" s="86" t="s">
        <v>390</v>
      </c>
      <c r="AN12" s="86" t="b">
        <v>0</v>
      </c>
      <c r="AO12" s="92" t="s">
        <v>355</v>
      </c>
      <c r="AP12" s="86" t="s">
        <v>176</v>
      </c>
      <c r="AQ12" s="86">
        <v>0</v>
      </c>
      <c r="AR12" s="86">
        <v>0</v>
      </c>
      <c r="AS12" s="86"/>
      <c r="AT12" s="86"/>
      <c r="AU12" s="86"/>
      <c r="AV12" s="86"/>
      <c r="AW12" s="86"/>
      <c r="AX12" s="86"/>
      <c r="AY12" s="86"/>
      <c r="AZ12" s="86"/>
      <c r="BA12">
        <v>1</v>
      </c>
      <c r="BB12" s="85" t="str">
        <f>REPLACE(INDEX(GroupVertices[Group],MATCH(Edges24[[#This Row],[Vertex 1]],GroupVertices[Vertex],0)),1,1,"")</f>
        <v>1</v>
      </c>
      <c r="BC12" s="85" t="str">
        <f>REPLACE(INDEX(GroupVertices[Group],MATCH(Edges24[[#This Row],[Vertex 2]],GroupVertices[Vertex],0)),1,1,"")</f>
        <v>1</v>
      </c>
      <c r="BD12" s="51">
        <v>0</v>
      </c>
      <c r="BE12" s="52">
        <v>0</v>
      </c>
      <c r="BF12" s="51">
        <v>0</v>
      </c>
      <c r="BG12" s="52">
        <v>0</v>
      </c>
      <c r="BH12" s="51">
        <v>0</v>
      </c>
      <c r="BI12" s="52">
        <v>0</v>
      </c>
      <c r="BJ12" s="51">
        <v>6</v>
      </c>
      <c r="BK12" s="52">
        <v>100</v>
      </c>
      <c r="BL12" s="51">
        <v>6</v>
      </c>
    </row>
    <row r="13" spans="1:64" ht="15">
      <c r="A13" s="84" t="s">
        <v>221</v>
      </c>
      <c r="B13" s="84" t="s">
        <v>221</v>
      </c>
      <c r="C13" s="53"/>
      <c r="D13" s="54"/>
      <c r="E13" s="65"/>
      <c r="F13" s="55"/>
      <c r="G13" s="53"/>
      <c r="H13" s="57"/>
      <c r="I13" s="56"/>
      <c r="J13" s="56"/>
      <c r="K13" s="36" t="s">
        <v>65</v>
      </c>
      <c r="L13" s="83">
        <v>13</v>
      </c>
      <c r="M13" s="83"/>
      <c r="N13" s="63"/>
      <c r="O13" s="86" t="s">
        <v>176</v>
      </c>
      <c r="P13" s="88">
        <v>43593.5174537037</v>
      </c>
      <c r="Q13" s="86" t="s">
        <v>251</v>
      </c>
      <c r="R13" s="89" t="s">
        <v>270</v>
      </c>
      <c r="S13" s="86" t="s">
        <v>279</v>
      </c>
      <c r="T13" s="86" t="s">
        <v>283</v>
      </c>
      <c r="U13" s="86"/>
      <c r="V13" s="89" t="s">
        <v>302</v>
      </c>
      <c r="W13" s="88">
        <v>43593.5174537037</v>
      </c>
      <c r="X13" s="89" t="s">
        <v>326</v>
      </c>
      <c r="Y13" s="86"/>
      <c r="Z13" s="86"/>
      <c r="AA13" s="92" t="s">
        <v>356</v>
      </c>
      <c r="AB13" s="92" t="s">
        <v>377</v>
      </c>
      <c r="AC13" s="86" t="b">
        <v>0</v>
      </c>
      <c r="AD13" s="86">
        <v>4</v>
      </c>
      <c r="AE13" s="92" t="s">
        <v>381</v>
      </c>
      <c r="AF13" s="86" t="b">
        <v>0</v>
      </c>
      <c r="AG13" s="86" t="s">
        <v>385</v>
      </c>
      <c r="AH13" s="86"/>
      <c r="AI13" s="92" t="s">
        <v>378</v>
      </c>
      <c r="AJ13" s="86" t="b">
        <v>0</v>
      </c>
      <c r="AK13" s="86">
        <v>1</v>
      </c>
      <c r="AL13" s="92" t="s">
        <v>378</v>
      </c>
      <c r="AM13" s="86" t="s">
        <v>389</v>
      </c>
      <c r="AN13" s="86" t="b">
        <v>0</v>
      </c>
      <c r="AO13" s="92" t="s">
        <v>377</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v>1</v>
      </c>
      <c r="BE13" s="52">
        <v>2.5641025641025643</v>
      </c>
      <c r="BF13" s="51">
        <v>2</v>
      </c>
      <c r="BG13" s="52">
        <v>5.128205128205129</v>
      </c>
      <c r="BH13" s="51">
        <v>0</v>
      </c>
      <c r="BI13" s="52">
        <v>0</v>
      </c>
      <c r="BJ13" s="51">
        <v>36</v>
      </c>
      <c r="BK13" s="52">
        <v>92.3076923076923</v>
      </c>
      <c r="BL13" s="51">
        <v>39</v>
      </c>
    </row>
    <row r="14" spans="1:64" ht="15">
      <c r="A14" s="84" t="s">
        <v>222</v>
      </c>
      <c r="B14" s="84" t="s">
        <v>222</v>
      </c>
      <c r="C14" s="53"/>
      <c r="D14" s="54"/>
      <c r="E14" s="65"/>
      <c r="F14" s="55"/>
      <c r="G14" s="53"/>
      <c r="H14" s="57"/>
      <c r="I14" s="56"/>
      <c r="J14" s="56"/>
      <c r="K14" s="36" t="s">
        <v>65</v>
      </c>
      <c r="L14" s="83">
        <v>14</v>
      </c>
      <c r="M14" s="83"/>
      <c r="N14" s="63"/>
      <c r="O14" s="86" t="s">
        <v>176</v>
      </c>
      <c r="P14" s="88">
        <v>43593.53167824074</v>
      </c>
      <c r="Q14" s="86" t="s">
        <v>252</v>
      </c>
      <c r="R14" s="86"/>
      <c r="S14" s="86"/>
      <c r="T14" s="86" t="s">
        <v>283</v>
      </c>
      <c r="U14" s="86"/>
      <c r="V14" s="89" t="s">
        <v>303</v>
      </c>
      <c r="W14" s="88">
        <v>43593.53167824074</v>
      </c>
      <c r="X14" s="89" t="s">
        <v>327</v>
      </c>
      <c r="Y14" s="86"/>
      <c r="Z14" s="86"/>
      <c r="AA14" s="92" t="s">
        <v>357</v>
      </c>
      <c r="AB14" s="86"/>
      <c r="AC14" s="86" t="b">
        <v>0</v>
      </c>
      <c r="AD14" s="86">
        <v>0</v>
      </c>
      <c r="AE14" s="92" t="s">
        <v>378</v>
      </c>
      <c r="AF14" s="86" t="b">
        <v>0</v>
      </c>
      <c r="AG14" s="86" t="s">
        <v>382</v>
      </c>
      <c r="AH14" s="86"/>
      <c r="AI14" s="92" t="s">
        <v>378</v>
      </c>
      <c r="AJ14" s="86" t="b">
        <v>0</v>
      </c>
      <c r="AK14" s="86">
        <v>0</v>
      </c>
      <c r="AL14" s="92" t="s">
        <v>378</v>
      </c>
      <c r="AM14" s="86" t="s">
        <v>388</v>
      </c>
      <c r="AN14" s="86" t="b">
        <v>0</v>
      </c>
      <c r="AO14" s="92" t="s">
        <v>357</v>
      </c>
      <c r="AP14" s="86" t="s">
        <v>176</v>
      </c>
      <c r="AQ14" s="86">
        <v>0</v>
      </c>
      <c r="AR14" s="86">
        <v>0</v>
      </c>
      <c r="AS14" s="86"/>
      <c r="AT14" s="86"/>
      <c r="AU14" s="86"/>
      <c r="AV14" s="86"/>
      <c r="AW14" s="86"/>
      <c r="AX14" s="86"/>
      <c r="AY14" s="86"/>
      <c r="AZ14" s="86"/>
      <c r="BA14">
        <v>1</v>
      </c>
      <c r="BB14" s="85" t="str">
        <f>REPLACE(INDEX(GroupVertices[Group],MATCH(Edges24[[#This Row],[Vertex 1]],GroupVertices[Vertex],0)),1,1,"")</f>
        <v>1</v>
      </c>
      <c r="BC14" s="85" t="str">
        <f>REPLACE(INDEX(GroupVertices[Group],MATCH(Edges24[[#This Row],[Vertex 2]],GroupVertices[Vertex],0)),1,1,"")</f>
        <v>1</v>
      </c>
      <c r="BD14" s="51">
        <v>0</v>
      </c>
      <c r="BE14" s="52">
        <v>0</v>
      </c>
      <c r="BF14" s="51">
        <v>0</v>
      </c>
      <c r="BG14" s="52">
        <v>0</v>
      </c>
      <c r="BH14" s="51">
        <v>0</v>
      </c>
      <c r="BI14" s="52">
        <v>0</v>
      </c>
      <c r="BJ14" s="51">
        <v>22</v>
      </c>
      <c r="BK14" s="52">
        <v>100</v>
      </c>
      <c r="BL14" s="51">
        <v>22</v>
      </c>
    </row>
    <row r="15" spans="1:64" ht="15">
      <c r="A15" s="84" t="s">
        <v>223</v>
      </c>
      <c r="B15" s="84" t="s">
        <v>223</v>
      </c>
      <c r="C15" s="53"/>
      <c r="D15" s="54"/>
      <c r="E15" s="65"/>
      <c r="F15" s="55"/>
      <c r="G15" s="53"/>
      <c r="H15" s="57"/>
      <c r="I15" s="56"/>
      <c r="J15" s="56"/>
      <c r="K15" s="36" t="s">
        <v>65</v>
      </c>
      <c r="L15" s="83">
        <v>15</v>
      </c>
      <c r="M15" s="83"/>
      <c r="N15" s="63"/>
      <c r="O15" s="86" t="s">
        <v>176</v>
      </c>
      <c r="P15" s="88">
        <v>43567.704421296294</v>
      </c>
      <c r="Q15" s="86" t="s">
        <v>253</v>
      </c>
      <c r="R15" s="86"/>
      <c r="S15" s="86"/>
      <c r="T15" s="86" t="s">
        <v>283</v>
      </c>
      <c r="U15" s="89" t="s">
        <v>292</v>
      </c>
      <c r="V15" s="89" t="s">
        <v>292</v>
      </c>
      <c r="W15" s="88">
        <v>43567.704421296294</v>
      </c>
      <c r="X15" s="89" t="s">
        <v>328</v>
      </c>
      <c r="Y15" s="86"/>
      <c r="Z15" s="86"/>
      <c r="AA15" s="92" t="s">
        <v>358</v>
      </c>
      <c r="AB15" s="86"/>
      <c r="AC15" s="86" t="b">
        <v>0</v>
      </c>
      <c r="AD15" s="86">
        <v>21</v>
      </c>
      <c r="AE15" s="92" t="s">
        <v>378</v>
      </c>
      <c r="AF15" s="86" t="b">
        <v>0</v>
      </c>
      <c r="AG15" s="86" t="s">
        <v>382</v>
      </c>
      <c r="AH15" s="86"/>
      <c r="AI15" s="92" t="s">
        <v>378</v>
      </c>
      <c r="AJ15" s="86" t="b">
        <v>0</v>
      </c>
      <c r="AK15" s="86">
        <v>2</v>
      </c>
      <c r="AL15" s="92" t="s">
        <v>378</v>
      </c>
      <c r="AM15" s="86" t="s">
        <v>388</v>
      </c>
      <c r="AN15" s="86" t="b">
        <v>0</v>
      </c>
      <c r="AO15" s="92" t="s">
        <v>358</v>
      </c>
      <c r="AP15" s="86" t="s">
        <v>391</v>
      </c>
      <c r="AQ15" s="86">
        <v>0</v>
      </c>
      <c r="AR15" s="86">
        <v>0</v>
      </c>
      <c r="AS15" s="86"/>
      <c r="AT15" s="86"/>
      <c r="AU15" s="86"/>
      <c r="AV15" s="86"/>
      <c r="AW15" s="86"/>
      <c r="AX15" s="86"/>
      <c r="AY15" s="86"/>
      <c r="AZ15" s="86"/>
      <c r="BA15">
        <v>1</v>
      </c>
      <c r="BB15" s="85" t="str">
        <f>REPLACE(INDEX(GroupVertices[Group],MATCH(Edges24[[#This Row],[Vertex 1]],GroupVertices[Vertex],0)),1,1,"")</f>
        <v>5</v>
      </c>
      <c r="BC15" s="85" t="str">
        <f>REPLACE(INDEX(GroupVertices[Group],MATCH(Edges24[[#This Row],[Vertex 2]],GroupVertices[Vertex],0)),1,1,"")</f>
        <v>5</v>
      </c>
      <c r="BD15" s="51">
        <v>0</v>
      </c>
      <c r="BE15" s="52">
        <v>0</v>
      </c>
      <c r="BF15" s="51">
        <v>0</v>
      </c>
      <c r="BG15" s="52">
        <v>0</v>
      </c>
      <c r="BH15" s="51">
        <v>0</v>
      </c>
      <c r="BI15" s="52">
        <v>0</v>
      </c>
      <c r="BJ15" s="51">
        <v>39</v>
      </c>
      <c r="BK15" s="52">
        <v>100</v>
      </c>
      <c r="BL15" s="51">
        <v>39</v>
      </c>
    </row>
    <row r="16" spans="1:64" ht="15">
      <c r="A16" s="84" t="s">
        <v>224</v>
      </c>
      <c r="B16" s="84" t="s">
        <v>223</v>
      </c>
      <c r="C16" s="53"/>
      <c r="D16" s="54"/>
      <c r="E16" s="65"/>
      <c r="F16" s="55"/>
      <c r="G16" s="53"/>
      <c r="H16" s="57"/>
      <c r="I16" s="56"/>
      <c r="J16" s="56"/>
      <c r="K16" s="36" t="s">
        <v>65</v>
      </c>
      <c r="L16" s="83">
        <v>16</v>
      </c>
      <c r="M16" s="83"/>
      <c r="N16" s="63"/>
      <c r="O16" s="86" t="s">
        <v>239</v>
      </c>
      <c r="P16" s="88">
        <v>43593.585277777776</v>
      </c>
      <c r="Q16" s="86" t="s">
        <v>254</v>
      </c>
      <c r="R16" s="86"/>
      <c r="S16" s="86"/>
      <c r="T16" s="86"/>
      <c r="U16" s="86"/>
      <c r="V16" s="89" t="s">
        <v>304</v>
      </c>
      <c r="W16" s="88">
        <v>43593.585277777776</v>
      </c>
      <c r="X16" s="89" t="s">
        <v>329</v>
      </c>
      <c r="Y16" s="86"/>
      <c r="Z16" s="86"/>
      <c r="AA16" s="92" t="s">
        <v>359</v>
      </c>
      <c r="AB16" s="86"/>
      <c r="AC16" s="86" t="b">
        <v>0</v>
      </c>
      <c r="AD16" s="86">
        <v>0</v>
      </c>
      <c r="AE16" s="92" t="s">
        <v>378</v>
      </c>
      <c r="AF16" s="86" t="b">
        <v>0</v>
      </c>
      <c r="AG16" s="86" t="s">
        <v>382</v>
      </c>
      <c r="AH16" s="86"/>
      <c r="AI16" s="92" t="s">
        <v>378</v>
      </c>
      <c r="AJ16" s="86" t="b">
        <v>0</v>
      </c>
      <c r="AK16" s="86">
        <v>2</v>
      </c>
      <c r="AL16" s="92" t="s">
        <v>358</v>
      </c>
      <c r="AM16" s="86" t="s">
        <v>388</v>
      </c>
      <c r="AN16" s="86" t="b">
        <v>0</v>
      </c>
      <c r="AO16" s="92" t="s">
        <v>358</v>
      </c>
      <c r="AP16" s="86" t="s">
        <v>176</v>
      </c>
      <c r="AQ16" s="86">
        <v>0</v>
      </c>
      <c r="AR16" s="86">
        <v>0</v>
      </c>
      <c r="AS16" s="86"/>
      <c r="AT16" s="86"/>
      <c r="AU16" s="86"/>
      <c r="AV16" s="86"/>
      <c r="AW16" s="86"/>
      <c r="AX16" s="86"/>
      <c r="AY16" s="86"/>
      <c r="AZ16" s="86"/>
      <c r="BA16">
        <v>1</v>
      </c>
      <c r="BB16" s="85" t="str">
        <f>REPLACE(INDEX(GroupVertices[Group],MATCH(Edges24[[#This Row],[Vertex 1]],GroupVertices[Vertex],0)),1,1,"")</f>
        <v>5</v>
      </c>
      <c r="BC16" s="85" t="str">
        <f>REPLACE(INDEX(GroupVertices[Group],MATCH(Edges24[[#This Row],[Vertex 2]],GroupVertices[Vertex],0)),1,1,"")</f>
        <v>5</v>
      </c>
      <c r="BD16" s="51">
        <v>0</v>
      </c>
      <c r="BE16" s="52">
        <v>0</v>
      </c>
      <c r="BF16" s="51">
        <v>0</v>
      </c>
      <c r="BG16" s="52">
        <v>0</v>
      </c>
      <c r="BH16" s="51">
        <v>0</v>
      </c>
      <c r="BI16" s="52">
        <v>0</v>
      </c>
      <c r="BJ16" s="51">
        <v>21</v>
      </c>
      <c r="BK16" s="52">
        <v>100</v>
      </c>
      <c r="BL16" s="51">
        <v>21</v>
      </c>
    </row>
    <row r="17" spans="1:64" ht="15">
      <c r="A17" s="84" t="s">
        <v>225</v>
      </c>
      <c r="B17" s="84" t="s">
        <v>229</v>
      </c>
      <c r="C17" s="53"/>
      <c r="D17" s="54"/>
      <c r="E17" s="65"/>
      <c r="F17" s="55"/>
      <c r="G17" s="53"/>
      <c r="H17" s="57"/>
      <c r="I17" s="56"/>
      <c r="J17" s="56"/>
      <c r="K17" s="36" t="s">
        <v>65</v>
      </c>
      <c r="L17" s="83">
        <v>17</v>
      </c>
      <c r="M17" s="83"/>
      <c r="N17" s="63"/>
      <c r="O17" s="86" t="s">
        <v>239</v>
      </c>
      <c r="P17" s="88">
        <v>43593.82686342593</v>
      </c>
      <c r="Q17" s="86" t="s">
        <v>255</v>
      </c>
      <c r="R17" s="86"/>
      <c r="S17" s="86"/>
      <c r="T17" s="86"/>
      <c r="U17" s="86"/>
      <c r="V17" s="89" t="s">
        <v>305</v>
      </c>
      <c r="W17" s="88">
        <v>43593.82686342593</v>
      </c>
      <c r="X17" s="89" t="s">
        <v>330</v>
      </c>
      <c r="Y17" s="86"/>
      <c r="Z17" s="86"/>
      <c r="AA17" s="92" t="s">
        <v>360</v>
      </c>
      <c r="AB17" s="86"/>
      <c r="AC17" s="86" t="b">
        <v>0</v>
      </c>
      <c r="AD17" s="86">
        <v>0</v>
      </c>
      <c r="AE17" s="92" t="s">
        <v>378</v>
      </c>
      <c r="AF17" s="86" t="b">
        <v>0</v>
      </c>
      <c r="AG17" s="86" t="s">
        <v>382</v>
      </c>
      <c r="AH17" s="86"/>
      <c r="AI17" s="92" t="s">
        <v>378</v>
      </c>
      <c r="AJ17" s="86" t="b">
        <v>0</v>
      </c>
      <c r="AK17" s="86">
        <v>8</v>
      </c>
      <c r="AL17" s="92" t="s">
        <v>364</v>
      </c>
      <c r="AM17" s="86" t="s">
        <v>387</v>
      </c>
      <c r="AN17" s="86" t="b">
        <v>0</v>
      </c>
      <c r="AO17" s="92" t="s">
        <v>364</v>
      </c>
      <c r="AP17" s="86" t="s">
        <v>176</v>
      </c>
      <c r="AQ17" s="86">
        <v>0</v>
      </c>
      <c r="AR17" s="86">
        <v>0</v>
      </c>
      <c r="AS17" s="86"/>
      <c r="AT17" s="86"/>
      <c r="AU17" s="86"/>
      <c r="AV17" s="86"/>
      <c r="AW17" s="86"/>
      <c r="AX17" s="86"/>
      <c r="AY17" s="86"/>
      <c r="AZ17" s="86"/>
      <c r="BA17">
        <v>1</v>
      </c>
      <c r="BB17" s="85" t="str">
        <f>REPLACE(INDEX(GroupVertices[Group],MATCH(Edges24[[#This Row],[Vertex 1]],GroupVertices[Vertex],0)),1,1,"")</f>
        <v>2</v>
      </c>
      <c r="BC17" s="85" t="str">
        <f>REPLACE(INDEX(GroupVertices[Group],MATCH(Edges24[[#This Row],[Vertex 2]],GroupVertices[Vertex],0)),1,1,"")</f>
        <v>2</v>
      </c>
      <c r="BD17" s="51">
        <v>0</v>
      </c>
      <c r="BE17" s="52">
        <v>0</v>
      </c>
      <c r="BF17" s="51">
        <v>0</v>
      </c>
      <c r="BG17" s="52">
        <v>0</v>
      </c>
      <c r="BH17" s="51">
        <v>0</v>
      </c>
      <c r="BI17" s="52">
        <v>0</v>
      </c>
      <c r="BJ17" s="51">
        <v>19</v>
      </c>
      <c r="BK17" s="52">
        <v>100</v>
      </c>
      <c r="BL17" s="51">
        <v>19</v>
      </c>
    </row>
    <row r="18" spans="1:64" ht="15">
      <c r="A18" s="84" t="s">
        <v>226</v>
      </c>
      <c r="B18" s="84" t="s">
        <v>229</v>
      </c>
      <c r="C18" s="53"/>
      <c r="D18" s="54"/>
      <c r="E18" s="65"/>
      <c r="F18" s="55"/>
      <c r="G18" s="53"/>
      <c r="H18" s="57"/>
      <c r="I18" s="56"/>
      <c r="J18" s="56"/>
      <c r="K18" s="36" t="s">
        <v>65</v>
      </c>
      <c r="L18" s="83">
        <v>18</v>
      </c>
      <c r="M18" s="83"/>
      <c r="N18" s="63"/>
      <c r="O18" s="86" t="s">
        <v>239</v>
      </c>
      <c r="P18" s="88">
        <v>43593.82850694445</v>
      </c>
      <c r="Q18" s="86" t="s">
        <v>255</v>
      </c>
      <c r="R18" s="86"/>
      <c r="S18" s="86"/>
      <c r="T18" s="86"/>
      <c r="U18" s="86"/>
      <c r="V18" s="89" t="s">
        <v>306</v>
      </c>
      <c r="W18" s="88">
        <v>43593.82850694445</v>
      </c>
      <c r="X18" s="89" t="s">
        <v>331</v>
      </c>
      <c r="Y18" s="86"/>
      <c r="Z18" s="86"/>
      <c r="AA18" s="92" t="s">
        <v>361</v>
      </c>
      <c r="AB18" s="86"/>
      <c r="AC18" s="86" t="b">
        <v>0</v>
      </c>
      <c r="AD18" s="86">
        <v>0</v>
      </c>
      <c r="AE18" s="92" t="s">
        <v>378</v>
      </c>
      <c r="AF18" s="86" t="b">
        <v>0</v>
      </c>
      <c r="AG18" s="86" t="s">
        <v>382</v>
      </c>
      <c r="AH18" s="86"/>
      <c r="AI18" s="92" t="s">
        <v>378</v>
      </c>
      <c r="AJ18" s="86" t="b">
        <v>0</v>
      </c>
      <c r="AK18" s="86">
        <v>8</v>
      </c>
      <c r="AL18" s="92" t="s">
        <v>364</v>
      </c>
      <c r="AM18" s="86" t="s">
        <v>387</v>
      </c>
      <c r="AN18" s="86" t="b">
        <v>0</v>
      </c>
      <c r="AO18" s="92" t="s">
        <v>364</v>
      </c>
      <c r="AP18" s="86" t="s">
        <v>176</v>
      </c>
      <c r="AQ18" s="86">
        <v>0</v>
      </c>
      <c r="AR18" s="86">
        <v>0</v>
      </c>
      <c r="AS18" s="86"/>
      <c r="AT18" s="86"/>
      <c r="AU18" s="86"/>
      <c r="AV18" s="86"/>
      <c r="AW18" s="86"/>
      <c r="AX18" s="86"/>
      <c r="AY18" s="86"/>
      <c r="AZ18" s="86"/>
      <c r="BA18">
        <v>1</v>
      </c>
      <c r="BB18" s="85" t="str">
        <f>REPLACE(INDEX(GroupVertices[Group],MATCH(Edges24[[#This Row],[Vertex 1]],GroupVertices[Vertex],0)),1,1,"")</f>
        <v>2</v>
      </c>
      <c r="BC18" s="85" t="str">
        <f>REPLACE(INDEX(GroupVertices[Group],MATCH(Edges24[[#This Row],[Vertex 2]],GroupVertices[Vertex],0)),1,1,"")</f>
        <v>2</v>
      </c>
      <c r="BD18" s="51">
        <v>0</v>
      </c>
      <c r="BE18" s="52">
        <v>0</v>
      </c>
      <c r="BF18" s="51">
        <v>0</v>
      </c>
      <c r="BG18" s="52">
        <v>0</v>
      </c>
      <c r="BH18" s="51">
        <v>0</v>
      </c>
      <c r="BI18" s="52">
        <v>0</v>
      </c>
      <c r="BJ18" s="51">
        <v>19</v>
      </c>
      <c r="BK18" s="52">
        <v>100</v>
      </c>
      <c r="BL18" s="51">
        <v>19</v>
      </c>
    </row>
    <row r="19" spans="1:64" ht="15">
      <c r="A19" s="84" t="s">
        <v>227</v>
      </c>
      <c r="B19" s="84" t="s">
        <v>229</v>
      </c>
      <c r="C19" s="53"/>
      <c r="D19" s="54"/>
      <c r="E19" s="65"/>
      <c r="F19" s="55"/>
      <c r="G19" s="53"/>
      <c r="H19" s="57"/>
      <c r="I19" s="56"/>
      <c r="J19" s="56"/>
      <c r="K19" s="36" t="s">
        <v>65</v>
      </c>
      <c r="L19" s="83">
        <v>19</v>
      </c>
      <c r="M19" s="83"/>
      <c r="N19" s="63"/>
      <c r="O19" s="86" t="s">
        <v>239</v>
      </c>
      <c r="P19" s="88">
        <v>43593.84165509259</v>
      </c>
      <c r="Q19" s="86" t="s">
        <v>255</v>
      </c>
      <c r="R19" s="86"/>
      <c r="S19" s="86"/>
      <c r="T19" s="86"/>
      <c r="U19" s="86"/>
      <c r="V19" s="89" t="s">
        <v>307</v>
      </c>
      <c r="W19" s="88">
        <v>43593.84165509259</v>
      </c>
      <c r="X19" s="89" t="s">
        <v>332</v>
      </c>
      <c r="Y19" s="86"/>
      <c r="Z19" s="86"/>
      <c r="AA19" s="92" t="s">
        <v>362</v>
      </c>
      <c r="AB19" s="86"/>
      <c r="AC19" s="86" t="b">
        <v>0</v>
      </c>
      <c r="AD19" s="86">
        <v>0</v>
      </c>
      <c r="AE19" s="92" t="s">
        <v>378</v>
      </c>
      <c r="AF19" s="86" t="b">
        <v>0</v>
      </c>
      <c r="AG19" s="86" t="s">
        <v>382</v>
      </c>
      <c r="AH19" s="86"/>
      <c r="AI19" s="92" t="s">
        <v>378</v>
      </c>
      <c r="AJ19" s="86" t="b">
        <v>0</v>
      </c>
      <c r="AK19" s="86">
        <v>8</v>
      </c>
      <c r="AL19" s="92" t="s">
        <v>364</v>
      </c>
      <c r="AM19" s="86" t="s">
        <v>388</v>
      </c>
      <c r="AN19" s="86" t="b">
        <v>0</v>
      </c>
      <c r="AO19" s="92" t="s">
        <v>364</v>
      </c>
      <c r="AP19" s="86" t="s">
        <v>176</v>
      </c>
      <c r="AQ19" s="86">
        <v>0</v>
      </c>
      <c r="AR19" s="86">
        <v>0</v>
      </c>
      <c r="AS19" s="86"/>
      <c r="AT19" s="86"/>
      <c r="AU19" s="86"/>
      <c r="AV19" s="86"/>
      <c r="AW19" s="86"/>
      <c r="AX19" s="86"/>
      <c r="AY19" s="86"/>
      <c r="AZ19" s="86"/>
      <c r="BA19">
        <v>1</v>
      </c>
      <c r="BB19" s="85" t="str">
        <f>REPLACE(INDEX(GroupVertices[Group],MATCH(Edges24[[#This Row],[Vertex 1]],GroupVertices[Vertex],0)),1,1,"")</f>
        <v>2</v>
      </c>
      <c r="BC19" s="85" t="str">
        <f>REPLACE(INDEX(GroupVertices[Group],MATCH(Edges24[[#This Row],[Vertex 2]],GroupVertices[Vertex],0)),1,1,"")</f>
        <v>2</v>
      </c>
      <c r="BD19" s="51">
        <v>0</v>
      </c>
      <c r="BE19" s="52">
        <v>0</v>
      </c>
      <c r="BF19" s="51">
        <v>0</v>
      </c>
      <c r="BG19" s="52">
        <v>0</v>
      </c>
      <c r="BH19" s="51">
        <v>0</v>
      </c>
      <c r="BI19" s="52">
        <v>0</v>
      </c>
      <c r="BJ19" s="51">
        <v>19</v>
      </c>
      <c r="BK19" s="52">
        <v>100</v>
      </c>
      <c r="BL19" s="51">
        <v>19</v>
      </c>
    </row>
    <row r="20" spans="1:64" ht="15">
      <c r="A20" s="84" t="s">
        <v>228</v>
      </c>
      <c r="B20" s="84" t="s">
        <v>229</v>
      </c>
      <c r="C20" s="53"/>
      <c r="D20" s="54"/>
      <c r="E20" s="65"/>
      <c r="F20" s="55"/>
      <c r="G20" s="53"/>
      <c r="H20" s="57"/>
      <c r="I20" s="56"/>
      <c r="J20" s="56"/>
      <c r="K20" s="36" t="s">
        <v>65</v>
      </c>
      <c r="L20" s="83">
        <v>20</v>
      </c>
      <c r="M20" s="83"/>
      <c r="N20" s="63"/>
      <c r="O20" s="86" t="s">
        <v>239</v>
      </c>
      <c r="P20" s="88">
        <v>43593.857453703706</v>
      </c>
      <c r="Q20" s="86" t="s">
        <v>255</v>
      </c>
      <c r="R20" s="86"/>
      <c r="S20" s="86"/>
      <c r="T20" s="86"/>
      <c r="U20" s="86"/>
      <c r="V20" s="89" t="s">
        <v>308</v>
      </c>
      <c r="W20" s="88">
        <v>43593.857453703706</v>
      </c>
      <c r="X20" s="89" t="s">
        <v>333</v>
      </c>
      <c r="Y20" s="86"/>
      <c r="Z20" s="86"/>
      <c r="AA20" s="92" t="s">
        <v>363</v>
      </c>
      <c r="AB20" s="86"/>
      <c r="AC20" s="86" t="b">
        <v>0</v>
      </c>
      <c r="AD20" s="86">
        <v>0</v>
      </c>
      <c r="AE20" s="92" t="s">
        <v>378</v>
      </c>
      <c r="AF20" s="86" t="b">
        <v>0</v>
      </c>
      <c r="AG20" s="86" t="s">
        <v>382</v>
      </c>
      <c r="AH20" s="86"/>
      <c r="AI20" s="92" t="s">
        <v>378</v>
      </c>
      <c r="AJ20" s="86" t="b">
        <v>0</v>
      </c>
      <c r="AK20" s="86">
        <v>8</v>
      </c>
      <c r="AL20" s="92" t="s">
        <v>364</v>
      </c>
      <c r="AM20" s="86" t="s">
        <v>388</v>
      </c>
      <c r="AN20" s="86" t="b">
        <v>0</v>
      </c>
      <c r="AO20" s="92" t="s">
        <v>364</v>
      </c>
      <c r="AP20" s="86" t="s">
        <v>176</v>
      </c>
      <c r="AQ20" s="86">
        <v>0</v>
      </c>
      <c r="AR20" s="86">
        <v>0</v>
      </c>
      <c r="AS20" s="86"/>
      <c r="AT20" s="86"/>
      <c r="AU20" s="86"/>
      <c r="AV20" s="86"/>
      <c r="AW20" s="86"/>
      <c r="AX20" s="86"/>
      <c r="AY20" s="86"/>
      <c r="AZ20" s="86"/>
      <c r="BA20">
        <v>1</v>
      </c>
      <c r="BB20" s="85" t="str">
        <f>REPLACE(INDEX(GroupVertices[Group],MATCH(Edges24[[#This Row],[Vertex 1]],GroupVertices[Vertex],0)),1,1,"")</f>
        <v>2</v>
      </c>
      <c r="BC20" s="85" t="str">
        <f>REPLACE(INDEX(GroupVertices[Group],MATCH(Edges24[[#This Row],[Vertex 2]],GroupVertices[Vertex],0)),1,1,"")</f>
        <v>2</v>
      </c>
      <c r="BD20" s="51">
        <v>0</v>
      </c>
      <c r="BE20" s="52">
        <v>0</v>
      </c>
      <c r="BF20" s="51">
        <v>0</v>
      </c>
      <c r="BG20" s="52">
        <v>0</v>
      </c>
      <c r="BH20" s="51">
        <v>0</v>
      </c>
      <c r="BI20" s="52">
        <v>0</v>
      </c>
      <c r="BJ20" s="51">
        <v>19</v>
      </c>
      <c r="BK20" s="52">
        <v>100</v>
      </c>
      <c r="BL20" s="51">
        <v>19</v>
      </c>
    </row>
    <row r="21" spans="1:64" ht="15">
      <c r="A21" s="84" t="s">
        <v>229</v>
      </c>
      <c r="B21" s="84" t="s">
        <v>229</v>
      </c>
      <c r="C21" s="53"/>
      <c r="D21" s="54"/>
      <c r="E21" s="65"/>
      <c r="F21" s="55"/>
      <c r="G21" s="53"/>
      <c r="H21" s="57"/>
      <c r="I21" s="56"/>
      <c r="J21" s="56"/>
      <c r="K21" s="36" t="s">
        <v>65</v>
      </c>
      <c r="L21" s="83">
        <v>21</v>
      </c>
      <c r="M21" s="83"/>
      <c r="N21" s="63"/>
      <c r="O21" s="86" t="s">
        <v>176</v>
      </c>
      <c r="P21" s="88">
        <v>43593.79949074074</v>
      </c>
      <c r="Q21" s="86" t="s">
        <v>256</v>
      </c>
      <c r="R21" s="89" t="s">
        <v>270</v>
      </c>
      <c r="S21" s="86" t="s">
        <v>279</v>
      </c>
      <c r="T21" s="86" t="s">
        <v>283</v>
      </c>
      <c r="U21" s="86"/>
      <c r="V21" s="89" t="s">
        <v>309</v>
      </c>
      <c r="W21" s="88">
        <v>43593.79949074074</v>
      </c>
      <c r="X21" s="89" t="s">
        <v>334</v>
      </c>
      <c r="Y21" s="86"/>
      <c r="Z21" s="86"/>
      <c r="AA21" s="92" t="s">
        <v>364</v>
      </c>
      <c r="AB21" s="86"/>
      <c r="AC21" s="86" t="b">
        <v>0</v>
      </c>
      <c r="AD21" s="86">
        <v>7</v>
      </c>
      <c r="AE21" s="92" t="s">
        <v>378</v>
      </c>
      <c r="AF21" s="86" t="b">
        <v>0</v>
      </c>
      <c r="AG21" s="86" t="s">
        <v>382</v>
      </c>
      <c r="AH21" s="86"/>
      <c r="AI21" s="92" t="s">
        <v>378</v>
      </c>
      <c r="AJ21" s="86" t="b">
        <v>0</v>
      </c>
      <c r="AK21" s="86">
        <v>8</v>
      </c>
      <c r="AL21" s="92" t="s">
        <v>378</v>
      </c>
      <c r="AM21" s="86" t="s">
        <v>390</v>
      </c>
      <c r="AN21" s="86" t="b">
        <v>0</v>
      </c>
      <c r="AO21" s="92" t="s">
        <v>364</v>
      </c>
      <c r="AP21" s="86" t="s">
        <v>176</v>
      </c>
      <c r="AQ21" s="86">
        <v>0</v>
      </c>
      <c r="AR21" s="86">
        <v>0</v>
      </c>
      <c r="AS21" s="86"/>
      <c r="AT21" s="86"/>
      <c r="AU21" s="86"/>
      <c r="AV21" s="86"/>
      <c r="AW21" s="86"/>
      <c r="AX21" s="86"/>
      <c r="AY21" s="86"/>
      <c r="AZ21" s="86"/>
      <c r="BA21">
        <v>1</v>
      </c>
      <c r="BB21" s="85" t="str">
        <f>REPLACE(INDEX(GroupVertices[Group],MATCH(Edges24[[#This Row],[Vertex 1]],GroupVertices[Vertex],0)),1,1,"")</f>
        <v>2</v>
      </c>
      <c r="BC21" s="85" t="str">
        <f>REPLACE(INDEX(GroupVertices[Group],MATCH(Edges24[[#This Row],[Vertex 2]],GroupVertices[Vertex],0)),1,1,"")</f>
        <v>2</v>
      </c>
      <c r="BD21" s="51">
        <v>0</v>
      </c>
      <c r="BE21" s="52">
        <v>0</v>
      </c>
      <c r="BF21" s="51">
        <v>0</v>
      </c>
      <c r="BG21" s="52">
        <v>0</v>
      </c>
      <c r="BH21" s="51">
        <v>0</v>
      </c>
      <c r="BI21" s="52">
        <v>0</v>
      </c>
      <c r="BJ21" s="51">
        <v>18</v>
      </c>
      <c r="BK21" s="52">
        <v>100</v>
      </c>
      <c r="BL21" s="51">
        <v>18</v>
      </c>
    </row>
    <row r="22" spans="1:64" ht="15">
      <c r="A22" s="84" t="s">
        <v>230</v>
      </c>
      <c r="B22" s="84" t="s">
        <v>229</v>
      </c>
      <c r="C22" s="53"/>
      <c r="D22" s="54"/>
      <c r="E22" s="65"/>
      <c r="F22" s="55"/>
      <c r="G22" s="53"/>
      <c r="H22" s="57"/>
      <c r="I22" s="56"/>
      <c r="J22" s="56"/>
      <c r="K22" s="36" t="s">
        <v>65</v>
      </c>
      <c r="L22" s="83">
        <v>22</v>
      </c>
      <c r="M22" s="83"/>
      <c r="N22" s="63"/>
      <c r="O22" s="86" t="s">
        <v>239</v>
      </c>
      <c r="P22" s="88">
        <v>43594.144375</v>
      </c>
      <c r="Q22" s="86" t="s">
        <v>255</v>
      </c>
      <c r="R22" s="86"/>
      <c r="S22" s="86"/>
      <c r="T22" s="86"/>
      <c r="U22" s="86"/>
      <c r="V22" s="89" t="s">
        <v>310</v>
      </c>
      <c r="W22" s="88">
        <v>43594.144375</v>
      </c>
      <c r="X22" s="89" t="s">
        <v>335</v>
      </c>
      <c r="Y22" s="86"/>
      <c r="Z22" s="86"/>
      <c r="AA22" s="92" t="s">
        <v>365</v>
      </c>
      <c r="AB22" s="86"/>
      <c r="AC22" s="86" t="b">
        <v>0</v>
      </c>
      <c r="AD22" s="86">
        <v>0</v>
      </c>
      <c r="AE22" s="92" t="s">
        <v>378</v>
      </c>
      <c r="AF22" s="86" t="b">
        <v>0</v>
      </c>
      <c r="AG22" s="86" t="s">
        <v>382</v>
      </c>
      <c r="AH22" s="86"/>
      <c r="AI22" s="92" t="s">
        <v>378</v>
      </c>
      <c r="AJ22" s="86" t="b">
        <v>0</v>
      </c>
      <c r="AK22" s="86">
        <v>8</v>
      </c>
      <c r="AL22" s="92" t="s">
        <v>364</v>
      </c>
      <c r="AM22" s="86" t="s">
        <v>387</v>
      </c>
      <c r="AN22" s="86" t="b">
        <v>0</v>
      </c>
      <c r="AO22" s="92" t="s">
        <v>364</v>
      </c>
      <c r="AP22" s="86" t="s">
        <v>176</v>
      </c>
      <c r="AQ22" s="86">
        <v>0</v>
      </c>
      <c r="AR22" s="86">
        <v>0</v>
      </c>
      <c r="AS22" s="86"/>
      <c r="AT22" s="86"/>
      <c r="AU22" s="86"/>
      <c r="AV22" s="86"/>
      <c r="AW22" s="86"/>
      <c r="AX22" s="86"/>
      <c r="AY22" s="86"/>
      <c r="AZ22" s="86"/>
      <c r="BA22">
        <v>1</v>
      </c>
      <c r="BB22" s="85" t="str">
        <f>REPLACE(INDEX(GroupVertices[Group],MATCH(Edges24[[#This Row],[Vertex 1]],GroupVertices[Vertex],0)),1,1,"")</f>
        <v>2</v>
      </c>
      <c r="BC22" s="85" t="str">
        <f>REPLACE(INDEX(GroupVertices[Group],MATCH(Edges24[[#This Row],[Vertex 2]],GroupVertices[Vertex],0)),1,1,"")</f>
        <v>2</v>
      </c>
      <c r="BD22" s="51">
        <v>0</v>
      </c>
      <c r="BE22" s="52">
        <v>0</v>
      </c>
      <c r="BF22" s="51">
        <v>0</v>
      </c>
      <c r="BG22" s="52">
        <v>0</v>
      </c>
      <c r="BH22" s="51">
        <v>0</v>
      </c>
      <c r="BI22" s="52">
        <v>0</v>
      </c>
      <c r="BJ22" s="51">
        <v>19</v>
      </c>
      <c r="BK22" s="52">
        <v>100</v>
      </c>
      <c r="BL22" s="51">
        <v>19</v>
      </c>
    </row>
    <row r="23" spans="1:64" ht="15">
      <c r="A23" s="84" t="s">
        <v>231</v>
      </c>
      <c r="B23" s="84" t="s">
        <v>231</v>
      </c>
      <c r="C23" s="53"/>
      <c r="D23" s="54"/>
      <c r="E23" s="65"/>
      <c r="F23" s="55"/>
      <c r="G23" s="53"/>
      <c r="H23" s="57"/>
      <c r="I23" s="56"/>
      <c r="J23" s="56"/>
      <c r="K23" s="36" t="s">
        <v>65</v>
      </c>
      <c r="L23" s="83">
        <v>23</v>
      </c>
      <c r="M23" s="83"/>
      <c r="N23" s="63"/>
      <c r="O23" s="86" t="s">
        <v>176</v>
      </c>
      <c r="P23" s="88">
        <v>43594.211643518516</v>
      </c>
      <c r="Q23" s="86" t="s">
        <v>257</v>
      </c>
      <c r="R23" s="86"/>
      <c r="S23" s="86"/>
      <c r="T23" s="86" t="s">
        <v>283</v>
      </c>
      <c r="U23" s="86"/>
      <c r="V23" s="89" t="s">
        <v>311</v>
      </c>
      <c r="W23" s="88">
        <v>43594.211643518516</v>
      </c>
      <c r="X23" s="89" t="s">
        <v>336</v>
      </c>
      <c r="Y23" s="86"/>
      <c r="Z23" s="86"/>
      <c r="AA23" s="92" t="s">
        <v>366</v>
      </c>
      <c r="AB23" s="86"/>
      <c r="AC23" s="86" t="b">
        <v>0</v>
      </c>
      <c r="AD23" s="86">
        <v>2</v>
      </c>
      <c r="AE23" s="92" t="s">
        <v>378</v>
      </c>
      <c r="AF23" s="86" t="b">
        <v>0</v>
      </c>
      <c r="AG23" s="86" t="s">
        <v>382</v>
      </c>
      <c r="AH23" s="86"/>
      <c r="AI23" s="92" t="s">
        <v>378</v>
      </c>
      <c r="AJ23" s="86" t="b">
        <v>0</v>
      </c>
      <c r="AK23" s="86">
        <v>0</v>
      </c>
      <c r="AL23" s="92" t="s">
        <v>378</v>
      </c>
      <c r="AM23" s="86" t="s">
        <v>388</v>
      </c>
      <c r="AN23" s="86" t="b">
        <v>0</v>
      </c>
      <c r="AO23" s="92" t="s">
        <v>366</v>
      </c>
      <c r="AP23" s="86" t="s">
        <v>176</v>
      </c>
      <c r="AQ23" s="86">
        <v>0</v>
      </c>
      <c r="AR23" s="86">
        <v>0</v>
      </c>
      <c r="AS23" s="86"/>
      <c r="AT23" s="86"/>
      <c r="AU23" s="86"/>
      <c r="AV23" s="86"/>
      <c r="AW23" s="86"/>
      <c r="AX23" s="86"/>
      <c r="AY23" s="86"/>
      <c r="AZ23" s="86"/>
      <c r="BA23">
        <v>1</v>
      </c>
      <c r="BB23" s="85" t="str">
        <f>REPLACE(INDEX(GroupVertices[Group],MATCH(Edges24[[#This Row],[Vertex 1]],GroupVertices[Vertex],0)),1,1,"")</f>
        <v>1</v>
      </c>
      <c r="BC23" s="85" t="str">
        <f>REPLACE(INDEX(GroupVertices[Group],MATCH(Edges24[[#This Row],[Vertex 2]],GroupVertices[Vertex],0)),1,1,"")</f>
        <v>1</v>
      </c>
      <c r="BD23" s="51">
        <v>0</v>
      </c>
      <c r="BE23" s="52">
        <v>0</v>
      </c>
      <c r="BF23" s="51">
        <v>0</v>
      </c>
      <c r="BG23" s="52">
        <v>0</v>
      </c>
      <c r="BH23" s="51">
        <v>0</v>
      </c>
      <c r="BI23" s="52">
        <v>0</v>
      </c>
      <c r="BJ23" s="51">
        <v>32</v>
      </c>
      <c r="BK23" s="52">
        <v>100</v>
      </c>
      <c r="BL23" s="51">
        <v>32</v>
      </c>
    </row>
    <row r="24" spans="1:64" ht="15">
      <c r="A24" s="84" t="s">
        <v>232</v>
      </c>
      <c r="B24" s="84" t="s">
        <v>232</v>
      </c>
      <c r="C24" s="53"/>
      <c r="D24" s="54"/>
      <c r="E24" s="65"/>
      <c r="F24" s="55"/>
      <c r="G24" s="53"/>
      <c r="H24" s="57"/>
      <c r="I24" s="56"/>
      <c r="J24" s="56"/>
      <c r="K24" s="36" t="s">
        <v>65</v>
      </c>
      <c r="L24" s="83">
        <v>24</v>
      </c>
      <c r="M24" s="83"/>
      <c r="N24" s="63"/>
      <c r="O24" s="86" t="s">
        <v>176</v>
      </c>
      <c r="P24" s="88">
        <v>43569.59037037037</v>
      </c>
      <c r="Q24" s="86" t="s">
        <v>258</v>
      </c>
      <c r="R24" s="86"/>
      <c r="S24" s="86"/>
      <c r="T24" s="86" t="s">
        <v>287</v>
      </c>
      <c r="U24" s="89" t="s">
        <v>293</v>
      </c>
      <c r="V24" s="89" t="s">
        <v>293</v>
      </c>
      <c r="W24" s="88">
        <v>43569.59037037037</v>
      </c>
      <c r="X24" s="89" t="s">
        <v>337</v>
      </c>
      <c r="Y24" s="86"/>
      <c r="Z24" s="86"/>
      <c r="AA24" s="92" t="s">
        <v>367</v>
      </c>
      <c r="AB24" s="86"/>
      <c r="AC24" s="86" t="b">
        <v>0</v>
      </c>
      <c r="AD24" s="86">
        <v>8</v>
      </c>
      <c r="AE24" s="92" t="s">
        <v>378</v>
      </c>
      <c r="AF24" s="86" t="b">
        <v>0</v>
      </c>
      <c r="AG24" s="86" t="s">
        <v>382</v>
      </c>
      <c r="AH24" s="86"/>
      <c r="AI24" s="92" t="s">
        <v>378</v>
      </c>
      <c r="AJ24" s="86" t="b">
        <v>0</v>
      </c>
      <c r="AK24" s="86">
        <v>1</v>
      </c>
      <c r="AL24" s="92" t="s">
        <v>378</v>
      </c>
      <c r="AM24" s="86" t="s">
        <v>388</v>
      </c>
      <c r="AN24" s="86" t="b">
        <v>0</v>
      </c>
      <c r="AO24" s="92" t="s">
        <v>367</v>
      </c>
      <c r="AP24" s="86" t="s">
        <v>391</v>
      </c>
      <c r="AQ24" s="86">
        <v>0</v>
      </c>
      <c r="AR24" s="86">
        <v>0</v>
      </c>
      <c r="AS24" s="86"/>
      <c r="AT24" s="86"/>
      <c r="AU24" s="86"/>
      <c r="AV24" s="86"/>
      <c r="AW24" s="86"/>
      <c r="AX24" s="86"/>
      <c r="AY24" s="86"/>
      <c r="AZ24" s="86"/>
      <c r="BA24">
        <v>1</v>
      </c>
      <c r="BB24" s="85" t="str">
        <f>REPLACE(INDEX(GroupVertices[Group],MATCH(Edges24[[#This Row],[Vertex 1]],GroupVertices[Vertex],0)),1,1,"")</f>
        <v>4</v>
      </c>
      <c r="BC24" s="85" t="str">
        <f>REPLACE(INDEX(GroupVertices[Group],MATCH(Edges24[[#This Row],[Vertex 2]],GroupVertices[Vertex],0)),1,1,"")</f>
        <v>4</v>
      </c>
      <c r="BD24" s="51">
        <v>0</v>
      </c>
      <c r="BE24" s="52">
        <v>0</v>
      </c>
      <c r="BF24" s="51">
        <v>0</v>
      </c>
      <c r="BG24" s="52">
        <v>0</v>
      </c>
      <c r="BH24" s="51">
        <v>0</v>
      </c>
      <c r="BI24" s="52">
        <v>0</v>
      </c>
      <c r="BJ24" s="51">
        <v>33</v>
      </c>
      <c r="BK24" s="52">
        <v>100</v>
      </c>
      <c r="BL24" s="51">
        <v>33</v>
      </c>
    </row>
    <row r="25" spans="1:64" ht="15">
      <c r="A25" s="84" t="s">
        <v>233</v>
      </c>
      <c r="B25" s="84" t="s">
        <v>232</v>
      </c>
      <c r="C25" s="53"/>
      <c r="D25" s="54"/>
      <c r="E25" s="65"/>
      <c r="F25" s="55"/>
      <c r="G25" s="53"/>
      <c r="H25" s="57"/>
      <c r="I25" s="56"/>
      <c r="J25" s="56"/>
      <c r="K25" s="36" t="s">
        <v>65</v>
      </c>
      <c r="L25" s="83">
        <v>25</v>
      </c>
      <c r="M25" s="83"/>
      <c r="N25" s="63"/>
      <c r="O25" s="86" t="s">
        <v>239</v>
      </c>
      <c r="P25" s="88">
        <v>43596.024050925924</v>
      </c>
      <c r="Q25" s="86" t="s">
        <v>259</v>
      </c>
      <c r="R25" s="86"/>
      <c r="S25" s="86"/>
      <c r="T25" s="86"/>
      <c r="U25" s="86"/>
      <c r="V25" s="89" t="s">
        <v>312</v>
      </c>
      <c r="W25" s="88">
        <v>43596.024050925924</v>
      </c>
      <c r="X25" s="89" t="s">
        <v>338</v>
      </c>
      <c r="Y25" s="86"/>
      <c r="Z25" s="86"/>
      <c r="AA25" s="92" t="s">
        <v>368</v>
      </c>
      <c r="AB25" s="86"/>
      <c r="AC25" s="86" t="b">
        <v>0</v>
      </c>
      <c r="AD25" s="86">
        <v>0</v>
      </c>
      <c r="AE25" s="92" t="s">
        <v>378</v>
      </c>
      <c r="AF25" s="86" t="b">
        <v>0</v>
      </c>
      <c r="AG25" s="86" t="s">
        <v>382</v>
      </c>
      <c r="AH25" s="86"/>
      <c r="AI25" s="92" t="s">
        <v>378</v>
      </c>
      <c r="AJ25" s="86" t="b">
        <v>0</v>
      </c>
      <c r="AK25" s="86">
        <v>1</v>
      </c>
      <c r="AL25" s="92" t="s">
        <v>367</v>
      </c>
      <c r="AM25" s="86" t="s">
        <v>388</v>
      </c>
      <c r="AN25" s="86" t="b">
        <v>0</v>
      </c>
      <c r="AO25" s="92" t="s">
        <v>367</v>
      </c>
      <c r="AP25" s="86" t="s">
        <v>176</v>
      </c>
      <c r="AQ25" s="86">
        <v>0</v>
      </c>
      <c r="AR25" s="86">
        <v>0</v>
      </c>
      <c r="AS25" s="86"/>
      <c r="AT25" s="86"/>
      <c r="AU25" s="86"/>
      <c r="AV25" s="86"/>
      <c r="AW25" s="86"/>
      <c r="AX25" s="86"/>
      <c r="AY25" s="86"/>
      <c r="AZ25" s="86"/>
      <c r="BA25">
        <v>1</v>
      </c>
      <c r="BB25" s="85" t="str">
        <f>REPLACE(INDEX(GroupVertices[Group],MATCH(Edges24[[#This Row],[Vertex 1]],GroupVertices[Vertex],0)),1,1,"")</f>
        <v>4</v>
      </c>
      <c r="BC25" s="85" t="str">
        <f>REPLACE(INDEX(GroupVertices[Group],MATCH(Edges24[[#This Row],[Vertex 2]],GroupVertices[Vertex],0)),1,1,"")</f>
        <v>4</v>
      </c>
      <c r="BD25" s="51">
        <v>0</v>
      </c>
      <c r="BE25" s="52">
        <v>0</v>
      </c>
      <c r="BF25" s="51">
        <v>0</v>
      </c>
      <c r="BG25" s="52">
        <v>0</v>
      </c>
      <c r="BH25" s="51">
        <v>0</v>
      </c>
      <c r="BI25" s="52">
        <v>0</v>
      </c>
      <c r="BJ25" s="51">
        <v>20</v>
      </c>
      <c r="BK25" s="52">
        <v>100</v>
      </c>
      <c r="BL25" s="51">
        <v>20</v>
      </c>
    </row>
    <row r="26" spans="1:64" ht="15">
      <c r="A26" s="84" t="s">
        <v>234</v>
      </c>
      <c r="B26" s="84" t="s">
        <v>234</v>
      </c>
      <c r="C26" s="53"/>
      <c r="D26" s="54"/>
      <c r="E26" s="65"/>
      <c r="F26" s="55"/>
      <c r="G26" s="53"/>
      <c r="H26" s="57"/>
      <c r="I26" s="56"/>
      <c r="J26" s="56"/>
      <c r="K26" s="36" t="s">
        <v>65</v>
      </c>
      <c r="L26" s="83">
        <v>26</v>
      </c>
      <c r="M26" s="83"/>
      <c r="N26" s="63"/>
      <c r="O26" s="86" t="s">
        <v>176</v>
      </c>
      <c r="P26" s="88">
        <v>43598.56364583333</v>
      </c>
      <c r="Q26" s="86" t="s">
        <v>260</v>
      </c>
      <c r="R26" s="89" t="s">
        <v>271</v>
      </c>
      <c r="S26" s="86" t="s">
        <v>280</v>
      </c>
      <c r="T26" s="86" t="s">
        <v>288</v>
      </c>
      <c r="U26" s="86"/>
      <c r="V26" s="89" t="s">
        <v>313</v>
      </c>
      <c r="W26" s="88">
        <v>43598.56364583333</v>
      </c>
      <c r="X26" s="89" t="s">
        <v>339</v>
      </c>
      <c r="Y26" s="86"/>
      <c r="Z26" s="86"/>
      <c r="AA26" s="92" t="s">
        <v>369</v>
      </c>
      <c r="AB26" s="86"/>
      <c r="AC26" s="86" t="b">
        <v>0</v>
      </c>
      <c r="AD26" s="86">
        <v>0</v>
      </c>
      <c r="AE26" s="92" t="s">
        <v>378</v>
      </c>
      <c r="AF26" s="86" t="b">
        <v>0</v>
      </c>
      <c r="AG26" s="86" t="s">
        <v>386</v>
      </c>
      <c r="AH26" s="86"/>
      <c r="AI26" s="92" t="s">
        <v>378</v>
      </c>
      <c r="AJ26" s="86" t="b">
        <v>0</v>
      </c>
      <c r="AK26" s="86">
        <v>0</v>
      </c>
      <c r="AL26" s="92" t="s">
        <v>378</v>
      </c>
      <c r="AM26" s="86" t="s">
        <v>388</v>
      </c>
      <c r="AN26" s="86" t="b">
        <v>0</v>
      </c>
      <c r="AO26" s="92" t="s">
        <v>369</v>
      </c>
      <c r="AP26" s="86" t="s">
        <v>176</v>
      </c>
      <c r="AQ26" s="86">
        <v>0</v>
      </c>
      <c r="AR26" s="86">
        <v>0</v>
      </c>
      <c r="AS26" s="86"/>
      <c r="AT26" s="86"/>
      <c r="AU26" s="86"/>
      <c r="AV26" s="86"/>
      <c r="AW26" s="86"/>
      <c r="AX26" s="86"/>
      <c r="AY26" s="86"/>
      <c r="AZ26" s="86"/>
      <c r="BA26">
        <v>1</v>
      </c>
      <c r="BB26" s="85" t="str">
        <f>REPLACE(INDEX(GroupVertices[Group],MATCH(Edges24[[#This Row],[Vertex 1]],GroupVertices[Vertex],0)),1,1,"")</f>
        <v>1</v>
      </c>
      <c r="BC26" s="85" t="str">
        <f>REPLACE(INDEX(GroupVertices[Group],MATCH(Edges24[[#This Row],[Vertex 2]],GroupVertices[Vertex],0)),1,1,"")</f>
        <v>1</v>
      </c>
      <c r="BD26" s="51">
        <v>0</v>
      </c>
      <c r="BE26" s="52">
        <v>0</v>
      </c>
      <c r="BF26" s="51">
        <v>0</v>
      </c>
      <c r="BG26" s="52">
        <v>0</v>
      </c>
      <c r="BH26" s="51">
        <v>0</v>
      </c>
      <c r="BI26" s="52">
        <v>0</v>
      </c>
      <c r="BJ26" s="51">
        <v>2</v>
      </c>
      <c r="BK26" s="52">
        <v>100</v>
      </c>
      <c r="BL26" s="51">
        <v>2</v>
      </c>
    </row>
    <row r="27" spans="1:64" ht="15">
      <c r="A27" s="84" t="s">
        <v>235</v>
      </c>
      <c r="B27" s="84" t="s">
        <v>235</v>
      </c>
      <c r="C27" s="53"/>
      <c r="D27" s="54"/>
      <c r="E27" s="65"/>
      <c r="F27" s="55"/>
      <c r="G27" s="53"/>
      <c r="H27" s="57"/>
      <c r="I27" s="56"/>
      <c r="J27" s="56"/>
      <c r="K27" s="36" t="s">
        <v>65</v>
      </c>
      <c r="L27" s="83">
        <v>27</v>
      </c>
      <c r="M27" s="83"/>
      <c r="N27" s="63"/>
      <c r="O27" s="86" t="s">
        <v>176</v>
      </c>
      <c r="P27" s="88">
        <v>43601.82775462963</v>
      </c>
      <c r="Q27" s="86" t="s">
        <v>261</v>
      </c>
      <c r="R27" s="86"/>
      <c r="S27" s="86"/>
      <c r="T27" s="86" t="s">
        <v>289</v>
      </c>
      <c r="U27" s="86"/>
      <c r="V27" s="89" t="s">
        <v>314</v>
      </c>
      <c r="W27" s="88">
        <v>43601.82775462963</v>
      </c>
      <c r="X27" s="89" t="s">
        <v>340</v>
      </c>
      <c r="Y27" s="86"/>
      <c r="Z27" s="86"/>
      <c r="AA27" s="92" t="s">
        <v>370</v>
      </c>
      <c r="AB27" s="86"/>
      <c r="AC27" s="86" t="b">
        <v>0</v>
      </c>
      <c r="AD27" s="86">
        <v>1</v>
      </c>
      <c r="AE27" s="92" t="s">
        <v>378</v>
      </c>
      <c r="AF27" s="86" t="b">
        <v>0</v>
      </c>
      <c r="AG27" s="86" t="s">
        <v>386</v>
      </c>
      <c r="AH27" s="86"/>
      <c r="AI27" s="92" t="s">
        <v>378</v>
      </c>
      <c r="AJ27" s="86" t="b">
        <v>0</v>
      </c>
      <c r="AK27" s="86">
        <v>0</v>
      </c>
      <c r="AL27" s="92" t="s">
        <v>378</v>
      </c>
      <c r="AM27" s="86" t="s">
        <v>387</v>
      </c>
      <c r="AN27" s="86" t="b">
        <v>0</v>
      </c>
      <c r="AO27" s="92" t="s">
        <v>370</v>
      </c>
      <c r="AP27" s="86" t="s">
        <v>176</v>
      </c>
      <c r="AQ27" s="86">
        <v>0</v>
      </c>
      <c r="AR27" s="86">
        <v>0</v>
      </c>
      <c r="AS27" s="86"/>
      <c r="AT27" s="86"/>
      <c r="AU27" s="86"/>
      <c r="AV27" s="86"/>
      <c r="AW27" s="86"/>
      <c r="AX27" s="86"/>
      <c r="AY27" s="86"/>
      <c r="AZ27" s="86"/>
      <c r="BA27">
        <v>1</v>
      </c>
      <c r="BB27" s="85" t="str">
        <f>REPLACE(INDEX(GroupVertices[Group],MATCH(Edges24[[#This Row],[Vertex 1]],GroupVertices[Vertex],0)),1,1,"")</f>
        <v>1</v>
      </c>
      <c r="BC27" s="85" t="str">
        <f>REPLACE(INDEX(GroupVertices[Group],MATCH(Edges24[[#This Row],[Vertex 2]],GroupVertices[Vertex],0)),1,1,"")</f>
        <v>1</v>
      </c>
      <c r="BD27" s="51">
        <v>0</v>
      </c>
      <c r="BE27" s="52">
        <v>0</v>
      </c>
      <c r="BF27" s="51">
        <v>0</v>
      </c>
      <c r="BG27" s="52">
        <v>0</v>
      </c>
      <c r="BH27" s="51">
        <v>0</v>
      </c>
      <c r="BI27" s="52">
        <v>0</v>
      </c>
      <c r="BJ27" s="51">
        <v>4</v>
      </c>
      <c r="BK27" s="52">
        <v>100</v>
      </c>
      <c r="BL27" s="51">
        <v>4</v>
      </c>
    </row>
    <row r="28" spans="1:64" ht="15">
      <c r="A28" s="84" t="s">
        <v>236</v>
      </c>
      <c r="B28" s="84" t="s">
        <v>236</v>
      </c>
      <c r="C28" s="53"/>
      <c r="D28" s="54"/>
      <c r="E28" s="65"/>
      <c r="F28" s="55"/>
      <c r="G28" s="53"/>
      <c r="H28" s="57"/>
      <c r="I28" s="56"/>
      <c r="J28" s="56"/>
      <c r="K28" s="36" t="s">
        <v>65</v>
      </c>
      <c r="L28" s="83">
        <v>28</v>
      </c>
      <c r="M28" s="83"/>
      <c r="N28" s="63"/>
      <c r="O28" s="86" t="s">
        <v>176</v>
      </c>
      <c r="P28" s="88">
        <v>43602.23304398148</v>
      </c>
      <c r="Q28" s="86" t="s">
        <v>262</v>
      </c>
      <c r="R28" s="86"/>
      <c r="S28" s="86"/>
      <c r="T28" s="86" t="s">
        <v>283</v>
      </c>
      <c r="U28" s="89" t="s">
        <v>294</v>
      </c>
      <c r="V28" s="89" t="s">
        <v>294</v>
      </c>
      <c r="W28" s="88">
        <v>43602.23304398148</v>
      </c>
      <c r="X28" s="89" t="s">
        <v>341</v>
      </c>
      <c r="Y28" s="86"/>
      <c r="Z28" s="86"/>
      <c r="AA28" s="92" t="s">
        <v>371</v>
      </c>
      <c r="AB28" s="86"/>
      <c r="AC28" s="86" t="b">
        <v>0</v>
      </c>
      <c r="AD28" s="86">
        <v>0</v>
      </c>
      <c r="AE28" s="92" t="s">
        <v>378</v>
      </c>
      <c r="AF28" s="86" t="b">
        <v>0</v>
      </c>
      <c r="AG28" s="86" t="s">
        <v>382</v>
      </c>
      <c r="AH28" s="86"/>
      <c r="AI28" s="92" t="s">
        <v>378</v>
      </c>
      <c r="AJ28" s="86" t="b">
        <v>0</v>
      </c>
      <c r="AK28" s="86">
        <v>0</v>
      </c>
      <c r="AL28" s="92" t="s">
        <v>378</v>
      </c>
      <c r="AM28" s="86" t="s">
        <v>388</v>
      </c>
      <c r="AN28" s="86" t="b">
        <v>0</v>
      </c>
      <c r="AO28" s="92" t="s">
        <v>371</v>
      </c>
      <c r="AP28" s="86" t="s">
        <v>176</v>
      </c>
      <c r="AQ28" s="86">
        <v>0</v>
      </c>
      <c r="AR28" s="86">
        <v>0</v>
      </c>
      <c r="AS28" s="86"/>
      <c r="AT28" s="86"/>
      <c r="AU28" s="86"/>
      <c r="AV28" s="86"/>
      <c r="AW28" s="86"/>
      <c r="AX28" s="86"/>
      <c r="AY28" s="86"/>
      <c r="AZ28" s="86"/>
      <c r="BA28">
        <v>1</v>
      </c>
      <c r="BB28" s="85" t="str">
        <f>REPLACE(INDEX(GroupVertices[Group],MATCH(Edges24[[#This Row],[Vertex 1]],GroupVertices[Vertex],0)),1,1,"")</f>
        <v>1</v>
      </c>
      <c r="BC28" s="85" t="str">
        <f>REPLACE(INDEX(GroupVertices[Group],MATCH(Edges24[[#This Row],[Vertex 2]],GroupVertices[Vertex],0)),1,1,"")</f>
        <v>1</v>
      </c>
      <c r="BD28" s="51">
        <v>0</v>
      </c>
      <c r="BE28" s="52">
        <v>0</v>
      </c>
      <c r="BF28" s="51">
        <v>0</v>
      </c>
      <c r="BG28" s="52">
        <v>0</v>
      </c>
      <c r="BH28" s="51">
        <v>0</v>
      </c>
      <c r="BI28" s="52">
        <v>0</v>
      </c>
      <c r="BJ28" s="51">
        <v>6</v>
      </c>
      <c r="BK28" s="52">
        <v>100</v>
      </c>
      <c r="BL28" s="51">
        <v>6</v>
      </c>
    </row>
    <row r="29" spans="1:64" ht="15">
      <c r="A29" s="84" t="s">
        <v>237</v>
      </c>
      <c r="B29" s="84" t="s">
        <v>237</v>
      </c>
      <c r="C29" s="53"/>
      <c r="D29" s="54"/>
      <c r="E29" s="65"/>
      <c r="F29" s="55"/>
      <c r="G29" s="53"/>
      <c r="H29" s="57"/>
      <c r="I29" s="56"/>
      <c r="J29" s="56"/>
      <c r="K29" s="36" t="s">
        <v>65</v>
      </c>
      <c r="L29" s="83">
        <v>29</v>
      </c>
      <c r="M29" s="83"/>
      <c r="N29" s="63"/>
      <c r="O29" s="86" t="s">
        <v>176</v>
      </c>
      <c r="P29" s="88">
        <v>43597.516805555555</v>
      </c>
      <c r="Q29" s="86" t="s">
        <v>263</v>
      </c>
      <c r="R29" s="89" t="s">
        <v>272</v>
      </c>
      <c r="S29" s="86" t="s">
        <v>278</v>
      </c>
      <c r="T29" s="86" t="s">
        <v>283</v>
      </c>
      <c r="U29" s="86"/>
      <c r="V29" s="89" t="s">
        <v>315</v>
      </c>
      <c r="W29" s="88">
        <v>43597.516805555555</v>
      </c>
      <c r="X29" s="89" t="s">
        <v>342</v>
      </c>
      <c r="Y29" s="86"/>
      <c r="Z29" s="86"/>
      <c r="AA29" s="92" t="s">
        <v>372</v>
      </c>
      <c r="AB29" s="86"/>
      <c r="AC29" s="86" t="b">
        <v>0</v>
      </c>
      <c r="AD29" s="86">
        <v>0</v>
      </c>
      <c r="AE29" s="92" t="s">
        <v>378</v>
      </c>
      <c r="AF29" s="86" t="b">
        <v>0</v>
      </c>
      <c r="AG29" s="86" t="s">
        <v>386</v>
      </c>
      <c r="AH29" s="86"/>
      <c r="AI29" s="92" t="s">
        <v>378</v>
      </c>
      <c r="AJ29" s="86" t="b">
        <v>0</v>
      </c>
      <c r="AK29" s="86">
        <v>0</v>
      </c>
      <c r="AL29" s="92" t="s">
        <v>378</v>
      </c>
      <c r="AM29" s="86" t="s">
        <v>390</v>
      </c>
      <c r="AN29" s="86" t="b">
        <v>0</v>
      </c>
      <c r="AO29" s="92" t="s">
        <v>372</v>
      </c>
      <c r="AP29" s="86" t="s">
        <v>176</v>
      </c>
      <c r="AQ29" s="86">
        <v>0</v>
      </c>
      <c r="AR29" s="86">
        <v>0</v>
      </c>
      <c r="AS29" s="86"/>
      <c r="AT29" s="86"/>
      <c r="AU29" s="86"/>
      <c r="AV29" s="86"/>
      <c r="AW29" s="86"/>
      <c r="AX29" s="86"/>
      <c r="AY29" s="86"/>
      <c r="AZ29" s="86"/>
      <c r="BA29">
        <v>4</v>
      </c>
      <c r="BB29" s="85" t="str">
        <f>REPLACE(INDEX(GroupVertices[Group],MATCH(Edges24[[#This Row],[Vertex 1]],GroupVertices[Vertex],0)),1,1,"")</f>
        <v>1</v>
      </c>
      <c r="BC29" s="85" t="str">
        <f>REPLACE(INDEX(GroupVertices[Group],MATCH(Edges24[[#This Row],[Vertex 2]],GroupVertices[Vertex],0)),1,1,"")</f>
        <v>1</v>
      </c>
      <c r="BD29" s="51">
        <v>0</v>
      </c>
      <c r="BE29" s="52">
        <v>0</v>
      </c>
      <c r="BF29" s="51">
        <v>0</v>
      </c>
      <c r="BG29" s="52">
        <v>0</v>
      </c>
      <c r="BH29" s="51">
        <v>0</v>
      </c>
      <c r="BI29" s="52">
        <v>0</v>
      </c>
      <c r="BJ29" s="51">
        <v>1</v>
      </c>
      <c r="BK29" s="52">
        <v>100</v>
      </c>
      <c r="BL29" s="51">
        <v>1</v>
      </c>
    </row>
    <row r="30" spans="1:64" ht="15">
      <c r="A30" s="84" t="s">
        <v>237</v>
      </c>
      <c r="B30" s="84" t="s">
        <v>237</v>
      </c>
      <c r="C30" s="53"/>
      <c r="D30" s="54"/>
      <c r="E30" s="65"/>
      <c r="F30" s="55"/>
      <c r="G30" s="53"/>
      <c r="H30" s="57"/>
      <c r="I30" s="56"/>
      <c r="J30" s="56"/>
      <c r="K30" s="36" t="s">
        <v>65</v>
      </c>
      <c r="L30" s="83">
        <v>30</v>
      </c>
      <c r="M30" s="83"/>
      <c r="N30" s="63"/>
      <c r="O30" s="86" t="s">
        <v>176</v>
      </c>
      <c r="P30" s="88">
        <v>43601.452372685184</v>
      </c>
      <c r="Q30" s="86" t="s">
        <v>264</v>
      </c>
      <c r="R30" s="89" t="s">
        <v>273</v>
      </c>
      <c r="S30" s="86" t="s">
        <v>278</v>
      </c>
      <c r="T30" s="86" t="s">
        <v>283</v>
      </c>
      <c r="U30" s="86"/>
      <c r="V30" s="89" t="s">
        <v>315</v>
      </c>
      <c r="W30" s="88">
        <v>43601.452372685184</v>
      </c>
      <c r="X30" s="89" t="s">
        <v>343</v>
      </c>
      <c r="Y30" s="86"/>
      <c r="Z30" s="86"/>
      <c r="AA30" s="92" t="s">
        <v>373</v>
      </c>
      <c r="AB30" s="86"/>
      <c r="AC30" s="86" t="b">
        <v>0</v>
      </c>
      <c r="AD30" s="86">
        <v>0</v>
      </c>
      <c r="AE30" s="92" t="s">
        <v>378</v>
      </c>
      <c r="AF30" s="86" t="b">
        <v>0</v>
      </c>
      <c r="AG30" s="86" t="s">
        <v>386</v>
      </c>
      <c r="AH30" s="86"/>
      <c r="AI30" s="92" t="s">
        <v>378</v>
      </c>
      <c r="AJ30" s="86" t="b">
        <v>0</v>
      </c>
      <c r="AK30" s="86">
        <v>0</v>
      </c>
      <c r="AL30" s="92" t="s">
        <v>378</v>
      </c>
      <c r="AM30" s="86" t="s">
        <v>390</v>
      </c>
      <c r="AN30" s="86" t="b">
        <v>0</v>
      </c>
      <c r="AO30" s="92" t="s">
        <v>373</v>
      </c>
      <c r="AP30" s="86" t="s">
        <v>176</v>
      </c>
      <c r="AQ30" s="86">
        <v>0</v>
      </c>
      <c r="AR30" s="86">
        <v>0</v>
      </c>
      <c r="AS30" s="86"/>
      <c r="AT30" s="86"/>
      <c r="AU30" s="86"/>
      <c r="AV30" s="86"/>
      <c r="AW30" s="86"/>
      <c r="AX30" s="86"/>
      <c r="AY30" s="86"/>
      <c r="AZ30" s="86"/>
      <c r="BA30">
        <v>4</v>
      </c>
      <c r="BB30" s="85" t="str">
        <f>REPLACE(INDEX(GroupVertices[Group],MATCH(Edges24[[#This Row],[Vertex 1]],GroupVertices[Vertex],0)),1,1,"")</f>
        <v>1</v>
      </c>
      <c r="BC30" s="85" t="str">
        <f>REPLACE(INDEX(GroupVertices[Group],MATCH(Edges24[[#This Row],[Vertex 2]],GroupVertices[Vertex],0)),1,1,"")</f>
        <v>1</v>
      </c>
      <c r="BD30" s="51">
        <v>0</v>
      </c>
      <c r="BE30" s="52">
        <v>0</v>
      </c>
      <c r="BF30" s="51">
        <v>0</v>
      </c>
      <c r="BG30" s="52">
        <v>0</v>
      </c>
      <c r="BH30" s="51">
        <v>0</v>
      </c>
      <c r="BI30" s="52">
        <v>0</v>
      </c>
      <c r="BJ30" s="51">
        <v>1</v>
      </c>
      <c r="BK30" s="52">
        <v>100</v>
      </c>
      <c r="BL30" s="51">
        <v>1</v>
      </c>
    </row>
    <row r="31" spans="1:64" ht="15">
      <c r="A31" s="84" t="s">
        <v>237</v>
      </c>
      <c r="B31" s="84" t="s">
        <v>237</v>
      </c>
      <c r="C31" s="53"/>
      <c r="D31" s="54"/>
      <c r="E31" s="65"/>
      <c r="F31" s="55"/>
      <c r="G31" s="53"/>
      <c r="H31" s="57"/>
      <c r="I31" s="56"/>
      <c r="J31" s="56"/>
      <c r="K31" s="36" t="s">
        <v>65</v>
      </c>
      <c r="L31" s="83">
        <v>31</v>
      </c>
      <c r="M31" s="83"/>
      <c r="N31" s="63"/>
      <c r="O31" s="86" t="s">
        <v>176</v>
      </c>
      <c r="P31" s="88">
        <v>43602.497465277775</v>
      </c>
      <c r="Q31" s="86" t="s">
        <v>265</v>
      </c>
      <c r="R31" s="89" t="s">
        <v>274</v>
      </c>
      <c r="S31" s="86" t="s">
        <v>281</v>
      </c>
      <c r="T31" s="86" t="s">
        <v>283</v>
      </c>
      <c r="U31" s="86"/>
      <c r="V31" s="89" t="s">
        <v>315</v>
      </c>
      <c r="W31" s="88">
        <v>43602.497465277775</v>
      </c>
      <c r="X31" s="89" t="s">
        <v>344</v>
      </c>
      <c r="Y31" s="86"/>
      <c r="Z31" s="86"/>
      <c r="AA31" s="92" t="s">
        <v>374</v>
      </c>
      <c r="AB31" s="86"/>
      <c r="AC31" s="86" t="b">
        <v>0</v>
      </c>
      <c r="AD31" s="86">
        <v>0</v>
      </c>
      <c r="AE31" s="92" t="s">
        <v>378</v>
      </c>
      <c r="AF31" s="86" t="b">
        <v>0</v>
      </c>
      <c r="AG31" s="86" t="s">
        <v>386</v>
      </c>
      <c r="AH31" s="86"/>
      <c r="AI31" s="92" t="s">
        <v>378</v>
      </c>
      <c r="AJ31" s="86" t="b">
        <v>0</v>
      </c>
      <c r="AK31" s="86">
        <v>0</v>
      </c>
      <c r="AL31" s="92" t="s">
        <v>378</v>
      </c>
      <c r="AM31" s="86" t="s">
        <v>390</v>
      </c>
      <c r="AN31" s="86" t="b">
        <v>0</v>
      </c>
      <c r="AO31" s="92" t="s">
        <v>374</v>
      </c>
      <c r="AP31" s="86" t="s">
        <v>176</v>
      </c>
      <c r="AQ31" s="86">
        <v>0</v>
      </c>
      <c r="AR31" s="86">
        <v>0</v>
      </c>
      <c r="AS31" s="86"/>
      <c r="AT31" s="86"/>
      <c r="AU31" s="86"/>
      <c r="AV31" s="86"/>
      <c r="AW31" s="86"/>
      <c r="AX31" s="86"/>
      <c r="AY31" s="86"/>
      <c r="AZ31" s="86"/>
      <c r="BA31">
        <v>4</v>
      </c>
      <c r="BB31" s="85" t="str">
        <f>REPLACE(INDEX(GroupVertices[Group],MATCH(Edges24[[#This Row],[Vertex 1]],GroupVertices[Vertex],0)),1,1,"")</f>
        <v>1</v>
      </c>
      <c r="BC31" s="85" t="str">
        <f>REPLACE(INDEX(GroupVertices[Group],MATCH(Edges24[[#This Row],[Vertex 2]],GroupVertices[Vertex],0)),1,1,"")</f>
        <v>1</v>
      </c>
      <c r="BD31" s="51">
        <v>0</v>
      </c>
      <c r="BE31" s="52">
        <v>0</v>
      </c>
      <c r="BF31" s="51">
        <v>0</v>
      </c>
      <c r="BG31" s="52">
        <v>0</v>
      </c>
      <c r="BH31" s="51">
        <v>0</v>
      </c>
      <c r="BI31" s="52">
        <v>0</v>
      </c>
      <c r="BJ31" s="51">
        <v>1</v>
      </c>
      <c r="BK31" s="52">
        <v>100</v>
      </c>
      <c r="BL31" s="51">
        <v>1</v>
      </c>
    </row>
    <row r="32" spans="1:64" ht="15">
      <c r="A32" s="84" t="s">
        <v>237</v>
      </c>
      <c r="B32" s="84" t="s">
        <v>237</v>
      </c>
      <c r="C32" s="53"/>
      <c r="D32" s="54"/>
      <c r="E32" s="65"/>
      <c r="F32" s="55"/>
      <c r="G32" s="53"/>
      <c r="H32" s="57"/>
      <c r="I32" s="56"/>
      <c r="J32" s="56"/>
      <c r="K32" s="36" t="s">
        <v>65</v>
      </c>
      <c r="L32" s="83">
        <v>32</v>
      </c>
      <c r="M32" s="83"/>
      <c r="N32" s="63"/>
      <c r="O32" s="86" t="s">
        <v>176</v>
      </c>
      <c r="P32" s="88">
        <v>43602.50711805555</v>
      </c>
      <c r="Q32" s="86" t="s">
        <v>266</v>
      </c>
      <c r="R32" s="89" t="s">
        <v>275</v>
      </c>
      <c r="S32" s="86" t="s">
        <v>282</v>
      </c>
      <c r="T32" s="86" t="s">
        <v>283</v>
      </c>
      <c r="U32" s="86"/>
      <c r="V32" s="89" t="s">
        <v>315</v>
      </c>
      <c r="W32" s="88">
        <v>43602.50711805555</v>
      </c>
      <c r="X32" s="89" t="s">
        <v>345</v>
      </c>
      <c r="Y32" s="86"/>
      <c r="Z32" s="86"/>
      <c r="AA32" s="92" t="s">
        <v>375</v>
      </c>
      <c r="AB32" s="86"/>
      <c r="AC32" s="86" t="b">
        <v>0</v>
      </c>
      <c r="AD32" s="86">
        <v>0</v>
      </c>
      <c r="AE32" s="92" t="s">
        <v>378</v>
      </c>
      <c r="AF32" s="86" t="b">
        <v>0</v>
      </c>
      <c r="AG32" s="86" t="s">
        <v>386</v>
      </c>
      <c r="AH32" s="86"/>
      <c r="AI32" s="92" t="s">
        <v>378</v>
      </c>
      <c r="AJ32" s="86" t="b">
        <v>0</v>
      </c>
      <c r="AK32" s="86">
        <v>0</v>
      </c>
      <c r="AL32" s="92" t="s">
        <v>378</v>
      </c>
      <c r="AM32" s="86" t="s">
        <v>390</v>
      </c>
      <c r="AN32" s="86" t="b">
        <v>0</v>
      </c>
      <c r="AO32" s="92" t="s">
        <v>375</v>
      </c>
      <c r="AP32" s="86" t="s">
        <v>176</v>
      </c>
      <c r="AQ32" s="86">
        <v>0</v>
      </c>
      <c r="AR32" s="86">
        <v>0</v>
      </c>
      <c r="AS32" s="86"/>
      <c r="AT32" s="86"/>
      <c r="AU32" s="86"/>
      <c r="AV32" s="86"/>
      <c r="AW32" s="86"/>
      <c r="AX32" s="86"/>
      <c r="AY32" s="86"/>
      <c r="AZ32" s="86"/>
      <c r="BA32">
        <v>4</v>
      </c>
      <c r="BB32" s="85" t="str">
        <f>REPLACE(INDEX(GroupVertices[Group],MATCH(Edges24[[#This Row],[Vertex 1]],GroupVertices[Vertex],0)),1,1,"")</f>
        <v>1</v>
      </c>
      <c r="BC32" s="85" t="str">
        <f>REPLACE(INDEX(GroupVertices[Group],MATCH(Edges24[[#This Row],[Vertex 2]],GroupVertices[Vertex],0)),1,1,"")</f>
        <v>1</v>
      </c>
      <c r="BD32" s="51">
        <v>0</v>
      </c>
      <c r="BE32" s="52">
        <v>0</v>
      </c>
      <c r="BF32" s="51">
        <v>0</v>
      </c>
      <c r="BG32" s="52">
        <v>0</v>
      </c>
      <c r="BH32" s="51">
        <v>0</v>
      </c>
      <c r="BI32" s="52">
        <v>0</v>
      </c>
      <c r="BJ32" s="51">
        <v>1</v>
      </c>
      <c r="BK32" s="52">
        <v>100</v>
      </c>
      <c r="BL32" s="51">
        <v>1</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hyperlinks>
    <hyperlink ref="R6" r:id="rId1" display="https://www.bbc.com/russian/features-48176907"/>
    <hyperlink ref="R9" r:id="rId2" display="https://eurasianet.org/azerbaijani-girls-death-by-suicide-shocks-nation"/>
    <hyperlink ref="R12" r:id="rId3" display="https://www.facebook.com/story.php?story_fbid=2133146800097154&amp;id=100002055647140"/>
    <hyperlink ref="R13" r:id="rId4" display="https://news24.az/15363-elinanin-olumuyle-bagli.html"/>
    <hyperlink ref="R21" r:id="rId5" display="https://news24.az/15363-elinanin-olumuyle-bagli.html"/>
    <hyperlink ref="R26" r:id="rId6" display="https://criminal.az/xalide-bayramovanin-cinayet-mesuliyyetine-celb-edilmesi-ucun-elimizde-subut-yoxdur/"/>
    <hyperlink ref="R29" r:id="rId7" display="https://www.facebook.com/story.php?story_fbid=10161718470190511&amp;id=574110510"/>
    <hyperlink ref="R30" r:id="rId8" display="https://www.facebook.com/story.php?story_fbid=10161733708640511&amp;id=574110510"/>
    <hyperlink ref="R31" r:id="rId9" display="http://news.lent.az/news/314877"/>
    <hyperlink ref="R32" r:id="rId10" display="https://minval.az/news/123886971"/>
    <hyperlink ref="U3" r:id="rId11" display="https://pbs.twimg.com/media/D35viQTWsAsvZ2h.jpg"/>
    <hyperlink ref="U7" r:id="rId12" display="https://pbs.twimg.com/media/D31HL2jW4AEX4Pl.jpg"/>
    <hyperlink ref="U15" r:id="rId13" display="https://pbs.twimg.com/ext_tw_video_thumb/1116745908916559872/pu/img/lDWQ00wquDliAKky.jpg"/>
    <hyperlink ref="U24" r:id="rId14" display="https://pbs.twimg.com/media/D4HoglWXsAIJT8g.jpg"/>
    <hyperlink ref="U28" r:id="rId15" display="https://pbs.twimg.com/media/D6vvMwaW4AAhukr.jpg"/>
    <hyperlink ref="V3" r:id="rId16" display="https://pbs.twimg.com/media/D35viQTWsAsvZ2h.jpg"/>
    <hyperlink ref="V4" r:id="rId17" display="http://pbs.twimg.com/profile_images/1123644454580183041/SHU2jpSi_normal.jpg"/>
    <hyperlink ref="V5" r:id="rId18" display="http://pbs.twimg.com/profile_images/1110608738153578497/dwG4WiLk_normal.jpg"/>
    <hyperlink ref="V6" r:id="rId19" display="http://pbs.twimg.com/profile_images/749702476614565889/v2qVHxcG_normal.jpg"/>
    <hyperlink ref="V7" r:id="rId20" display="https://pbs.twimg.com/media/D31HL2jW4AEX4Pl.jpg"/>
    <hyperlink ref="V8" r:id="rId21" display="http://pbs.twimg.com/profile_images/1099618939317948416/3OGYxEbJ_normal.png"/>
    <hyperlink ref="V9" r:id="rId22" display="http://pbs.twimg.com/profile_images/690965062731730944/3YU8T0t__normal.jpg"/>
    <hyperlink ref="V10" r:id="rId23" display="http://pbs.twimg.com/profile_images/1099618939317948416/3OGYxEbJ_normal.png"/>
    <hyperlink ref="V11" r:id="rId24" display="http://pbs.twimg.com/profile_images/439127896599166976/-rSZ60ID_normal.jpeg"/>
    <hyperlink ref="V12" r:id="rId25" display="http://pbs.twimg.com/profile_images/868574722736435201/1qzOMGYN_normal.jpg"/>
    <hyperlink ref="V13" r:id="rId26" display="http://pbs.twimg.com/profile_images/1123688962567151616/lJF93P81_normal.png"/>
    <hyperlink ref="V14" r:id="rId27" display="http://pbs.twimg.com/profile_images/1122567072901476352/wpay74u3_normal.jpg"/>
    <hyperlink ref="V15" r:id="rId28" display="https://pbs.twimg.com/ext_tw_video_thumb/1116745908916559872/pu/img/lDWQ00wquDliAKky.jpg"/>
    <hyperlink ref="V16" r:id="rId29" display="http://pbs.twimg.com/profile_images/1100492449326264327/vPTYUPO5_normal.jpg"/>
    <hyperlink ref="V17" r:id="rId30" display="http://pbs.twimg.com/profile_images/1098981948603723778/jO2uvtUl_normal.jpg"/>
    <hyperlink ref="V18" r:id="rId31" display="http://pbs.twimg.com/profile_images/1099679551154720769/YSv0bGKe_normal.jpg"/>
    <hyperlink ref="V19" r:id="rId32" display="http://pbs.twimg.com/profile_images/1093971880166461440/y7PWd-Ki_normal.jpg"/>
    <hyperlink ref="V20" r:id="rId33" display="http://pbs.twimg.com/profile_images/849139574857183233/ynMlUK2U_normal.jpg"/>
    <hyperlink ref="V21" r:id="rId34" display="http://pbs.twimg.com/profile_images/610832999681290240/GkIgMZpC_normal.jpg"/>
    <hyperlink ref="V22" r:id="rId35" display="http://pbs.twimg.com/profile_images/1125605853753561090/FyPvg7-g_normal.jpg"/>
    <hyperlink ref="V23" r:id="rId36" display="http://pbs.twimg.com/profile_images/964262343092981767/eQx-Q0xR_normal.jpg"/>
    <hyperlink ref="V24" r:id="rId37" display="https://pbs.twimg.com/media/D4HoglWXsAIJT8g.jpg"/>
    <hyperlink ref="V25" r:id="rId38" display="http://pbs.twimg.com/profile_images/1126627958603558912/Ba7Ki48v_normal.png"/>
    <hyperlink ref="V26" r:id="rId39" display="http://pbs.twimg.com/profile_images/677937808150020096/yrsrQBo9_normal.jpg"/>
    <hyperlink ref="V27" r:id="rId40" display="http://pbs.twimg.com/profile_images/1118255807014084608/i_1TMxwt_normal.jpg"/>
    <hyperlink ref="V28" r:id="rId41" display="https://pbs.twimg.com/media/D6vvMwaW4AAhukr.jpg"/>
    <hyperlink ref="V29" r:id="rId42" display="http://pbs.twimg.com/profile_images/489308119580016640/NJzfIYOm_normal.jpeg"/>
    <hyperlink ref="V30" r:id="rId43" display="http://pbs.twimg.com/profile_images/489308119580016640/NJzfIYOm_normal.jpeg"/>
    <hyperlink ref="V31" r:id="rId44" display="http://pbs.twimg.com/profile_images/489308119580016640/NJzfIYOm_normal.jpeg"/>
    <hyperlink ref="V32" r:id="rId45" display="http://pbs.twimg.com/profile_images/489308119580016640/NJzfIYOm_normal.jpeg"/>
    <hyperlink ref="X3" r:id="rId46" display="https://twitter.com/#!/berkayselcuk_/status/1116452411948847105"/>
    <hyperlink ref="X4" r:id="rId47" display="https://twitter.com/#!/ozgelizmm/status/1124723278558449665"/>
    <hyperlink ref="X5" r:id="rId48" display="https://twitter.com/#!/rebel169/status/1124984036047323136"/>
    <hyperlink ref="X6" r:id="rId49" display="https://twitter.com/#!/madina_kas/status/1125649197586366464"/>
    <hyperlink ref="X7" r:id="rId50" display="https://twitter.com/#!/dralakbarov/status/1116126701895995392"/>
    <hyperlink ref="X8" r:id="rId51" display="https://twitter.com/#!/rhmtwa/status/1125715944431587328"/>
    <hyperlink ref="X9" r:id="rId52" display="https://twitter.com/#!/kotoka_sakura/status/1118189408786640896"/>
    <hyperlink ref="X10" r:id="rId53" display="https://twitter.com/#!/rhmtwa/status/1125716028460281856"/>
    <hyperlink ref="X11" r:id="rId54" display="https://twitter.com/#!/dovgalec/status/1125792589691514882"/>
    <hyperlink ref="X12" r:id="rId55" display="https://twitter.com/#!/zaurkerimoff/status/1126032234794897408"/>
    <hyperlink ref="X13" r:id="rId56" display="https://twitter.com/#!/cavidaga/status/1126100719822618624"/>
    <hyperlink ref="X14" r:id="rId57" display="https://twitter.com/#!/zakirmajid76/status/1126105876417396736"/>
    <hyperlink ref="X15" r:id="rId58" display="https://twitter.com/#!/enigma72427693/status/1116746393207615489"/>
    <hyperlink ref="X16" r:id="rId59" display="https://twitter.com/#!/ilqara_tlbva/status/1126125301694697474"/>
    <hyperlink ref="X17" r:id="rId60" display="https://twitter.com/#!/kerimov_kenan/status/1126212847313326083"/>
    <hyperlink ref="X18" r:id="rId61" display="https://twitter.com/#!/ruslandesoul/status/1126213441633640448"/>
    <hyperlink ref="X19" r:id="rId62" display="https://twitter.com/#!/mapafucker/status/1126218208112009223"/>
    <hyperlink ref="X20" r:id="rId63" display="https://twitter.com/#!/elyar_zeynalov/status/1126223934972731392"/>
    <hyperlink ref="X21" r:id="rId64" display="https://twitter.com/#!/nrahimli/status/1126202929831084033"/>
    <hyperlink ref="X22" r:id="rId65" display="https://twitter.com/#!/khayala_/status/1126327911500349440"/>
    <hyperlink ref="X23" r:id="rId66" display="https://twitter.com/#!/ayseliyeva_/status/1126352286106693632"/>
    <hyperlink ref="X24" r:id="rId67" display="https://twitter.com/#!/sametbozdogan_/status/1117429835910062082"/>
    <hyperlink ref="X25" r:id="rId68" display="https://twitter.com/#!/alaskabyr/status/1127009081884053510"/>
    <hyperlink ref="X26" r:id="rId69" display="https://twitter.com/#!/criminal_az/status/1127929399016292352"/>
    <hyperlink ref="X27" r:id="rId70" display="https://twitter.com/#!/rsukur2/status/1129112271404318720"/>
    <hyperlink ref="X28" r:id="rId71" display="https://twitter.com/#!/alitrksoy7/status/1129259146283487233"/>
    <hyperlink ref="X29" r:id="rId72" display="https://twitter.com/#!/ziya_ismayilov/status/1127550035967782913"/>
    <hyperlink ref="X30" r:id="rId73" display="https://twitter.com/#!/ziya_ismayilov/status/1128976237588819969"/>
    <hyperlink ref="X31" r:id="rId74" display="https://twitter.com/#!/ziya_ismayilov/status/1129354970392870912"/>
    <hyperlink ref="X32" r:id="rId75" display="https://twitter.com/#!/ziya_ismayilov/status/1129358465695211520"/>
  </hyperlinks>
  <printOptions/>
  <pageMargins left="0.7" right="0.7" top="0.75" bottom="0.75" header="0.3" footer="0.3"/>
  <pageSetup horizontalDpi="600" verticalDpi="600" orientation="portrait" r:id="rId79"/>
  <legacyDrawing r:id="rId77"/>
  <tableParts>
    <tablePart r:id="rId7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984</v>
      </c>
      <c r="B1" s="13" t="s">
        <v>34</v>
      </c>
    </row>
    <row r="2" spans="1:2" ht="15">
      <c r="A2" s="125" t="s">
        <v>229</v>
      </c>
      <c r="B2" s="85">
        <v>20</v>
      </c>
    </row>
    <row r="3" spans="1:2" ht="15">
      <c r="A3" s="125" t="s">
        <v>217</v>
      </c>
      <c r="B3" s="85">
        <v>2</v>
      </c>
    </row>
    <row r="4" spans="1:2" ht="15">
      <c r="A4" s="125" t="s">
        <v>228</v>
      </c>
      <c r="B4" s="85">
        <v>0</v>
      </c>
    </row>
    <row r="5" spans="1:2" ht="15">
      <c r="A5" s="125" t="s">
        <v>230</v>
      </c>
      <c r="B5" s="85">
        <v>0</v>
      </c>
    </row>
    <row r="6" spans="1:2" ht="15">
      <c r="A6" s="125" t="s">
        <v>225</v>
      </c>
      <c r="B6" s="85">
        <v>0</v>
      </c>
    </row>
    <row r="7" spans="1:2" ht="15">
      <c r="A7" s="125" t="s">
        <v>226</v>
      </c>
      <c r="B7" s="85">
        <v>0</v>
      </c>
    </row>
    <row r="8" spans="1:2" ht="15">
      <c r="A8" s="125" t="s">
        <v>227</v>
      </c>
      <c r="B8" s="85">
        <v>0</v>
      </c>
    </row>
    <row r="9" spans="1:2" ht="15">
      <c r="A9" s="125" t="s">
        <v>231</v>
      </c>
      <c r="B9" s="85">
        <v>0</v>
      </c>
    </row>
    <row r="10" spans="1:2" ht="15">
      <c r="A10" s="125" t="s">
        <v>235</v>
      </c>
      <c r="B10" s="85">
        <v>0</v>
      </c>
    </row>
    <row r="11" spans="1:2" ht="15">
      <c r="A11" s="125" t="s">
        <v>236</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6" t="s">
        <v>986</v>
      </c>
      <c r="B25" t="s">
        <v>985</v>
      </c>
    </row>
    <row r="26" spans="1:2" ht="15">
      <c r="A26" s="137" t="s">
        <v>988</v>
      </c>
      <c r="B26" s="3"/>
    </row>
    <row r="27" spans="1:2" ht="15">
      <c r="A27" s="138" t="s">
        <v>989</v>
      </c>
      <c r="B27" s="3"/>
    </row>
    <row r="28" spans="1:2" ht="15">
      <c r="A28" s="139" t="s">
        <v>990</v>
      </c>
      <c r="B28" s="3"/>
    </row>
    <row r="29" spans="1:2" ht="15">
      <c r="A29" s="140" t="s">
        <v>991</v>
      </c>
      <c r="B29" s="3">
        <v>1</v>
      </c>
    </row>
    <row r="30" spans="1:2" ht="15">
      <c r="A30" s="139" t="s">
        <v>992</v>
      </c>
      <c r="B30" s="3"/>
    </row>
    <row r="31" spans="1:2" ht="15">
      <c r="A31" s="140" t="s">
        <v>993</v>
      </c>
      <c r="B31" s="3">
        <v>1</v>
      </c>
    </row>
    <row r="32" spans="1:2" ht="15">
      <c r="A32" s="139" t="s">
        <v>994</v>
      </c>
      <c r="B32" s="3"/>
    </row>
    <row r="33" spans="1:2" ht="15">
      <c r="A33" s="140" t="s">
        <v>995</v>
      </c>
      <c r="B33" s="3">
        <v>1</v>
      </c>
    </row>
    <row r="34" spans="1:2" ht="15">
      <c r="A34" s="139" t="s">
        <v>996</v>
      </c>
      <c r="B34" s="3"/>
    </row>
    <row r="35" spans="1:2" ht="15">
      <c r="A35" s="140" t="s">
        <v>997</v>
      </c>
      <c r="B35" s="3">
        <v>1</v>
      </c>
    </row>
    <row r="36" spans="1:2" ht="15">
      <c r="A36" s="139" t="s">
        <v>998</v>
      </c>
      <c r="B36" s="3"/>
    </row>
    <row r="37" spans="1:2" ht="15">
      <c r="A37" s="140" t="s">
        <v>995</v>
      </c>
      <c r="B37" s="3">
        <v>1</v>
      </c>
    </row>
    <row r="38" spans="1:2" ht="15">
      <c r="A38" s="138" t="s">
        <v>999</v>
      </c>
      <c r="B38" s="3"/>
    </row>
    <row r="39" spans="1:2" ht="15">
      <c r="A39" s="139" t="s">
        <v>1000</v>
      </c>
      <c r="B39" s="3"/>
    </row>
    <row r="40" spans="1:2" ht="15">
      <c r="A40" s="140" t="s">
        <v>1001</v>
      </c>
      <c r="B40" s="3">
        <v>1</v>
      </c>
    </row>
    <row r="41" spans="1:2" ht="15">
      <c r="A41" s="139" t="s">
        <v>1002</v>
      </c>
      <c r="B41" s="3"/>
    </row>
    <row r="42" spans="1:2" ht="15">
      <c r="A42" s="140" t="s">
        <v>1003</v>
      </c>
      <c r="B42" s="3">
        <v>1</v>
      </c>
    </row>
    <row r="43" spans="1:2" ht="15">
      <c r="A43" s="139" t="s">
        <v>1004</v>
      </c>
      <c r="B43" s="3"/>
    </row>
    <row r="44" spans="1:2" ht="15">
      <c r="A44" s="140" t="s">
        <v>1005</v>
      </c>
      <c r="B44" s="3">
        <v>1</v>
      </c>
    </row>
    <row r="45" spans="1:2" ht="15">
      <c r="A45" s="140" t="s">
        <v>1003</v>
      </c>
      <c r="B45" s="3">
        <v>2</v>
      </c>
    </row>
    <row r="46" spans="1:2" ht="15">
      <c r="A46" s="140" t="s">
        <v>995</v>
      </c>
      <c r="B46" s="3">
        <v>1</v>
      </c>
    </row>
    <row r="47" spans="1:2" ht="15">
      <c r="A47" s="139" t="s">
        <v>1006</v>
      </c>
      <c r="B47" s="3"/>
    </row>
    <row r="48" spans="1:2" ht="15">
      <c r="A48" s="140" t="s">
        <v>1007</v>
      </c>
      <c r="B48" s="3">
        <v>1</v>
      </c>
    </row>
    <row r="49" spans="1:2" ht="15">
      <c r="A49" s="140" t="s">
        <v>1008</v>
      </c>
      <c r="B49" s="3">
        <v>2</v>
      </c>
    </row>
    <row r="50" spans="1:2" ht="15">
      <c r="A50" s="140" t="s">
        <v>997</v>
      </c>
      <c r="B50" s="3">
        <v>1</v>
      </c>
    </row>
    <row r="51" spans="1:2" ht="15">
      <c r="A51" s="140" t="s">
        <v>1009</v>
      </c>
      <c r="B51" s="3">
        <v>3</v>
      </c>
    </row>
    <row r="52" spans="1:2" ht="15">
      <c r="A52" s="140" t="s">
        <v>1010</v>
      </c>
      <c r="B52" s="3">
        <v>2</v>
      </c>
    </row>
    <row r="53" spans="1:2" ht="15">
      <c r="A53" s="139" t="s">
        <v>1011</v>
      </c>
      <c r="B53" s="3"/>
    </row>
    <row r="54" spans="1:2" ht="15">
      <c r="A54" s="140" t="s">
        <v>1012</v>
      </c>
      <c r="B54" s="3">
        <v>1</v>
      </c>
    </row>
    <row r="55" spans="1:2" ht="15">
      <c r="A55" s="140" t="s">
        <v>1013</v>
      </c>
      <c r="B55" s="3">
        <v>1</v>
      </c>
    </row>
    <row r="56" spans="1:2" ht="15">
      <c r="A56" s="139" t="s">
        <v>1014</v>
      </c>
      <c r="B56" s="3"/>
    </row>
    <row r="57" spans="1:2" ht="15">
      <c r="A57" s="140" t="s">
        <v>1015</v>
      </c>
      <c r="B57" s="3">
        <v>1</v>
      </c>
    </row>
    <row r="58" spans="1:2" ht="15">
      <c r="A58" s="139" t="s">
        <v>1016</v>
      </c>
      <c r="B58" s="3"/>
    </row>
    <row r="59" spans="1:2" ht="15">
      <c r="A59" s="140" t="s">
        <v>1008</v>
      </c>
      <c r="B59" s="3">
        <v>1</v>
      </c>
    </row>
    <row r="60" spans="1:2" ht="15">
      <c r="A60" s="139" t="s">
        <v>1017</v>
      </c>
      <c r="B60" s="3"/>
    </row>
    <row r="61" spans="1:2" ht="15">
      <c r="A61" s="140" t="s">
        <v>1018</v>
      </c>
      <c r="B61" s="3">
        <v>1</v>
      </c>
    </row>
    <row r="62" spans="1:2" ht="15">
      <c r="A62" s="139" t="s">
        <v>1019</v>
      </c>
      <c r="B62" s="3"/>
    </row>
    <row r="63" spans="1:2" ht="15">
      <c r="A63" s="140" t="s">
        <v>1003</v>
      </c>
      <c r="B63" s="3">
        <v>1</v>
      </c>
    </row>
    <row r="64" spans="1:2" ht="15">
      <c r="A64" s="140" t="s">
        <v>1009</v>
      </c>
      <c r="B64" s="3">
        <v>1</v>
      </c>
    </row>
    <row r="65" spans="1:2" ht="15">
      <c r="A65" s="139" t="s">
        <v>1020</v>
      </c>
      <c r="B65" s="3"/>
    </row>
    <row r="66" spans="1:2" ht="15">
      <c r="A66" s="140" t="s">
        <v>1013</v>
      </c>
      <c r="B66" s="3">
        <v>1</v>
      </c>
    </row>
    <row r="67" spans="1:2" ht="15">
      <c r="A67" s="140" t="s">
        <v>1021</v>
      </c>
      <c r="B67" s="3">
        <v>1</v>
      </c>
    </row>
    <row r="68" spans="1:2" ht="15">
      <c r="A68" s="140" t="s">
        <v>1008</v>
      </c>
      <c r="B68" s="3">
        <v>1</v>
      </c>
    </row>
    <row r="69" spans="1:2" ht="15">
      <c r="A69" s="137" t="s">
        <v>987</v>
      </c>
      <c r="B69"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392</v>
      </c>
      <c r="AE2" s="13" t="s">
        <v>393</v>
      </c>
      <c r="AF2" s="13" t="s">
        <v>394</v>
      </c>
      <c r="AG2" s="13" t="s">
        <v>395</v>
      </c>
      <c r="AH2" s="13" t="s">
        <v>396</v>
      </c>
      <c r="AI2" s="13" t="s">
        <v>397</v>
      </c>
      <c r="AJ2" s="13" t="s">
        <v>398</v>
      </c>
      <c r="AK2" s="13" t="s">
        <v>399</v>
      </c>
      <c r="AL2" s="13" t="s">
        <v>400</v>
      </c>
      <c r="AM2" s="13" t="s">
        <v>401</v>
      </c>
      <c r="AN2" s="13" t="s">
        <v>402</v>
      </c>
      <c r="AO2" s="13" t="s">
        <v>403</v>
      </c>
      <c r="AP2" s="13" t="s">
        <v>404</v>
      </c>
      <c r="AQ2" s="13" t="s">
        <v>405</v>
      </c>
      <c r="AR2" s="13" t="s">
        <v>406</v>
      </c>
      <c r="AS2" s="13" t="s">
        <v>192</v>
      </c>
      <c r="AT2" s="13" t="s">
        <v>407</v>
      </c>
      <c r="AU2" s="13" t="s">
        <v>408</v>
      </c>
      <c r="AV2" s="13" t="s">
        <v>409</v>
      </c>
      <c r="AW2" s="13" t="s">
        <v>410</v>
      </c>
      <c r="AX2" s="13" t="s">
        <v>411</v>
      </c>
      <c r="AY2" s="13" t="s">
        <v>412</v>
      </c>
      <c r="AZ2" s="13" t="s">
        <v>633</v>
      </c>
      <c r="BA2" s="131" t="s">
        <v>868</v>
      </c>
      <c r="BB2" s="131" t="s">
        <v>870</v>
      </c>
      <c r="BC2" s="131" t="s">
        <v>871</v>
      </c>
      <c r="BD2" s="131" t="s">
        <v>873</v>
      </c>
      <c r="BE2" s="131" t="s">
        <v>874</v>
      </c>
      <c r="BF2" s="131" t="s">
        <v>875</v>
      </c>
      <c r="BG2" s="131" t="s">
        <v>876</v>
      </c>
      <c r="BH2" s="131" t="s">
        <v>896</v>
      </c>
      <c r="BI2" s="131" t="s">
        <v>897</v>
      </c>
      <c r="BJ2" s="131" t="s">
        <v>915</v>
      </c>
      <c r="BK2" s="131" t="s">
        <v>972</v>
      </c>
      <c r="BL2" s="131" t="s">
        <v>973</v>
      </c>
      <c r="BM2" s="131" t="s">
        <v>974</v>
      </c>
      <c r="BN2" s="131" t="s">
        <v>975</v>
      </c>
      <c r="BO2" s="131" t="s">
        <v>976</v>
      </c>
      <c r="BP2" s="131" t="s">
        <v>977</v>
      </c>
      <c r="BQ2" s="131" t="s">
        <v>978</v>
      </c>
      <c r="BR2" s="131" t="s">
        <v>979</v>
      </c>
      <c r="BS2" s="131" t="s">
        <v>981</v>
      </c>
      <c r="BT2" s="3"/>
      <c r="BU2" s="3"/>
    </row>
    <row r="3" spans="1:73" ht="15" customHeight="1">
      <c r="A3" s="50" t="s">
        <v>212</v>
      </c>
      <c r="B3" s="53"/>
      <c r="C3" s="53" t="s">
        <v>64</v>
      </c>
      <c r="D3" s="54">
        <v>169.04647377938517</v>
      </c>
      <c r="E3" s="55"/>
      <c r="F3" s="113" t="s">
        <v>519</v>
      </c>
      <c r="G3" s="53"/>
      <c r="H3" s="57" t="s">
        <v>212</v>
      </c>
      <c r="I3" s="56"/>
      <c r="J3" s="56"/>
      <c r="K3" s="115" t="s">
        <v>553</v>
      </c>
      <c r="L3" s="59">
        <v>1</v>
      </c>
      <c r="M3" s="60">
        <v>9173.87109375</v>
      </c>
      <c r="N3" s="60">
        <v>8528.55859375</v>
      </c>
      <c r="O3" s="58"/>
      <c r="P3" s="61"/>
      <c r="Q3" s="61"/>
      <c r="R3" s="51"/>
      <c r="S3" s="51">
        <v>2</v>
      </c>
      <c r="T3" s="51">
        <v>1</v>
      </c>
      <c r="U3" s="52">
        <v>0</v>
      </c>
      <c r="V3" s="52">
        <v>1</v>
      </c>
      <c r="W3" s="52">
        <v>0</v>
      </c>
      <c r="X3" s="52">
        <v>1.298222</v>
      </c>
      <c r="Y3" s="52">
        <v>0</v>
      </c>
      <c r="Z3" s="52">
        <v>0</v>
      </c>
      <c r="AA3" s="62">
        <v>3</v>
      </c>
      <c r="AB3" s="62"/>
      <c r="AC3" s="63"/>
      <c r="AD3" s="85" t="s">
        <v>413</v>
      </c>
      <c r="AE3" s="85">
        <v>137</v>
      </c>
      <c r="AF3" s="85">
        <v>103</v>
      </c>
      <c r="AG3" s="85">
        <v>246</v>
      </c>
      <c r="AH3" s="85">
        <v>921</v>
      </c>
      <c r="AI3" s="85"/>
      <c r="AJ3" s="85" t="s">
        <v>439</v>
      </c>
      <c r="AK3" s="85" t="s">
        <v>462</v>
      </c>
      <c r="AL3" s="85"/>
      <c r="AM3" s="85"/>
      <c r="AN3" s="87">
        <v>43320.366736111115</v>
      </c>
      <c r="AO3" s="90" t="s">
        <v>488</v>
      </c>
      <c r="AP3" s="85" t="b">
        <v>1</v>
      </c>
      <c r="AQ3" s="85" t="b">
        <v>0</v>
      </c>
      <c r="AR3" s="85" t="b">
        <v>0</v>
      </c>
      <c r="AS3" s="85" t="s">
        <v>385</v>
      </c>
      <c r="AT3" s="85">
        <v>0</v>
      </c>
      <c r="AU3" s="85"/>
      <c r="AV3" s="85" t="b">
        <v>0</v>
      </c>
      <c r="AW3" s="85" t="s">
        <v>525</v>
      </c>
      <c r="AX3" s="90" t="s">
        <v>526</v>
      </c>
      <c r="AY3" s="85" t="s">
        <v>66</v>
      </c>
      <c r="AZ3" s="85" t="str">
        <f>REPLACE(INDEX(GroupVertices[Group],MATCH(Vertices[[#This Row],[Vertex]],GroupVertices[Vertex],0)),1,1,"")</f>
        <v>7</v>
      </c>
      <c r="BA3" s="51"/>
      <c r="BB3" s="51"/>
      <c r="BC3" s="51"/>
      <c r="BD3" s="51"/>
      <c r="BE3" s="51" t="s">
        <v>283</v>
      </c>
      <c r="BF3" s="51" t="s">
        <v>283</v>
      </c>
      <c r="BG3" s="132" t="s">
        <v>877</v>
      </c>
      <c r="BH3" s="132" t="s">
        <v>877</v>
      </c>
      <c r="BI3" s="132" t="s">
        <v>832</v>
      </c>
      <c r="BJ3" s="132" t="s">
        <v>832</v>
      </c>
      <c r="BK3" s="132">
        <v>0</v>
      </c>
      <c r="BL3" s="135">
        <v>0</v>
      </c>
      <c r="BM3" s="132">
        <v>0</v>
      </c>
      <c r="BN3" s="135">
        <v>0</v>
      </c>
      <c r="BO3" s="132">
        <v>0</v>
      </c>
      <c r="BP3" s="135">
        <v>0</v>
      </c>
      <c r="BQ3" s="132">
        <v>20</v>
      </c>
      <c r="BR3" s="135">
        <v>100</v>
      </c>
      <c r="BS3" s="132">
        <v>20</v>
      </c>
      <c r="BT3" s="3"/>
      <c r="BU3" s="3"/>
    </row>
    <row r="4" spans="1:76" ht="15">
      <c r="A4" s="14" t="s">
        <v>213</v>
      </c>
      <c r="B4" s="15"/>
      <c r="C4" s="15" t="s">
        <v>64</v>
      </c>
      <c r="D4" s="93">
        <v>209.65840867992767</v>
      </c>
      <c r="E4" s="81"/>
      <c r="F4" s="113" t="s">
        <v>295</v>
      </c>
      <c r="G4" s="15"/>
      <c r="H4" s="16" t="s">
        <v>213</v>
      </c>
      <c r="I4" s="66"/>
      <c r="J4" s="66"/>
      <c r="K4" s="115" t="s">
        <v>554</v>
      </c>
      <c r="L4" s="94">
        <v>1</v>
      </c>
      <c r="M4" s="95">
        <v>9173.87109375</v>
      </c>
      <c r="N4" s="95">
        <v>6293.48828125</v>
      </c>
      <c r="O4" s="77"/>
      <c r="P4" s="96"/>
      <c r="Q4" s="96"/>
      <c r="R4" s="97"/>
      <c r="S4" s="51">
        <v>0</v>
      </c>
      <c r="T4" s="51">
        <v>1</v>
      </c>
      <c r="U4" s="52">
        <v>0</v>
      </c>
      <c r="V4" s="52">
        <v>1</v>
      </c>
      <c r="W4" s="52">
        <v>0</v>
      </c>
      <c r="X4" s="52">
        <v>0.701742</v>
      </c>
      <c r="Y4" s="52">
        <v>0</v>
      </c>
      <c r="Z4" s="52">
        <v>0</v>
      </c>
      <c r="AA4" s="82">
        <v>4</v>
      </c>
      <c r="AB4" s="82"/>
      <c r="AC4" s="98"/>
      <c r="AD4" s="85" t="s">
        <v>414</v>
      </c>
      <c r="AE4" s="85">
        <v>638</v>
      </c>
      <c r="AF4" s="85">
        <v>639</v>
      </c>
      <c r="AG4" s="85">
        <v>597</v>
      </c>
      <c r="AH4" s="85">
        <v>7175</v>
      </c>
      <c r="AI4" s="85"/>
      <c r="AJ4" s="85"/>
      <c r="AK4" s="85" t="s">
        <v>463</v>
      </c>
      <c r="AL4" s="85"/>
      <c r="AM4" s="85"/>
      <c r="AN4" s="87">
        <v>43294.926145833335</v>
      </c>
      <c r="AO4" s="90" t="s">
        <v>489</v>
      </c>
      <c r="AP4" s="85" t="b">
        <v>1</v>
      </c>
      <c r="AQ4" s="85" t="b">
        <v>0</v>
      </c>
      <c r="AR4" s="85" t="b">
        <v>0</v>
      </c>
      <c r="AS4" s="85" t="s">
        <v>382</v>
      </c>
      <c r="AT4" s="85">
        <v>0</v>
      </c>
      <c r="AU4" s="85"/>
      <c r="AV4" s="85" t="b">
        <v>0</v>
      </c>
      <c r="AW4" s="85" t="s">
        <v>525</v>
      </c>
      <c r="AX4" s="90" t="s">
        <v>527</v>
      </c>
      <c r="AY4" s="85" t="s">
        <v>66</v>
      </c>
      <c r="AZ4" s="85" t="str">
        <f>REPLACE(INDEX(GroupVertices[Group],MATCH(Vertices[[#This Row],[Vertex]],GroupVertices[Vertex],0)),1,1,"")</f>
        <v>7</v>
      </c>
      <c r="BA4" s="51"/>
      <c r="BB4" s="51"/>
      <c r="BC4" s="51"/>
      <c r="BD4" s="51"/>
      <c r="BE4" s="51"/>
      <c r="BF4" s="51"/>
      <c r="BG4" s="132" t="s">
        <v>878</v>
      </c>
      <c r="BH4" s="132" t="s">
        <v>878</v>
      </c>
      <c r="BI4" s="132" t="s">
        <v>898</v>
      </c>
      <c r="BJ4" s="132" t="s">
        <v>898</v>
      </c>
      <c r="BK4" s="132">
        <v>0</v>
      </c>
      <c r="BL4" s="135">
        <v>0</v>
      </c>
      <c r="BM4" s="132">
        <v>0</v>
      </c>
      <c r="BN4" s="135">
        <v>0</v>
      </c>
      <c r="BO4" s="132">
        <v>0</v>
      </c>
      <c r="BP4" s="135">
        <v>0</v>
      </c>
      <c r="BQ4" s="132">
        <v>18</v>
      </c>
      <c r="BR4" s="135">
        <v>100</v>
      </c>
      <c r="BS4" s="132">
        <v>18</v>
      </c>
      <c r="BT4" s="2"/>
      <c r="BU4" s="3"/>
      <c r="BV4" s="3"/>
      <c r="BW4" s="3"/>
      <c r="BX4" s="3"/>
    </row>
    <row r="5" spans="1:76" ht="15">
      <c r="A5" s="14" t="s">
        <v>214</v>
      </c>
      <c r="B5" s="15"/>
      <c r="C5" s="15" t="s">
        <v>64</v>
      </c>
      <c r="D5" s="93">
        <v>216.55334538878844</v>
      </c>
      <c r="E5" s="81"/>
      <c r="F5" s="113" t="s">
        <v>296</v>
      </c>
      <c r="G5" s="15"/>
      <c r="H5" s="16" t="s">
        <v>214</v>
      </c>
      <c r="I5" s="66"/>
      <c r="J5" s="66"/>
      <c r="K5" s="115" t="s">
        <v>555</v>
      </c>
      <c r="L5" s="94">
        <v>1</v>
      </c>
      <c r="M5" s="95">
        <v>767.73779296875</v>
      </c>
      <c r="N5" s="95">
        <v>3837.8515625</v>
      </c>
      <c r="O5" s="77"/>
      <c r="P5" s="96"/>
      <c r="Q5" s="96"/>
      <c r="R5" s="97"/>
      <c r="S5" s="51">
        <v>1</v>
      </c>
      <c r="T5" s="51">
        <v>1</v>
      </c>
      <c r="U5" s="52">
        <v>0</v>
      </c>
      <c r="V5" s="52">
        <v>0</v>
      </c>
      <c r="W5" s="52">
        <v>0</v>
      </c>
      <c r="X5" s="52">
        <v>0.999982</v>
      </c>
      <c r="Y5" s="52">
        <v>0</v>
      </c>
      <c r="Z5" s="52" t="s">
        <v>983</v>
      </c>
      <c r="AA5" s="82">
        <v>5</v>
      </c>
      <c r="AB5" s="82"/>
      <c r="AC5" s="98"/>
      <c r="AD5" s="112">
        <v>0.9215277777777778</v>
      </c>
      <c r="AE5" s="85">
        <v>82</v>
      </c>
      <c r="AF5" s="85">
        <v>730</v>
      </c>
      <c r="AG5" s="85">
        <v>40668</v>
      </c>
      <c r="AH5" s="85">
        <v>13979</v>
      </c>
      <c r="AI5" s="85"/>
      <c r="AJ5" s="85" t="s">
        <v>440</v>
      </c>
      <c r="AK5" s="85"/>
      <c r="AL5" s="85"/>
      <c r="AM5" s="85"/>
      <c r="AN5" s="87">
        <v>41279.690300925926</v>
      </c>
      <c r="AO5" s="90" t="s">
        <v>490</v>
      </c>
      <c r="AP5" s="85" t="b">
        <v>0</v>
      </c>
      <c r="AQ5" s="85" t="b">
        <v>0</v>
      </c>
      <c r="AR5" s="85" t="b">
        <v>1</v>
      </c>
      <c r="AS5" s="85" t="s">
        <v>383</v>
      </c>
      <c r="AT5" s="85">
        <v>10</v>
      </c>
      <c r="AU5" s="90" t="s">
        <v>513</v>
      </c>
      <c r="AV5" s="85" t="b">
        <v>0</v>
      </c>
      <c r="AW5" s="85" t="s">
        <v>525</v>
      </c>
      <c r="AX5" s="90" t="s">
        <v>528</v>
      </c>
      <c r="AY5" s="85" t="s">
        <v>66</v>
      </c>
      <c r="AZ5" s="85" t="str">
        <f>REPLACE(INDEX(GroupVertices[Group],MATCH(Vertices[[#This Row],[Vertex]],GroupVertices[Vertex],0)),1,1,"")</f>
        <v>1</v>
      </c>
      <c r="BA5" s="51"/>
      <c r="BB5" s="51"/>
      <c r="BC5" s="51"/>
      <c r="BD5" s="51"/>
      <c r="BE5" s="51" t="s">
        <v>283</v>
      </c>
      <c r="BF5" s="51" t="s">
        <v>283</v>
      </c>
      <c r="BG5" s="132" t="s">
        <v>879</v>
      </c>
      <c r="BH5" s="132" t="s">
        <v>879</v>
      </c>
      <c r="BI5" s="132" t="s">
        <v>899</v>
      </c>
      <c r="BJ5" s="132" t="s">
        <v>899</v>
      </c>
      <c r="BK5" s="132">
        <v>0</v>
      </c>
      <c r="BL5" s="135">
        <v>0</v>
      </c>
      <c r="BM5" s="132">
        <v>0</v>
      </c>
      <c r="BN5" s="135">
        <v>0</v>
      </c>
      <c r="BO5" s="132">
        <v>0</v>
      </c>
      <c r="BP5" s="135">
        <v>0</v>
      </c>
      <c r="BQ5" s="132">
        <v>7</v>
      </c>
      <c r="BR5" s="135">
        <v>100</v>
      </c>
      <c r="BS5" s="132">
        <v>7</v>
      </c>
      <c r="BT5" s="2"/>
      <c r="BU5" s="3"/>
      <c r="BV5" s="3"/>
      <c r="BW5" s="3"/>
      <c r="BX5" s="3"/>
    </row>
    <row r="6" spans="1:76" ht="15">
      <c r="A6" s="14" t="s">
        <v>215</v>
      </c>
      <c r="B6" s="15"/>
      <c r="C6" s="15" t="s">
        <v>64</v>
      </c>
      <c r="D6" s="93">
        <v>245.8</v>
      </c>
      <c r="E6" s="81"/>
      <c r="F6" s="113" t="s">
        <v>297</v>
      </c>
      <c r="G6" s="15"/>
      <c r="H6" s="16" t="s">
        <v>215</v>
      </c>
      <c r="I6" s="66"/>
      <c r="J6" s="66"/>
      <c r="K6" s="115" t="s">
        <v>556</v>
      </c>
      <c r="L6" s="94">
        <v>1</v>
      </c>
      <c r="M6" s="95">
        <v>3059.0400390625</v>
      </c>
      <c r="N6" s="95">
        <v>6161.1484375</v>
      </c>
      <c r="O6" s="77"/>
      <c r="P6" s="96"/>
      <c r="Q6" s="96"/>
      <c r="R6" s="97"/>
      <c r="S6" s="51">
        <v>1</v>
      </c>
      <c r="T6" s="51">
        <v>1</v>
      </c>
      <c r="U6" s="52">
        <v>0</v>
      </c>
      <c r="V6" s="52">
        <v>0</v>
      </c>
      <c r="W6" s="52">
        <v>0</v>
      </c>
      <c r="X6" s="52">
        <v>0.999982</v>
      </c>
      <c r="Y6" s="52">
        <v>0</v>
      </c>
      <c r="Z6" s="52" t="s">
        <v>983</v>
      </c>
      <c r="AA6" s="82">
        <v>6</v>
      </c>
      <c r="AB6" s="82"/>
      <c r="AC6" s="98"/>
      <c r="AD6" s="85" t="s">
        <v>415</v>
      </c>
      <c r="AE6" s="85">
        <v>1224</v>
      </c>
      <c r="AF6" s="85">
        <v>1116</v>
      </c>
      <c r="AG6" s="85">
        <v>12137</v>
      </c>
      <c r="AH6" s="85">
        <v>2871</v>
      </c>
      <c r="AI6" s="85"/>
      <c r="AJ6" s="85" t="s">
        <v>441</v>
      </c>
      <c r="AK6" s="85" t="s">
        <v>464</v>
      </c>
      <c r="AL6" s="85"/>
      <c r="AM6" s="85"/>
      <c r="AN6" s="87">
        <v>40740.62133101852</v>
      </c>
      <c r="AO6" s="90" t="s">
        <v>491</v>
      </c>
      <c r="AP6" s="85" t="b">
        <v>0</v>
      </c>
      <c r="AQ6" s="85" t="b">
        <v>0</v>
      </c>
      <c r="AR6" s="85" t="b">
        <v>1</v>
      </c>
      <c r="AS6" s="85" t="s">
        <v>384</v>
      </c>
      <c r="AT6" s="85">
        <v>11</v>
      </c>
      <c r="AU6" s="90" t="s">
        <v>514</v>
      </c>
      <c r="AV6" s="85" t="b">
        <v>0</v>
      </c>
      <c r="AW6" s="85" t="s">
        <v>525</v>
      </c>
      <c r="AX6" s="90" t="s">
        <v>529</v>
      </c>
      <c r="AY6" s="85" t="s">
        <v>66</v>
      </c>
      <c r="AZ6" s="85" t="str">
        <f>REPLACE(INDEX(GroupVertices[Group],MATCH(Vertices[[#This Row],[Vertex]],GroupVertices[Vertex],0)),1,1,"")</f>
        <v>1</v>
      </c>
      <c r="BA6" s="51" t="s">
        <v>267</v>
      </c>
      <c r="BB6" s="51" t="s">
        <v>267</v>
      </c>
      <c r="BC6" s="51" t="s">
        <v>276</v>
      </c>
      <c r="BD6" s="51" t="s">
        <v>276</v>
      </c>
      <c r="BE6" s="51" t="s">
        <v>284</v>
      </c>
      <c r="BF6" s="51" t="s">
        <v>284</v>
      </c>
      <c r="BG6" s="132" t="s">
        <v>880</v>
      </c>
      <c r="BH6" s="132" t="s">
        <v>880</v>
      </c>
      <c r="BI6" s="132" t="s">
        <v>900</v>
      </c>
      <c r="BJ6" s="132" t="s">
        <v>900</v>
      </c>
      <c r="BK6" s="132">
        <v>0</v>
      </c>
      <c r="BL6" s="135">
        <v>0</v>
      </c>
      <c r="BM6" s="132">
        <v>0</v>
      </c>
      <c r="BN6" s="135">
        <v>0</v>
      </c>
      <c r="BO6" s="132">
        <v>0</v>
      </c>
      <c r="BP6" s="135">
        <v>0</v>
      </c>
      <c r="BQ6" s="132">
        <v>12</v>
      </c>
      <c r="BR6" s="135">
        <v>100</v>
      </c>
      <c r="BS6" s="132">
        <v>12</v>
      </c>
      <c r="BT6" s="2"/>
      <c r="BU6" s="3"/>
      <c r="BV6" s="3"/>
      <c r="BW6" s="3"/>
      <c r="BX6" s="3"/>
    </row>
    <row r="7" spans="1:76" ht="15">
      <c r="A7" s="14" t="s">
        <v>216</v>
      </c>
      <c r="B7" s="15"/>
      <c r="C7" s="15" t="s">
        <v>64</v>
      </c>
      <c r="D7" s="93">
        <v>1000</v>
      </c>
      <c r="E7" s="81"/>
      <c r="F7" s="113" t="s">
        <v>520</v>
      </c>
      <c r="G7" s="15"/>
      <c r="H7" s="16" t="s">
        <v>216</v>
      </c>
      <c r="I7" s="66"/>
      <c r="J7" s="66"/>
      <c r="K7" s="115" t="s">
        <v>557</v>
      </c>
      <c r="L7" s="94">
        <v>1</v>
      </c>
      <c r="M7" s="95">
        <v>4595.05712890625</v>
      </c>
      <c r="N7" s="95">
        <v>2496.80908203125</v>
      </c>
      <c r="O7" s="77"/>
      <c r="P7" s="96"/>
      <c r="Q7" s="96"/>
      <c r="R7" s="97"/>
      <c r="S7" s="51">
        <v>2</v>
      </c>
      <c r="T7" s="51">
        <v>1</v>
      </c>
      <c r="U7" s="52">
        <v>0</v>
      </c>
      <c r="V7" s="52">
        <v>0.333333</v>
      </c>
      <c r="W7" s="52">
        <v>1E-06</v>
      </c>
      <c r="X7" s="52">
        <v>0.999982</v>
      </c>
      <c r="Y7" s="52">
        <v>0</v>
      </c>
      <c r="Z7" s="52">
        <v>0</v>
      </c>
      <c r="AA7" s="82">
        <v>7</v>
      </c>
      <c r="AB7" s="82"/>
      <c r="AC7" s="98"/>
      <c r="AD7" s="85" t="s">
        <v>416</v>
      </c>
      <c r="AE7" s="85">
        <v>669</v>
      </c>
      <c r="AF7" s="85">
        <v>11070</v>
      </c>
      <c r="AG7" s="85">
        <v>62432</v>
      </c>
      <c r="AH7" s="85">
        <v>45759</v>
      </c>
      <c r="AI7" s="85"/>
      <c r="AJ7" s="85" t="s">
        <v>442</v>
      </c>
      <c r="AK7" s="85" t="s">
        <v>465</v>
      </c>
      <c r="AL7" s="90" t="s">
        <v>475</v>
      </c>
      <c r="AM7" s="85"/>
      <c r="AN7" s="87">
        <v>41669.08755787037</v>
      </c>
      <c r="AO7" s="90" t="s">
        <v>492</v>
      </c>
      <c r="AP7" s="85" t="b">
        <v>0</v>
      </c>
      <c r="AQ7" s="85" t="b">
        <v>0</v>
      </c>
      <c r="AR7" s="85" t="b">
        <v>1</v>
      </c>
      <c r="AS7" s="85" t="s">
        <v>385</v>
      </c>
      <c r="AT7" s="85">
        <v>257</v>
      </c>
      <c r="AU7" s="90" t="s">
        <v>515</v>
      </c>
      <c r="AV7" s="85" t="b">
        <v>1</v>
      </c>
      <c r="AW7" s="85" t="s">
        <v>525</v>
      </c>
      <c r="AX7" s="90" t="s">
        <v>530</v>
      </c>
      <c r="AY7" s="85" t="s">
        <v>66</v>
      </c>
      <c r="AZ7" s="85" t="str">
        <f>REPLACE(INDEX(GroupVertices[Group],MATCH(Vertices[[#This Row],[Vertex]],GroupVertices[Vertex],0)),1,1,"")</f>
        <v>3</v>
      </c>
      <c r="BA7" s="51"/>
      <c r="BB7" s="51"/>
      <c r="BC7" s="51"/>
      <c r="BD7" s="51"/>
      <c r="BE7" s="51" t="s">
        <v>283</v>
      </c>
      <c r="BF7" s="51" t="s">
        <v>283</v>
      </c>
      <c r="BG7" s="132" t="s">
        <v>881</v>
      </c>
      <c r="BH7" s="132" t="s">
        <v>881</v>
      </c>
      <c r="BI7" s="132" t="s">
        <v>901</v>
      </c>
      <c r="BJ7" s="132" t="s">
        <v>901</v>
      </c>
      <c r="BK7" s="132">
        <v>1</v>
      </c>
      <c r="BL7" s="135">
        <v>2.1739130434782608</v>
      </c>
      <c r="BM7" s="132">
        <v>1</v>
      </c>
      <c r="BN7" s="135">
        <v>2.1739130434782608</v>
      </c>
      <c r="BO7" s="132">
        <v>0</v>
      </c>
      <c r="BP7" s="135">
        <v>0</v>
      </c>
      <c r="BQ7" s="132">
        <v>44</v>
      </c>
      <c r="BR7" s="135">
        <v>95.65217391304348</v>
      </c>
      <c r="BS7" s="132">
        <v>46</v>
      </c>
      <c r="BT7" s="2"/>
      <c r="BU7" s="3"/>
      <c r="BV7" s="3"/>
      <c r="BW7" s="3"/>
      <c r="BX7" s="3"/>
    </row>
    <row r="8" spans="1:76" ht="15">
      <c r="A8" s="14" t="s">
        <v>217</v>
      </c>
      <c r="B8" s="15"/>
      <c r="C8" s="15" t="s">
        <v>64</v>
      </c>
      <c r="D8" s="93">
        <v>171.16799276672694</v>
      </c>
      <c r="E8" s="81"/>
      <c r="F8" s="113" t="s">
        <v>298</v>
      </c>
      <c r="G8" s="15"/>
      <c r="H8" s="16" t="s">
        <v>217</v>
      </c>
      <c r="I8" s="66"/>
      <c r="J8" s="66"/>
      <c r="K8" s="115" t="s">
        <v>558</v>
      </c>
      <c r="L8" s="94">
        <v>1000.8</v>
      </c>
      <c r="M8" s="95">
        <v>4595.05712890625</v>
      </c>
      <c r="N8" s="95">
        <v>1067.540283203125</v>
      </c>
      <c r="O8" s="77"/>
      <c r="P8" s="96"/>
      <c r="Q8" s="96"/>
      <c r="R8" s="97"/>
      <c r="S8" s="51">
        <v>0</v>
      </c>
      <c r="T8" s="51">
        <v>2</v>
      </c>
      <c r="U8" s="52">
        <v>2</v>
      </c>
      <c r="V8" s="52">
        <v>0.5</v>
      </c>
      <c r="W8" s="52">
        <v>1E-06</v>
      </c>
      <c r="X8" s="52">
        <v>0.999982</v>
      </c>
      <c r="Y8" s="52">
        <v>0</v>
      </c>
      <c r="Z8" s="52">
        <v>0</v>
      </c>
      <c r="AA8" s="82">
        <v>8</v>
      </c>
      <c r="AB8" s="82"/>
      <c r="AC8" s="98"/>
      <c r="AD8" s="85" t="s">
        <v>417</v>
      </c>
      <c r="AE8" s="85">
        <v>1173</v>
      </c>
      <c r="AF8" s="85">
        <v>131</v>
      </c>
      <c r="AG8" s="85">
        <v>830</v>
      </c>
      <c r="AH8" s="85">
        <v>5405</v>
      </c>
      <c r="AI8" s="85"/>
      <c r="AJ8" s="85" t="s">
        <v>443</v>
      </c>
      <c r="AK8" s="85" t="s">
        <v>466</v>
      </c>
      <c r="AL8" s="85"/>
      <c r="AM8" s="85"/>
      <c r="AN8" s="87">
        <v>40583.799467592595</v>
      </c>
      <c r="AO8" s="90" t="s">
        <v>493</v>
      </c>
      <c r="AP8" s="85" t="b">
        <v>0</v>
      </c>
      <c r="AQ8" s="85" t="b">
        <v>0</v>
      </c>
      <c r="AR8" s="85" t="b">
        <v>0</v>
      </c>
      <c r="AS8" s="85" t="s">
        <v>384</v>
      </c>
      <c r="AT8" s="85">
        <v>2</v>
      </c>
      <c r="AU8" s="90" t="s">
        <v>516</v>
      </c>
      <c r="AV8" s="85" t="b">
        <v>0</v>
      </c>
      <c r="AW8" s="85" t="s">
        <v>525</v>
      </c>
      <c r="AX8" s="90" t="s">
        <v>531</v>
      </c>
      <c r="AY8" s="85" t="s">
        <v>66</v>
      </c>
      <c r="AZ8" s="85" t="str">
        <f>REPLACE(INDEX(GroupVertices[Group],MATCH(Vertices[[#This Row],[Vertex]],GroupVertices[Vertex],0)),1,1,"")</f>
        <v>3</v>
      </c>
      <c r="BA8" s="51"/>
      <c r="BB8" s="51"/>
      <c r="BC8" s="51"/>
      <c r="BD8" s="51"/>
      <c r="BE8" s="51" t="s">
        <v>283</v>
      </c>
      <c r="BF8" s="51" t="s">
        <v>283</v>
      </c>
      <c r="BG8" s="132" t="s">
        <v>882</v>
      </c>
      <c r="BH8" s="132" t="s">
        <v>882</v>
      </c>
      <c r="BI8" s="132" t="s">
        <v>902</v>
      </c>
      <c r="BJ8" s="132" t="s">
        <v>902</v>
      </c>
      <c r="BK8" s="132">
        <v>0</v>
      </c>
      <c r="BL8" s="135">
        <v>0</v>
      </c>
      <c r="BM8" s="132">
        <v>3</v>
      </c>
      <c r="BN8" s="135">
        <v>6.382978723404255</v>
      </c>
      <c r="BO8" s="132">
        <v>0</v>
      </c>
      <c r="BP8" s="135">
        <v>0</v>
      </c>
      <c r="BQ8" s="132">
        <v>44</v>
      </c>
      <c r="BR8" s="135">
        <v>93.61702127659575</v>
      </c>
      <c r="BS8" s="132">
        <v>47</v>
      </c>
      <c r="BT8" s="2"/>
      <c r="BU8" s="3"/>
      <c r="BV8" s="3"/>
      <c r="BW8" s="3"/>
      <c r="BX8" s="3"/>
    </row>
    <row r="9" spans="1:76" ht="15">
      <c r="A9" s="14" t="s">
        <v>218</v>
      </c>
      <c r="B9" s="15"/>
      <c r="C9" s="15" t="s">
        <v>64</v>
      </c>
      <c r="D9" s="93">
        <v>167.90994575045207</v>
      </c>
      <c r="E9" s="81"/>
      <c r="F9" s="113" t="s">
        <v>299</v>
      </c>
      <c r="G9" s="15"/>
      <c r="H9" s="16" t="s">
        <v>218</v>
      </c>
      <c r="I9" s="66"/>
      <c r="J9" s="66"/>
      <c r="K9" s="115" t="s">
        <v>559</v>
      </c>
      <c r="L9" s="94">
        <v>1</v>
      </c>
      <c r="M9" s="95">
        <v>6131.615234375</v>
      </c>
      <c r="N9" s="95">
        <v>2496.80908203125</v>
      </c>
      <c r="O9" s="77"/>
      <c r="P9" s="96"/>
      <c r="Q9" s="96"/>
      <c r="R9" s="97"/>
      <c r="S9" s="51">
        <v>2</v>
      </c>
      <c r="T9" s="51">
        <v>1</v>
      </c>
      <c r="U9" s="52">
        <v>0</v>
      </c>
      <c r="V9" s="52">
        <v>0.333333</v>
      </c>
      <c r="W9" s="52">
        <v>1E-06</v>
      </c>
      <c r="X9" s="52">
        <v>0.999982</v>
      </c>
      <c r="Y9" s="52">
        <v>0</v>
      </c>
      <c r="Z9" s="52">
        <v>0</v>
      </c>
      <c r="AA9" s="82">
        <v>9</v>
      </c>
      <c r="AB9" s="82"/>
      <c r="AC9" s="98"/>
      <c r="AD9" s="85" t="s">
        <v>418</v>
      </c>
      <c r="AE9" s="85">
        <v>80</v>
      </c>
      <c r="AF9" s="85">
        <v>88</v>
      </c>
      <c r="AG9" s="85">
        <v>2894</v>
      </c>
      <c r="AH9" s="85">
        <v>58</v>
      </c>
      <c r="AI9" s="85"/>
      <c r="AJ9" s="85" t="s">
        <v>444</v>
      </c>
      <c r="AK9" s="85" t="s">
        <v>467</v>
      </c>
      <c r="AL9" s="90" t="s">
        <v>476</v>
      </c>
      <c r="AM9" s="85"/>
      <c r="AN9" s="87">
        <v>40594.454039351855</v>
      </c>
      <c r="AO9" s="90" t="s">
        <v>494</v>
      </c>
      <c r="AP9" s="85" t="b">
        <v>0</v>
      </c>
      <c r="AQ9" s="85" t="b">
        <v>0</v>
      </c>
      <c r="AR9" s="85" t="b">
        <v>0</v>
      </c>
      <c r="AS9" s="85" t="s">
        <v>385</v>
      </c>
      <c r="AT9" s="85">
        <v>1</v>
      </c>
      <c r="AU9" s="90" t="s">
        <v>515</v>
      </c>
      <c r="AV9" s="85" t="b">
        <v>0</v>
      </c>
      <c r="AW9" s="85" t="s">
        <v>525</v>
      </c>
      <c r="AX9" s="90" t="s">
        <v>532</v>
      </c>
      <c r="AY9" s="85" t="s">
        <v>66</v>
      </c>
      <c r="AZ9" s="85" t="str">
        <f>REPLACE(INDEX(GroupVertices[Group],MATCH(Vertices[[#This Row],[Vertex]],GroupVertices[Vertex],0)),1,1,"")</f>
        <v>3</v>
      </c>
      <c r="BA9" s="51" t="s">
        <v>268</v>
      </c>
      <c r="BB9" s="51" t="s">
        <v>268</v>
      </c>
      <c r="BC9" s="51" t="s">
        <v>277</v>
      </c>
      <c r="BD9" s="51" t="s">
        <v>277</v>
      </c>
      <c r="BE9" s="51" t="s">
        <v>283</v>
      </c>
      <c r="BF9" s="51" t="s">
        <v>283</v>
      </c>
      <c r="BG9" s="132" t="s">
        <v>883</v>
      </c>
      <c r="BH9" s="132" t="s">
        <v>883</v>
      </c>
      <c r="BI9" s="132" t="s">
        <v>903</v>
      </c>
      <c r="BJ9" s="132" t="s">
        <v>903</v>
      </c>
      <c r="BK9" s="132">
        <v>0</v>
      </c>
      <c r="BL9" s="135">
        <v>0</v>
      </c>
      <c r="BM9" s="132">
        <v>4</v>
      </c>
      <c r="BN9" s="135">
        <v>12.5</v>
      </c>
      <c r="BO9" s="132">
        <v>0</v>
      </c>
      <c r="BP9" s="135">
        <v>0</v>
      </c>
      <c r="BQ9" s="132">
        <v>28</v>
      </c>
      <c r="BR9" s="135">
        <v>87.5</v>
      </c>
      <c r="BS9" s="132">
        <v>32</v>
      </c>
      <c r="BT9" s="2"/>
      <c r="BU9" s="3"/>
      <c r="BV9" s="3"/>
      <c r="BW9" s="3"/>
      <c r="BX9" s="3"/>
    </row>
    <row r="10" spans="1:76" ht="15">
      <c r="A10" s="14" t="s">
        <v>219</v>
      </c>
      <c r="B10" s="15"/>
      <c r="C10" s="15" t="s">
        <v>64</v>
      </c>
      <c r="D10" s="93">
        <v>198.74773960217</v>
      </c>
      <c r="E10" s="81"/>
      <c r="F10" s="113" t="s">
        <v>300</v>
      </c>
      <c r="G10" s="15"/>
      <c r="H10" s="16" t="s">
        <v>219</v>
      </c>
      <c r="I10" s="66"/>
      <c r="J10" s="66"/>
      <c r="K10" s="115" t="s">
        <v>560</v>
      </c>
      <c r="L10" s="94">
        <v>1</v>
      </c>
      <c r="M10" s="95">
        <v>7721.775390625</v>
      </c>
      <c r="N10" s="95">
        <v>6293.48828125</v>
      </c>
      <c r="O10" s="77"/>
      <c r="P10" s="96"/>
      <c r="Q10" s="96"/>
      <c r="R10" s="97"/>
      <c r="S10" s="51">
        <v>0</v>
      </c>
      <c r="T10" s="51">
        <v>1</v>
      </c>
      <c r="U10" s="52">
        <v>0</v>
      </c>
      <c r="V10" s="52">
        <v>1</v>
      </c>
      <c r="W10" s="52">
        <v>0</v>
      </c>
      <c r="X10" s="52">
        <v>0.999982</v>
      </c>
      <c r="Y10" s="52">
        <v>0</v>
      </c>
      <c r="Z10" s="52">
        <v>0</v>
      </c>
      <c r="AA10" s="82">
        <v>10</v>
      </c>
      <c r="AB10" s="82"/>
      <c r="AC10" s="98"/>
      <c r="AD10" s="85" t="s">
        <v>419</v>
      </c>
      <c r="AE10" s="85">
        <v>249</v>
      </c>
      <c r="AF10" s="85">
        <v>495</v>
      </c>
      <c r="AG10" s="85">
        <v>16968</v>
      </c>
      <c r="AH10" s="85">
        <v>9657</v>
      </c>
      <c r="AI10" s="85"/>
      <c r="AJ10" s="85" t="s">
        <v>445</v>
      </c>
      <c r="AK10" s="85"/>
      <c r="AL10" s="85"/>
      <c r="AM10" s="85"/>
      <c r="AN10" s="87">
        <v>40592.6609837963</v>
      </c>
      <c r="AO10" s="90" t="s">
        <v>495</v>
      </c>
      <c r="AP10" s="85" t="b">
        <v>0</v>
      </c>
      <c r="AQ10" s="85" t="b">
        <v>0</v>
      </c>
      <c r="AR10" s="85" t="b">
        <v>1</v>
      </c>
      <c r="AS10" s="85" t="s">
        <v>385</v>
      </c>
      <c r="AT10" s="85">
        <v>92</v>
      </c>
      <c r="AU10" s="90" t="s">
        <v>517</v>
      </c>
      <c r="AV10" s="85" t="b">
        <v>0</v>
      </c>
      <c r="AW10" s="85" t="s">
        <v>525</v>
      </c>
      <c r="AX10" s="90" t="s">
        <v>533</v>
      </c>
      <c r="AY10" s="85" t="s">
        <v>66</v>
      </c>
      <c r="AZ10" s="85" t="str">
        <f>REPLACE(INDEX(GroupVertices[Group],MATCH(Vertices[[#This Row],[Vertex]],GroupVertices[Vertex],0)),1,1,"")</f>
        <v>6</v>
      </c>
      <c r="BA10" s="51"/>
      <c r="BB10" s="51"/>
      <c r="BC10" s="51"/>
      <c r="BD10" s="51"/>
      <c r="BE10" s="51" t="s">
        <v>285</v>
      </c>
      <c r="BF10" s="51" t="s">
        <v>285</v>
      </c>
      <c r="BG10" s="132" t="s">
        <v>884</v>
      </c>
      <c r="BH10" s="132" t="s">
        <v>884</v>
      </c>
      <c r="BI10" s="132" t="s">
        <v>904</v>
      </c>
      <c r="BJ10" s="132" t="s">
        <v>904</v>
      </c>
      <c r="BK10" s="132">
        <v>0</v>
      </c>
      <c r="BL10" s="135">
        <v>0</v>
      </c>
      <c r="BM10" s="132">
        <v>0</v>
      </c>
      <c r="BN10" s="135">
        <v>0</v>
      </c>
      <c r="BO10" s="132">
        <v>0</v>
      </c>
      <c r="BP10" s="135">
        <v>0</v>
      </c>
      <c r="BQ10" s="132">
        <v>3</v>
      </c>
      <c r="BR10" s="135">
        <v>100</v>
      </c>
      <c r="BS10" s="132">
        <v>3</v>
      </c>
      <c r="BT10" s="2"/>
      <c r="BU10" s="3"/>
      <c r="BV10" s="3"/>
      <c r="BW10" s="3"/>
      <c r="BX10" s="3"/>
    </row>
    <row r="11" spans="1:76" ht="15">
      <c r="A11" s="14" t="s">
        <v>238</v>
      </c>
      <c r="B11" s="15"/>
      <c r="C11" s="15" t="s">
        <v>64</v>
      </c>
      <c r="D11" s="93">
        <v>1000</v>
      </c>
      <c r="E11" s="81"/>
      <c r="F11" s="113" t="s">
        <v>521</v>
      </c>
      <c r="G11" s="15"/>
      <c r="H11" s="16" t="s">
        <v>238</v>
      </c>
      <c r="I11" s="66"/>
      <c r="J11" s="66"/>
      <c r="K11" s="115" t="s">
        <v>561</v>
      </c>
      <c r="L11" s="94">
        <v>1</v>
      </c>
      <c r="M11" s="95">
        <v>7721.775390625</v>
      </c>
      <c r="N11" s="95">
        <v>8528.55859375</v>
      </c>
      <c r="O11" s="77"/>
      <c r="P11" s="96"/>
      <c r="Q11" s="96"/>
      <c r="R11" s="97"/>
      <c r="S11" s="51">
        <v>1</v>
      </c>
      <c r="T11" s="51">
        <v>0</v>
      </c>
      <c r="U11" s="52">
        <v>0</v>
      </c>
      <c r="V11" s="52">
        <v>1</v>
      </c>
      <c r="W11" s="52">
        <v>0</v>
      </c>
      <c r="X11" s="52">
        <v>0.999982</v>
      </c>
      <c r="Y11" s="52">
        <v>0</v>
      </c>
      <c r="Z11" s="52">
        <v>0</v>
      </c>
      <c r="AA11" s="82">
        <v>11</v>
      </c>
      <c r="AB11" s="82"/>
      <c r="AC11" s="98"/>
      <c r="AD11" s="85" t="s">
        <v>420</v>
      </c>
      <c r="AE11" s="85">
        <v>1</v>
      </c>
      <c r="AF11" s="85">
        <v>333906</v>
      </c>
      <c r="AG11" s="85">
        <v>3575</v>
      </c>
      <c r="AH11" s="85">
        <v>0</v>
      </c>
      <c r="AI11" s="85"/>
      <c r="AJ11" s="85" t="s">
        <v>446</v>
      </c>
      <c r="AK11" s="85" t="s">
        <v>468</v>
      </c>
      <c r="AL11" s="90" t="s">
        <v>477</v>
      </c>
      <c r="AM11" s="85"/>
      <c r="AN11" s="87">
        <v>40312.347083333334</v>
      </c>
      <c r="AO11" s="90" t="s">
        <v>496</v>
      </c>
      <c r="AP11" s="85" t="b">
        <v>0</v>
      </c>
      <c r="AQ11" s="85" t="b">
        <v>0</v>
      </c>
      <c r="AR11" s="85" t="b">
        <v>0</v>
      </c>
      <c r="AS11" s="85" t="s">
        <v>385</v>
      </c>
      <c r="AT11" s="85">
        <v>697</v>
      </c>
      <c r="AU11" s="90" t="s">
        <v>515</v>
      </c>
      <c r="AV11" s="85" t="b">
        <v>1</v>
      </c>
      <c r="AW11" s="85" t="s">
        <v>525</v>
      </c>
      <c r="AX11" s="90" t="s">
        <v>534</v>
      </c>
      <c r="AY11" s="85" t="s">
        <v>65</v>
      </c>
      <c r="AZ11" s="85" t="str">
        <f>REPLACE(INDEX(GroupVertices[Group],MATCH(Vertices[[#This Row],[Vertex]],GroupVertices[Vertex],0)),1,1,"")</f>
        <v>6</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220</v>
      </c>
      <c r="B12" s="15"/>
      <c r="C12" s="15" t="s">
        <v>64</v>
      </c>
      <c r="D12" s="93">
        <v>199.65696202531646</v>
      </c>
      <c r="E12" s="81"/>
      <c r="F12" s="113" t="s">
        <v>301</v>
      </c>
      <c r="G12" s="15"/>
      <c r="H12" s="16" t="s">
        <v>220</v>
      </c>
      <c r="I12" s="66"/>
      <c r="J12" s="66"/>
      <c r="K12" s="115" t="s">
        <v>562</v>
      </c>
      <c r="L12" s="94">
        <v>1</v>
      </c>
      <c r="M12" s="95">
        <v>1913.388916015625</v>
      </c>
      <c r="N12" s="95">
        <v>3837.8515625</v>
      </c>
      <c r="O12" s="77"/>
      <c r="P12" s="96"/>
      <c r="Q12" s="96"/>
      <c r="R12" s="97"/>
      <c r="S12" s="51">
        <v>1</v>
      </c>
      <c r="T12" s="51">
        <v>1</v>
      </c>
      <c r="U12" s="52">
        <v>0</v>
      </c>
      <c r="V12" s="52">
        <v>0</v>
      </c>
      <c r="W12" s="52">
        <v>0</v>
      </c>
      <c r="X12" s="52">
        <v>0.999982</v>
      </c>
      <c r="Y12" s="52">
        <v>0</v>
      </c>
      <c r="Z12" s="52" t="s">
        <v>983</v>
      </c>
      <c r="AA12" s="82">
        <v>12</v>
      </c>
      <c r="AB12" s="82"/>
      <c r="AC12" s="98"/>
      <c r="AD12" s="85" t="s">
        <v>421</v>
      </c>
      <c r="AE12" s="85">
        <v>1997</v>
      </c>
      <c r="AF12" s="85">
        <v>507</v>
      </c>
      <c r="AG12" s="85">
        <v>11719</v>
      </c>
      <c r="AH12" s="85">
        <v>427</v>
      </c>
      <c r="AI12" s="85"/>
      <c r="AJ12" s="85" t="s">
        <v>447</v>
      </c>
      <c r="AK12" s="85" t="s">
        <v>469</v>
      </c>
      <c r="AL12" s="90" t="s">
        <v>478</v>
      </c>
      <c r="AM12" s="85"/>
      <c r="AN12" s="87">
        <v>40394.66268518518</v>
      </c>
      <c r="AO12" s="90" t="s">
        <v>497</v>
      </c>
      <c r="AP12" s="85" t="b">
        <v>0</v>
      </c>
      <c r="AQ12" s="85" t="b">
        <v>0</v>
      </c>
      <c r="AR12" s="85" t="b">
        <v>1</v>
      </c>
      <c r="AS12" s="85" t="s">
        <v>384</v>
      </c>
      <c r="AT12" s="85">
        <v>12</v>
      </c>
      <c r="AU12" s="90" t="s">
        <v>513</v>
      </c>
      <c r="AV12" s="85" t="b">
        <v>0</v>
      </c>
      <c r="AW12" s="85" t="s">
        <v>525</v>
      </c>
      <c r="AX12" s="90" t="s">
        <v>535</v>
      </c>
      <c r="AY12" s="85" t="s">
        <v>66</v>
      </c>
      <c r="AZ12" s="85" t="str">
        <f>REPLACE(INDEX(GroupVertices[Group],MATCH(Vertices[[#This Row],[Vertex]],GroupVertices[Vertex],0)),1,1,"")</f>
        <v>1</v>
      </c>
      <c r="BA12" s="51" t="s">
        <v>269</v>
      </c>
      <c r="BB12" s="51" t="s">
        <v>269</v>
      </c>
      <c r="BC12" s="51" t="s">
        <v>278</v>
      </c>
      <c r="BD12" s="51" t="s">
        <v>278</v>
      </c>
      <c r="BE12" s="51" t="s">
        <v>286</v>
      </c>
      <c r="BF12" s="51" t="s">
        <v>286</v>
      </c>
      <c r="BG12" s="132" t="s">
        <v>885</v>
      </c>
      <c r="BH12" s="132" t="s">
        <v>885</v>
      </c>
      <c r="BI12" s="132" t="s">
        <v>905</v>
      </c>
      <c r="BJ12" s="132" t="s">
        <v>905</v>
      </c>
      <c r="BK12" s="132">
        <v>0</v>
      </c>
      <c r="BL12" s="135">
        <v>0</v>
      </c>
      <c r="BM12" s="132">
        <v>0</v>
      </c>
      <c r="BN12" s="135">
        <v>0</v>
      </c>
      <c r="BO12" s="132">
        <v>0</v>
      </c>
      <c r="BP12" s="135">
        <v>0</v>
      </c>
      <c r="BQ12" s="132">
        <v>6</v>
      </c>
      <c r="BR12" s="135">
        <v>100</v>
      </c>
      <c r="BS12" s="132">
        <v>6</v>
      </c>
      <c r="BT12" s="2"/>
      <c r="BU12" s="3"/>
      <c r="BV12" s="3"/>
      <c r="BW12" s="3"/>
      <c r="BX12" s="3"/>
    </row>
    <row r="13" spans="1:76" ht="15">
      <c r="A13" s="14" t="s">
        <v>221</v>
      </c>
      <c r="B13" s="15"/>
      <c r="C13" s="15" t="s">
        <v>64</v>
      </c>
      <c r="D13" s="93">
        <v>914.4573236889693</v>
      </c>
      <c r="E13" s="81"/>
      <c r="F13" s="113" t="s">
        <v>302</v>
      </c>
      <c r="G13" s="15"/>
      <c r="H13" s="16" t="s">
        <v>221</v>
      </c>
      <c r="I13" s="66"/>
      <c r="J13" s="66"/>
      <c r="K13" s="115" t="s">
        <v>563</v>
      </c>
      <c r="L13" s="94">
        <v>1</v>
      </c>
      <c r="M13" s="95">
        <v>767.73779296875</v>
      </c>
      <c r="N13" s="95">
        <v>1514.554443359375</v>
      </c>
      <c r="O13" s="77"/>
      <c r="P13" s="96"/>
      <c r="Q13" s="96"/>
      <c r="R13" s="97"/>
      <c r="S13" s="51">
        <v>1</v>
      </c>
      <c r="T13" s="51">
        <v>1</v>
      </c>
      <c r="U13" s="52">
        <v>0</v>
      </c>
      <c r="V13" s="52">
        <v>0</v>
      </c>
      <c r="W13" s="52">
        <v>0</v>
      </c>
      <c r="X13" s="52">
        <v>0.999982</v>
      </c>
      <c r="Y13" s="52">
        <v>0</v>
      </c>
      <c r="Z13" s="52" t="s">
        <v>983</v>
      </c>
      <c r="AA13" s="82">
        <v>13</v>
      </c>
      <c r="AB13" s="82"/>
      <c r="AC13" s="98"/>
      <c r="AD13" s="85" t="s">
        <v>422</v>
      </c>
      <c r="AE13" s="85">
        <v>627</v>
      </c>
      <c r="AF13" s="85">
        <v>9941</v>
      </c>
      <c r="AG13" s="85">
        <v>149738</v>
      </c>
      <c r="AH13" s="85">
        <v>4563</v>
      </c>
      <c r="AI13" s="85"/>
      <c r="AJ13" s="85" t="s">
        <v>448</v>
      </c>
      <c r="AK13" s="85" t="s">
        <v>470</v>
      </c>
      <c r="AL13" s="90" t="s">
        <v>479</v>
      </c>
      <c r="AM13" s="85"/>
      <c r="AN13" s="87">
        <v>40268.55289351852</v>
      </c>
      <c r="AO13" s="90" t="s">
        <v>498</v>
      </c>
      <c r="AP13" s="85" t="b">
        <v>0</v>
      </c>
      <c r="AQ13" s="85" t="b">
        <v>0</v>
      </c>
      <c r="AR13" s="85" t="b">
        <v>1</v>
      </c>
      <c r="AS13" s="85" t="s">
        <v>385</v>
      </c>
      <c r="AT13" s="85">
        <v>102</v>
      </c>
      <c r="AU13" s="90" t="s">
        <v>515</v>
      </c>
      <c r="AV13" s="85" t="b">
        <v>1</v>
      </c>
      <c r="AW13" s="85" t="s">
        <v>525</v>
      </c>
      <c r="AX13" s="90" t="s">
        <v>536</v>
      </c>
      <c r="AY13" s="85" t="s">
        <v>66</v>
      </c>
      <c r="AZ13" s="85" t="str">
        <f>REPLACE(INDEX(GroupVertices[Group],MATCH(Vertices[[#This Row],[Vertex]],GroupVertices[Vertex],0)),1,1,"")</f>
        <v>1</v>
      </c>
      <c r="BA13" s="51" t="s">
        <v>270</v>
      </c>
      <c r="BB13" s="51" t="s">
        <v>270</v>
      </c>
      <c r="BC13" s="51" t="s">
        <v>279</v>
      </c>
      <c r="BD13" s="51" t="s">
        <v>279</v>
      </c>
      <c r="BE13" s="51" t="s">
        <v>283</v>
      </c>
      <c r="BF13" s="51" t="s">
        <v>283</v>
      </c>
      <c r="BG13" s="132" t="s">
        <v>886</v>
      </c>
      <c r="BH13" s="132" t="s">
        <v>886</v>
      </c>
      <c r="BI13" s="132" t="s">
        <v>906</v>
      </c>
      <c r="BJ13" s="132" t="s">
        <v>906</v>
      </c>
      <c r="BK13" s="132">
        <v>1</v>
      </c>
      <c r="BL13" s="135">
        <v>2.5641025641025643</v>
      </c>
      <c r="BM13" s="132">
        <v>2</v>
      </c>
      <c r="BN13" s="135">
        <v>5.128205128205129</v>
      </c>
      <c r="BO13" s="132">
        <v>0</v>
      </c>
      <c r="BP13" s="135">
        <v>0</v>
      </c>
      <c r="BQ13" s="132">
        <v>36</v>
      </c>
      <c r="BR13" s="135">
        <v>92.3076923076923</v>
      </c>
      <c r="BS13" s="132">
        <v>39</v>
      </c>
      <c r="BT13" s="2"/>
      <c r="BU13" s="3"/>
      <c r="BV13" s="3"/>
      <c r="BW13" s="3"/>
      <c r="BX13" s="3"/>
    </row>
    <row r="14" spans="1:76" ht="15">
      <c r="A14" s="14" t="s">
        <v>222</v>
      </c>
      <c r="B14" s="15"/>
      <c r="C14" s="15" t="s">
        <v>64</v>
      </c>
      <c r="D14" s="93">
        <v>165.48535262206147</v>
      </c>
      <c r="E14" s="81"/>
      <c r="F14" s="113" t="s">
        <v>303</v>
      </c>
      <c r="G14" s="15"/>
      <c r="H14" s="16" t="s">
        <v>222</v>
      </c>
      <c r="I14" s="66"/>
      <c r="J14" s="66"/>
      <c r="K14" s="115" t="s">
        <v>564</v>
      </c>
      <c r="L14" s="94">
        <v>1</v>
      </c>
      <c r="M14" s="95">
        <v>3059.0400390625</v>
      </c>
      <c r="N14" s="95">
        <v>3837.8515625</v>
      </c>
      <c r="O14" s="77"/>
      <c r="P14" s="96"/>
      <c r="Q14" s="96"/>
      <c r="R14" s="97"/>
      <c r="S14" s="51">
        <v>1</v>
      </c>
      <c r="T14" s="51">
        <v>1</v>
      </c>
      <c r="U14" s="52">
        <v>0</v>
      </c>
      <c r="V14" s="52">
        <v>0</v>
      </c>
      <c r="W14" s="52">
        <v>0</v>
      </c>
      <c r="X14" s="52">
        <v>0.999982</v>
      </c>
      <c r="Y14" s="52">
        <v>0</v>
      </c>
      <c r="Z14" s="52" t="s">
        <v>983</v>
      </c>
      <c r="AA14" s="82">
        <v>14</v>
      </c>
      <c r="AB14" s="82"/>
      <c r="AC14" s="98"/>
      <c r="AD14" s="85" t="s">
        <v>423</v>
      </c>
      <c r="AE14" s="85">
        <v>134</v>
      </c>
      <c r="AF14" s="85">
        <v>56</v>
      </c>
      <c r="AG14" s="85">
        <v>186</v>
      </c>
      <c r="AH14" s="85">
        <v>696</v>
      </c>
      <c r="AI14" s="85"/>
      <c r="AJ14" s="85" t="s">
        <v>449</v>
      </c>
      <c r="AK14" s="85" t="s">
        <v>470</v>
      </c>
      <c r="AL14" s="85"/>
      <c r="AM14" s="85"/>
      <c r="AN14" s="87">
        <v>42555.30756944444</v>
      </c>
      <c r="AO14" s="90" t="s">
        <v>499</v>
      </c>
      <c r="AP14" s="85" t="b">
        <v>0</v>
      </c>
      <c r="AQ14" s="85" t="b">
        <v>0</v>
      </c>
      <c r="AR14" s="85" t="b">
        <v>0</v>
      </c>
      <c r="AS14" s="85" t="s">
        <v>385</v>
      </c>
      <c r="AT14" s="85">
        <v>0</v>
      </c>
      <c r="AU14" s="90" t="s">
        <v>515</v>
      </c>
      <c r="AV14" s="85" t="b">
        <v>0</v>
      </c>
      <c r="AW14" s="85" t="s">
        <v>525</v>
      </c>
      <c r="AX14" s="90" t="s">
        <v>537</v>
      </c>
      <c r="AY14" s="85" t="s">
        <v>66</v>
      </c>
      <c r="AZ14" s="85" t="str">
        <f>REPLACE(INDEX(GroupVertices[Group],MATCH(Vertices[[#This Row],[Vertex]],GroupVertices[Vertex],0)),1,1,"")</f>
        <v>1</v>
      </c>
      <c r="BA14" s="51"/>
      <c r="BB14" s="51"/>
      <c r="BC14" s="51"/>
      <c r="BD14" s="51"/>
      <c r="BE14" s="51" t="s">
        <v>283</v>
      </c>
      <c r="BF14" s="51" t="s">
        <v>283</v>
      </c>
      <c r="BG14" s="132" t="s">
        <v>887</v>
      </c>
      <c r="BH14" s="132" t="s">
        <v>887</v>
      </c>
      <c r="BI14" s="132" t="s">
        <v>907</v>
      </c>
      <c r="BJ14" s="132" t="s">
        <v>907</v>
      </c>
      <c r="BK14" s="132">
        <v>0</v>
      </c>
      <c r="BL14" s="135">
        <v>0</v>
      </c>
      <c r="BM14" s="132">
        <v>0</v>
      </c>
      <c r="BN14" s="135">
        <v>0</v>
      </c>
      <c r="BO14" s="132">
        <v>0</v>
      </c>
      <c r="BP14" s="135">
        <v>0</v>
      </c>
      <c r="BQ14" s="132">
        <v>22</v>
      </c>
      <c r="BR14" s="135">
        <v>100</v>
      </c>
      <c r="BS14" s="132">
        <v>22</v>
      </c>
      <c r="BT14" s="2"/>
      <c r="BU14" s="3"/>
      <c r="BV14" s="3"/>
      <c r="BW14" s="3"/>
      <c r="BX14" s="3"/>
    </row>
    <row r="15" spans="1:76" ht="15">
      <c r="A15" s="14" t="s">
        <v>223</v>
      </c>
      <c r="B15" s="15"/>
      <c r="C15" s="15" t="s">
        <v>64</v>
      </c>
      <c r="D15" s="93">
        <v>207.6126582278481</v>
      </c>
      <c r="E15" s="81"/>
      <c r="F15" s="113" t="s">
        <v>522</v>
      </c>
      <c r="G15" s="15"/>
      <c r="H15" s="16" t="s">
        <v>223</v>
      </c>
      <c r="I15" s="66"/>
      <c r="J15" s="66"/>
      <c r="K15" s="115" t="s">
        <v>565</v>
      </c>
      <c r="L15" s="94">
        <v>1</v>
      </c>
      <c r="M15" s="95">
        <v>9173.87109375</v>
      </c>
      <c r="N15" s="95">
        <v>3705.51171875</v>
      </c>
      <c r="O15" s="77"/>
      <c r="P15" s="96"/>
      <c r="Q15" s="96"/>
      <c r="R15" s="97"/>
      <c r="S15" s="51">
        <v>2</v>
      </c>
      <c r="T15" s="51">
        <v>1</v>
      </c>
      <c r="U15" s="52">
        <v>0</v>
      </c>
      <c r="V15" s="52">
        <v>1</v>
      </c>
      <c r="W15" s="52">
        <v>0</v>
      </c>
      <c r="X15" s="52">
        <v>1.298222</v>
      </c>
      <c r="Y15" s="52">
        <v>0</v>
      </c>
      <c r="Z15" s="52">
        <v>0</v>
      </c>
      <c r="AA15" s="82">
        <v>15</v>
      </c>
      <c r="AB15" s="82"/>
      <c r="AC15" s="98"/>
      <c r="AD15" s="85" t="s">
        <v>424</v>
      </c>
      <c r="AE15" s="85">
        <v>318</v>
      </c>
      <c r="AF15" s="85">
        <v>612</v>
      </c>
      <c r="AG15" s="85">
        <v>1275</v>
      </c>
      <c r="AH15" s="85">
        <v>13162</v>
      </c>
      <c r="AI15" s="85"/>
      <c r="AJ15" s="85" t="s">
        <v>450</v>
      </c>
      <c r="AK15" s="85"/>
      <c r="AL15" s="85"/>
      <c r="AM15" s="85"/>
      <c r="AN15" s="87">
        <v>43163.80496527778</v>
      </c>
      <c r="AO15" s="90" t="s">
        <v>500</v>
      </c>
      <c r="AP15" s="85" t="b">
        <v>1</v>
      </c>
      <c r="AQ15" s="85" t="b">
        <v>0</v>
      </c>
      <c r="AR15" s="85" t="b">
        <v>0</v>
      </c>
      <c r="AS15" s="85" t="s">
        <v>382</v>
      </c>
      <c r="AT15" s="85">
        <v>0</v>
      </c>
      <c r="AU15" s="85"/>
      <c r="AV15" s="85" t="b">
        <v>0</v>
      </c>
      <c r="AW15" s="85" t="s">
        <v>525</v>
      </c>
      <c r="AX15" s="90" t="s">
        <v>538</v>
      </c>
      <c r="AY15" s="85" t="s">
        <v>66</v>
      </c>
      <c r="AZ15" s="85" t="str">
        <f>REPLACE(INDEX(GroupVertices[Group],MATCH(Vertices[[#This Row],[Vertex]],GroupVertices[Vertex],0)),1,1,"")</f>
        <v>5</v>
      </c>
      <c r="BA15" s="51"/>
      <c r="BB15" s="51"/>
      <c r="BC15" s="51"/>
      <c r="BD15" s="51"/>
      <c r="BE15" s="51" t="s">
        <v>283</v>
      </c>
      <c r="BF15" s="51" t="s">
        <v>283</v>
      </c>
      <c r="BG15" s="132" t="s">
        <v>888</v>
      </c>
      <c r="BH15" s="132" t="s">
        <v>888</v>
      </c>
      <c r="BI15" s="132" t="s">
        <v>831</v>
      </c>
      <c r="BJ15" s="132" t="s">
        <v>831</v>
      </c>
      <c r="BK15" s="132">
        <v>0</v>
      </c>
      <c r="BL15" s="135">
        <v>0</v>
      </c>
      <c r="BM15" s="132">
        <v>0</v>
      </c>
      <c r="BN15" s="135">
        <v>0</v>
      </c>
      <c r="BO15" s="132">
        <v>0</v>
      </c>
      <c r="BP15" s="135">
        <v>0</v>
      </c>
      <c r="BQ15" s="132">
        <v>39</v>
      </c>
      <c r="BR15" s="135">
        <v>100</v>
      </c>
      <c r="BS15" s="132">
        <v>39</v>
      </c>
      <c r="BT15" s="2"/>
      <c r="BU15" s="3"/>
      <c r="BV15" s="3"/>
      <c r="BW15" s="3"/>
      <c r="BX15" s="3"/>
    </row>
    <row r="16" spans="1:76" ht="15">
      <c r="A16" s="14" t="s">
        <v>224</v>
      </c>
      <c r="B16" s="15"/>
      <c r="C16" s="15" t="s">
        <v>64</v>
      </c>
      <c r="D16" s="93">
        <v>209.8857142857143</v>
      </c>
      <c r="E16" s="81"/>
      <c r="F16" s="113" t="s">
        <v>304</v>
      </c>
      <c r="G16" s="15"/>
      <c r="H16" s="16" t="s">
        <v>224</v>
      </c>
      <c r="I16" s="66"/>
      <c r="J16" s="66"/>
      <c r="K16" s="115" t="s">
        <v>566</v>
      </c>
      <c r="L16" s="94">
        <v>1</v>
      </c>
      <c r="M16" s="95">
        <v>9173.87109375</v>
      </c>
      <c r="N16" s="95">
        <v>1470.441162109375</v>
      </c>
      <c r="O16" s="77"/>
      <c r="P16" s="96"/>
      <c r="Q16" s="96"/>
      <c r="R16" s="97"/>
      <c r="S16" s="51">
        <v>0</v>
      </c>
      <c r="T16" s="51">
        <v>1</v>
      </c>
      <c r="U16" s="52">
        <v>0</v>
      </c>
      <c r="V16" s="52">
        <v>1</v>
      </c>
      <c r="W16" s="52">
        <v>0</v>
      </c>
      <c r="X16" s="52">
        <v>0.701742</v>
      </c>
      <c r="Y16" s="52">
        <v>0</v>
      </c>
      <c r="Z16" s="52">
        <v>0</v>
      </c>
      <c r="AA16" s="82">
        <v>16</v>
      </c>
      <c r="AB16" s="82"/>
      <c r="AC16" s="98"/>
      <c r="AD16" s="85" t="s">
        <v>425</v>
      </c>
      <c r="AE16" s="85">
        <v>714</v>
      </c>
      <c r="AF16" s="85">
        <v>642</v>
      </c>
      <c r="AG16" s="85">
        <v>912</v>
      </c>
      <c r="AH16" s="85">
        <v>6635</v>
      </c>
      <c r="AI16" s="85"/>
      <c r="AJ16" s="85" t="s">
        <v>451</v>
      </c>
      <c r="AK16" s="85" t="s">
        <v>471</v>
      </c>
      <c r="AL16" s="90" t="s">
        <v>480</v>
      </c>
      <c r="AM16" s="85"/>
      <c r="AN16" s="87">
        <v>43316.25717592592</v>
      </c>
      <c r="AO16" s="90" t="s">
        <v>501</v>
      </c>
      <c r="AP16" s="85" t="b">
        <v>1</v>
      </c>
      <c r="AQ16" s="85" t="b">
        <v>0</v>
      </c>
      <c r="AR16" s="85" t="b">
        <v>0</v>
      </c>
      <c r="AS16" s="85" t="s">
        <v>385</v>
      </c>
      <c r="AT16" s="85">
        <v>0</v>
      </c>
      <c r="AU16" s="85"/>
      <c r="AV16" s="85" t="b">
        <v>0</v>
      </c>
      <c r="AW16" s="85" t="s">
        <v>525</v>
      </c>
      <c r="AX16" s="90" t="s">
        <v>539</v>
      </c>
      <c r="AY16" s="85" t="s">
        <v>66</v>
      </c>
      <c r="AZ16" s="85" t="str">
        <f>REPLACE(INDEX(GroupVertices[Group],MATCH(Vertices[[#This Row],[Vertex]],GroupVertices[Vertex],0)),1,1,"")</f>
        <v>5</v>
      </c>
      <c r="BA16" s="51"/>
      <c r="BB16" s="51"/>
      <c r="BC16" s="51"/>
      <c r="BD16" s="51"/>
      <c r="BE16" s="51"/>
      <c r="BF16" s="51"/>
      <c r="BG16" s="132" t="s">
        <v>889</v>
      </c>
      <c r="BH16" s="132" t="s">
        <v>889</v>
      </c>
      <c r="BI16" s="132" t="s">
        <v>908</v>
      </c>
      <c r="BJ16" s="132" t="s">
        <v>908</v>
      </c>
      <c r="BK16" s="132">
        <v>0</v>
      </c>
      <c r="BL16" s="135">
        <v>0</v>
      </c>
      <c r="BM16" s="132">
        <v>0</v>
      </c>
      <c r="BN16" s="135">
        <v>0</v>
      </c>
      <c r="BO16" s="132">
        <v>0</v>
      </c>
      <c r="BP16" s="135">
        <v>0</v>
      </c>
      <c r="BQ16" s="132">
        <v>21</v>
      </c>
      <c r="BR16" s="135">
        <v>100</v>
      </c>
      <c r="BS16" s="132">
        <v>21</v>
      </c>
      <c r="BT16" s="2"/>
      <c r="BU16" s="3"/>
      <c r="BV16" s="3"/>
      <c r="BW16" s="3"/>
      <c r="BX16" s="3"/>
    </row>
    <row r="17" spans="1:76" ht="15">
      <c r="A17" s="14" t="s">
        <v>225</v>
      </c>
      <c r="B17" s="15"/>
      <c r="C17" s="15" t="s">
        <v>64</v>
      </c>
      <c r="D17" s="93">
        <v>196.2473779385172</v>
      </c>
      <c r="E17" s="81"/>
      <c r="F17" s="113" t="s">
        <v>305</v>
      </c>
      <c r="G17" s="15"/>
      <c r="H17" s="16" t="s">
        <v>225</v>
      </c>
      <c r="I17" s="66"/>
      <c r="J17" s="66"/>
      <c r="K17" s="115" t="s">
        <v>567</v>
      </c>
      <c r="L17" s="94">
        <v>1</v>
      </c>
      <c r="M17" s="95">
        <v>6899.89453125</v>
      </c>
      <c r="N17" s="95">
        <v>6824.2578125</v>
      </c>
      <c r="O17" s="77"/>
      <c r="P17" s="96"/>
      <c r="Q17" s="96"/>
      <c r="R17" s="97"/>
      <c r="S17" s="51">
        <v>0</v>
      </c>
      <c r="T17" s="51">
        <v>1</v>
      </c>
      <c r="U17" s="52">
        <v>0</v>
      </c>
      <c r="V17" s="52">
        <v>0.111111</v>
      </c>
      <c r="W17" s="52">
        <v>0.128348</v>
      </c>
      <c r="X17" s="52">
        <v>0.585356</v>
      </c>
      <c r="Y17" s="52">
        <v>0</v>
      </c>
      <c r="Z17" s="52">
        <v>0</v>
      </c>
      <c r="AA17" s="82">
        <v>17</v>
      </c>
      <c r="AB17" s="82"/>
      <c r="AC17" s="98"/>
      <c r="AD17" s="85" t="s">
        <v>426</v>
      </c>
      <c r="AE17" s="85">
        <v>153</v>
      </c>
      <c r="AF17" s="85">
        <v>462</v>
      </c>
      <c r="AG17" s="85">
        <v>15921</v>
      </c>
      <c r="AH17" s="85">
        <v>12820</v>
      </c>
      <c r="AI17" s="85"/>
      <c r="AJ17" s="85" t="s">
        <v>452</v>
      </c>
      <c r="AK17" s="85" t="s">
        <v>470</v>
      </c>
      <c r="AL17" s="85"/>
      <c r="AM17" s="85"/>
      <c r="AN17" s="87">
        <v>40981.935520833336</v>
      </c>
      <c r="AO17" s="90" t="s">
        <v>502</v>
      </c>
      <c r="AP17" s="85" t="b">
        <v>0</v>
      </c>
      <c r="AQ17" s="85" t="b">
        <v>0</v>
      </c>
      <c r="AR17" s="85" t="b">
        <v>1</v>
      </c>
      <c r="AS17" s="85" t="s">
        <v>382</v>
      </c>
      <c r="AT17" s="85">
        <v>4</v>
      </c>
      <c r="AU17" s="90" t="s">
        <v>516</v>
      </c>
      <c r="AV17" s="85" t="b">
        <v>0</v>
      </c>
      <c r="AW17" s="85" t="s">
        <v>525</v>
      </c>
      <c r="AX17" s="90" t="s">
        <v>540</v>
      </c>
      <c r="AY17" s="85" t="s">
        <v>66</v>
      </c>
      <c r="AZ17" s="85" t="str">
        <f>REPLACE(INDEX(GroupVertices[Group],MATCH(Vertices[[#This Row],[Vertex]],GroupVertices[Vertex],0)),1,1,"")</f>
        <v>2</v>
      </c>
      <c r="BA17" s="51"/>
      <c r="BB17" s="51"/>
      <c r="BC17" s="51"/>
      <c r="BD17" s="51"/>
      <c r="BE17" s="51"/>
      <c r="BF17" s="51"/>
      <c r="BG17" s="132" t="s">
        <v>890</v>
      </c>
      <c r="BH17" s="132" t="s">
        <v>890</v>
      </c>
      <c r="BI17" s="132" t="s">
        <v>909</v>
      </c>
      <c r="BJ17" s="132" t="s">
        <v>909</v>
      </c>
      <c r="BK17" s="132">
        <v>0</v>
      </c>
      <c r="BL17" s="135">
        <v>0</v>
      </c>
      <c r="BM17" s="132">
        <v>0</v>
      </c>
      <c r="BN17" s="135">
        <v>0</v>
      </c>
      <c r="BO17" s="132">
        <v>0</v>
      </c>
      <c r="BP17" s="135">
        <v>0</v>
      </c>
      <c r="BQ17" s="132">
        <v>19</v>
      </c>
      <c r="BR17" s="135">
        <v>100</v>
      </c>
      <c r="BS17" s="132">
        <v>19</v>
      </c>
      <c r="BT17" s="2"/>
      <c r="BU17" s="3"/>
      <c r="BV17" s="3"/>
      <c r="BW17" s="3"/>
      <c r="BX17" s="3"/>
    </row>
    <row r="18" spans="1:76" ht="15">
      <c r="A18" s="14" t="s">
        <v>229</v>
      </c>
      <c r="B18" s="15"/>
      <c r="C18" s="15" t="s">
        <v>64</v>
      </c>
      <c r="D18" s="93">
        <v>318.3104882459313</v>
      </c>
      <c r="E18" s="81"/>
      <c r="F18" s="113" t="s">
        <v>309</v>
      </c>
      <c r="G18" s="15"/>
      <c r="H18" s="16" t="s">
        <v>229</v>
      </c>
      <c r="I18" s="66"/>
      <c r="J18" s="66"/>
      <c r="K18" s="115" t="s">
        <v>568</v>
      </c>
      <c r="L18" s="94">
        <v>9999</v>
      </c>
      <c r="M18" s="95">
        <v>5254.1328125</v>
      </c>
      <c r="N18" s="95">
        <v>6507.26611328125</v>
      </c>
      <c r="O18" s="77"/>
      <c r="P18" s="96"/>
      <c r="Q18" s="96"/>
      <c r="R18" s="97"/>
      <c r="S18" s="51">
        <v>6</v>
      </c>
      <c r="T18" s="51">
        <v>1</v>
      </c>
      <c r="U18" s="52">
        <v>20</v>
      </c>
      <c r="V18" s="52">
        <v>0.2</v>
      </c>
      <c r="W18" s="52">
        <v>0.358257</v>
      </c>
      <c r="X18" s="52">
        <v>3.073112</v>
      </c>
      <c r="Y18" s="52">
        <v>0</v>
      </c>
      <c r="Z18" s="52">
        <v>0</v>
      </c>
      <c r="AA18" s="82">
        <v>18</v>
      </c>
      <c r="AB18" s="82"/>
      <c r="AC18" s="98"/>
      <c r="AD18" s="85" t="s">
        <v>427</v>
      </c>
      <c r="AE18" s="85">
        <v>625</v>
      </c>
      <c r="AF18" s="85">
        <v>2073</v>
      </c>
      <c r="AG18" s="85">
        <v>5220</v>
      </c>
      <c r="AH18" s="85">
        <v>1805</v>
      </c>
      <c r="AI18" s="85"/>
      <c r="AJ18" s="85"/>
      <c r="AK18" s="85" t="s">
        <v>470</v>
      </c>
      <c r="AL18" s="90" t="s">
        <v>481</v>
      </c>
      <c r="AM18" s="85"/>
      <c r="AN18" s="87">
        <v>40571.92086805555</v>
      </c>
      <c r="AO18" s="90" t="s">
        <v>503</v>
      </c>
      <c r="AP18" s="85" t="b">
        <v>0</v>
      </c>
      <c r="AQ18" s="85" t="b">
        <v>0</v>
      </c>
      <c r="AR18" s="85" t="b">
        <v>1</v>
      </c>
      <c r="AS18" s="85" t="s">
        <v>385</v>
      </c>
      <c r="AT18" s="85">
        <v>16</v>
      </c>
      <c r="AU18" s="90" t="s">
        <v>515</v>
      </c>
      <c r="AV18" s="85" t="b">
        <v>0</v>
      </c>
      <c r="AW18" s="85" t="s">
        <v>525</v>
      </c>
      <c r="AX18" s="90" t="s">
        <v>541</v>
      </c>
      <c r="AY18" s="85" t="s">
        <v>66</v>
      </c>
      <c r="AZ18" s="85" t="str">
        <f>REPLACE(INDEX(GroupVertices[Group],MATCH(Vertices[[#This Row],[Vertex]],GroupVertices[Vertex],0)),1,1,"")</f>
        <v>2</v>
      </c>
      <c r="BA18" s="51" t="s">
        <v>270</v>
      </c>
      <c r="BB18" s="51" t="s">
        <v>270</v>
      </c>
      <c r="BC18" s="51" t="s">
        <v>279</v>
      </c>
      <c r="BD18" s="51" t="s">
        <v>279</v>
      </c>
      <c r="BE18" s="51" t="s">
        <v>283</v>
      </c>
      <c r="BF18" s="51" t="s">
        <v>283</v>
      </c>
      <c r="BG18" s="132" t="s">
        <v>758</v>
      </c>
      <c r="BH18" s="132" t="s">
        <v>758</v>
      </c>
      <c r="BI18" s="132" t="s">
        <v>828</v>
      </c>
      <c r="BJ18" s="132" t="s">
        <v>828</v>
      </c>
      <c r="BK18" s="132">
        <v>0</v>
      </c>
      <c r="BL18" s="135">
        <v>0</v>
      </c>
      <c r="BM18" s="132">
        <v>0</v>
      </c>
      <c r="BN18" s="135">
        <v>0</v>
      </c>
      <c r="BO18" s="132">
        <v>0</v>
      </c>
      <c r="BP18" s="135">
        <v>0</v>
      </c>
      <c r="BQ18" s="132">
        <v>18</v>
      </c>
      <c r="BR18" s="135">
        <v>100</v>
      </c>
      <c r="BS18" s="132">
        <v>18</v>
      </c>
      <c r="BT18" s="2"/>
      <c r="BU18" s="3"/>
      <c r="BV18" s="3"/>
      <c r="BW18" s="3"/>
      <c r="BX18" s="3"/>
    </row>
    <row r="19" spans="1:76" ht="15">
      <c r="A19" s="14" t="s">
        <v>226</v>
      </c>
      <c r="B19" s="15"/>
      <c r="C19" s="15" t="s">
        <v>64</v>
      </c>
      <c r="D19" s="93">
        <v>362.3320072332731</v>
      </c>
      <c r="E19" s="81"/>
      <c r="F19" s="113" t="s">
        <v>306</v>
      </c>
      <c r="G19" s="15"/>
      <c r="H19" s="16" t="s">
        <v>226</v>
      </c>
      <c r="I19" s="66"/>
      <c r="J19" s="66"/>
      <c r="K19" s="115" t="s">
        <v>569</v>
      </c>
      <c r="L19" s="94">
        <v>1</v>
      </c>
      <c r="M19" s="95">
        <v>4018.587646484375</v>
      </c>
      <c r="N19" s="95">
        <v>4371.4521484375</v>
      </c>
      <c r="O19" s="77"/>
      <c r="P19" s="96"/>
      <c r="Q19" s="96"/>
      <c r="R19" s="97"/>
      <c r="S19" s="51">
        <v>0</v>
      </c>
      <c r="T19" s="51">
        <v>1</v>
      </c>
      <c r="U19" s="52">
        <v>0</v>
      </c>
      <c r="V19" s="52">
        <v>0.111111</v>
      </c>
      <c r="W19" s="52">
        <v>0.128348</v>
      </c>
      <c r="X19" s="52">
        <v>0.585356</v>
      </c>
      <c r="Y19" s="52">
        <v>0</v>
      </c>
      <c r="Z19" s="52">
        <v>0</v>
      </c>
      <c r="AA19" s="82">
        <v>19</v>
      </c>
      <c r="AB19" s="82"/>
      <c r="AC19" s="98"/>
      <c r="AD19" s="85" t="s">
        <v>428</v>
      </c>
      <c r="AE19" s="85">
        <v>848</v>
      </c>
      <c r="AF19" s="85">
        <v>2654</v>
      </c>
      <c r="AG19" s="85">
        <v>15142</v>
      </c>
      <c r="AH19" s="85">
        <v>14803</v>
      </c>
      <c r="AI19" s="85"/>
      <c r="AJ19" s="85" t="s">
        <v>453</v>
      </c>
      <c r="AK19" s="85" t="s">
        <v>472</v>
      </c>
      <c r="AL19" s="90" t="s">
        <v>482</v>
      </c>
      <c r="AM19" s="85"/>
      <c r="AN19" s="87">
        <v>41180.33421296296</v>
      </c>
      <c r="AO19" s="90" t="s">
        <v>504</v>
      </c>
      <c r="AP19" s="85" t="b">
        <v>0</v>
      </c>
      <c r="AQ19" s="85" t="b">
        <v>0</v>
      </c>
      <c r="AR19" s="85" t="b">
        <v>1</v>
      </c>
      <c r="AS19" s="85" t="s">
        <v>382</v>
      </c>
      <c r="AT19" s="85">
        <v>1</v>
      </c>
      <c r="AU19" s="90" t="s">
        <v>513</v>
      </c>
      <c r="AV19" s="85" t="b">
        <v>0</v>
      </c>
      <c r="AW19" s="85" t="s">
        <v>525</v>
      </c>
      <c r="AX19" s="90" t="s">
        <v>542</v>
      </c>
      <c r="AY19" s="85" t="s">
        <v>66</v>
      </c>
      <c r="AZ19" s="85" t="str">
        <f>REPLACE(INDEX(GroupVertices[Group],MATCH(Vertices[[#This Row],[Vertex]],GroupVertices[Vertex],0)),1,1,"")</f>
        <v>2</v>
      </c>
      <c r="BA19" s="51"/>
      <c r="BB19" s="51"/>
      <c r="BC19" s="51"/>
      <c r="BD19" s="51"/>
      <c r="BE19" s="51"/>
      <c r="BF19" s="51"/>
      <c r="BG19" s="132" t="s">
        <v>890</v>
      </c>
      <c r="BH19" s="132" t="s">
        <v>890</v>
      </c>
      <c r="BI19" s="132" t="s">
        <v>909</v>
      </c>
      <c r="BJ19" s="132" t="s">
        <v>909</v>
      </c>
      <c r="BK19" s="132">
        <v>0</v>
      </c>
      <c r="BL19" s="135">
        <v>0</v>
      </c>
      <c r="BM19" s="132">
        <v>0</v>
      </c>
      <c r="BN19" s="135">
        <v>0</v>
      </c>
      <c r="BO19" s="132">
        <v>0</v>
      </c>
      <c r="BP19" s="135">
        <v>0</v>
      </c>
      <c r="BQ19" s="132">
        <v>19</v>
      </c>
      <c r="BR19" s="135">
        <v>100</v>
      </c>
      <c r="BS19" s="132">
        <v>19</v>
      </c>
      <c r="BT19" s="2"/>
      <c r="BU19" s="3"/>
      <c r="BV19" s="3"/>
      <c r="BW19" s="3"/>
      <c r="BX19" s="3"/>
    </row>
    <row r="20" spans="1:76" ht="15">
      <c r="A20" s="14" t="s">
        <v>227</v>
      </c>
      <c r="B20" s="15"/>
      <c r="C20" s="15" t="s">
        <v>64</v>
      </c>
      <c r="D20" s="93">
        <v>167.0007233273056</v>
      </c>
      <c r="E20" s="81"/>
      <c r="F20" s="113" t="s">
        <v>307</v>
      </c>
      <c r="G20" s="15"/>
      <c r="H20" s="16" t="s">
        <v>227</v>
      </c>
      <c r="I20" s="66"/>
      <c r="J20" s="66"/>
      <c r="K20" s="115" t="s">
        <v>570</v>
      </c>
      <c r="L20" s="94">
        <v>1</v>
      </c>
      <c r="M20" s="95">
        <v>5917.87890625</v>
      </c>
      <c r="N20" s="95">
        <v>3564.349365234375</v>
      </c>
      <c r="O20" s="77"/>
      <c r="P20" s="96"/>
      <c r="Q20" s="96"/>
      <c r="R20" s="97"/>
      <c r="S20" s="51">
        <v>0</v>
      </c>
      <c r="T20" s="51">
        <v>1</v>
      </c>
      <c r="U20" s="52">
        <v>0</v>
      </c>
      <c r="V20" s="52">
        <v>0.111111</v>
      </c>
      <c r="W20" s="52">
        <v>0.128348</v>
      </c>
      <c r="X20" s="52">
        <v>0.585356</v>
      </c>
      <c r="Y20" s="52">
        <v>0</v>
      </c>
      <c r="Z20" s="52">
        <v>0</v>
      </c>
      <c r="AA20" s="82">
        <v>20</v>
      </c>
      <c r="AB20" s="82"/>
      <c r="AC20" s="98"/>
      <c r="AD20" s="85" t="s">
        <v>429</v>
      </c>
      <c r="AE20" s="85">
        <v>56</v>
      </c>
      <c r="AF20" s="85">
        <v>76</v>
      </c>
      <c r="AG20" s="85">
        <v>3167</v>
      </c>
      <c r="AH20" s="85">
        <v>2634</v>
      </c>
      <c r="AI20" s="85"/>
      <c r="AJ20" s="85" t="s">
        <v>454</v>
      </c>
      <c r="AK20" s="85"/>
      <c r="AL20" s="85"/>
      <c r="AM20" s="85"/>
      <c r="AN20" s="87">
        <v>42051.20434027778</v>
      </c>
      <c r="AO20" s="90" t="s">
        <v>505</v>
      </c>
      <c r="AP20" s="85" t="b">
        <v>0</v>
      </c>
      <c r="AQ20" s="85" t="b">
        <v>0</v>
      </c>
      <c r="AR20" s="85" t="b">
        <v>1</v>
      </c>
      <c r="AS20" s="85" t="s">
        <v>385</v>
      </c>
      <c r="AT20" s="85">
        <v>6</v>
      </c>
      <c r="AU20" s="90" t="s">
        <v>518</v>
      </c>
      <c r="AV20" s="85" t="b">
        <v>0</v>
      </c>
      <c r="AW20" s="85" t="s">
        <v>525</v>
      </c>
      <c r="AX20" s="90" t="s">
        <v>543</v>
      </c>
      <c r="AY20" s="85" t="s">
        <v>66</v>
      </c>
      <c r="AZ20" s="85" t="str">
        <f>REPLACE(INDEX(GroupVertices[Group],MATCH(Vertices[[#This Row],[Vertex]],GroupVertices[Vertex],0)),1,1,"")</f>
        <v>2</v>
      </c>
      <c r="BA20" s="51"/>
      <c r="BB20" s="51"/>
      <c r="BC20" s="51"/>
      <c r="BD20" s="51"/>
      <c r="BE20" s="51"/>
      <c r="BF20" s="51"/>
      <c r="BG20" s="132" t="s">
        <v>890</v>
      </c>
      <c r="BH20" s="132" t="s">
        <v>890</v>
      </c>
      <c r="BI20" s="132" t="s">
        <v>909</v>
      </c>
      <c r="BJ20" s="132" t="s">
        <v>909</v>
      </c>
      <c r="BK20" s="132">
        <v>0</v>
      </c>
      <c r="BL20" s="135">
        <v>0</v>
      </c>
      <c r="BM20" s="132">
        <v>0</v>
      </c>
      <c r="BN20" s="135">
        <v>0</v>
      </c>
      <c r="BO20" s="132">
        <v>0</v>
      </c>
      <c r="BP20" s="135">
        <v>0</v>
      </c>
      <c r="BQ20" s="132">
        <v>19</v>
      </c>
      <c r="BR20" s="135">
        <v>100</v>
      </c>
      <c r="BS20" s="132">
        <v>19</v>
      </c>
      <c r="BT20" s="2"/>
      <c r="BU20" s="3"/>
      <c r="BV20" s="3"/>
      <c r="BW20" s="3"/>
      <c r="BX20" s="3"/>
    </row>
    <row r="21" spans="1:76" ht="15">
      <c r="A21" s="14" t="s">
        <v>228</v>
      </c>
      <c r="B21" s="15"/>
      <c r="C21" s="15" t="s">
        <v>64</v>
      </c>
      <c r="D21" s="93">
        <v>171.47106690777576</v>
      </c>
      <c r="E21" s="81"/>
      <c r="F21" s="113" t="s">
        <v>308</v>
      </c>
      <c r="G21" s="15"/>
      <c r="H21" s="16" t="s">
        <v>228</v>
      </c>
      <c r="I21" s="66"/>
      <c r="J21" s="66"/>
      <c r="K21" s="115" t="s">
        <v>571</v>
      </c>
      <c r="L21" s="94">
        <v>1</v>
      </c>
      <c r="M21" s="95">
        <v>3826.77783203125</v>
      </c>
      <c r="N21" s="95">
        <v>8130.17626953125</v>
      </c>
      <c r="O21" s="77"/>
      <c r="P21" s="96"/>
      <c r="Q21" s="96"/>
      <c r="R21" s="97"/>
      <c r="S21" s="51">
        <v>0</v>
      </c>
      <c r="T21" s="51">
        <v>1</v>
      </c>
      <c r="U21" s="52">
        <v>0</v>
      </c>
      <c r="V21" s="52">
        <v>0.111111</v>
      </c>
      <c r="W21" s="52">
        <v>0.128348</v>
      </c>
      <c r="X21" s="52">
        <v>0.585356</v>
      </c>
      <c r="Y21" s="52">
        <v>0</v>
      </c>
      <c r="Z21" s="52">
        <v>0</v>
      </c>
      <c r="AA21" s="82">
        <v>21</v>
      </c>
      <c r="AB21" s="82"/>
      <c r="AC21" s="98"/>
      <c r="AD21" s="85" t="s">
        <v>430</v>
      </c>
      <c r="AE21" s="85">
        <v>65</v>
      </c>
      <c r="AF21" s="85">
        <v>135</v>
      </c>
      <c r="AG21" s="85">
        <v>3560</v>
      </c>
      <c r="AH21" s="85">
        <v>4535</v>
      </c>
      <c r="AI21" s="85"/>
      <c r="AJ21" s="85" t="s">
        <v>455</v>
      </c>
      <c r="AK21" s="85" t="s">
        <v>470</v>
      </c>
      <c r="AL21" s="90" t="s">
        <v>483</v>
      </c>
      <c r="AM21" s="85"/>
      <c r="AN21" s="87">
        <v>42153.79667824074</v>
      </c>
      <c r="AO21" s="90" t="s">
        <v>506</v>
      </c>
      <c r="AP21" s="85" t="b">
        <v>1</v>
      </c>
      <c r="AQ21" s="85" t="b">
        <v>0</v>
      </c>
      <c r="AR21" s="85" t="b">
        <v>1</v>
      </c>
      <c r="AS21" s="85" t="s">
        <v>385</v>
      </c>
      <c r="AT21" s="85">
        <v>5</v>
      </c>
      <c r="AU21" s="90" t="s">
        <v>515</v>
      </c>
      <c r="AV21" s="85" t="b">
        <v>0</v>
      </c>
      <c r="AW21" s="85" t="s">
        <v>525</v>
      </c>
      <c r="AX21" s="90" t="s">
        <v>544</v>
      </c>
      <c r="AY21" s="85" t="s">
        <v>66</v>
      </c>
      <c r="AZ21" s="85" t="str">
        <f>REPLACE(INDEX(GroupVertices[Group],MATCH(Vertices[[#This Row],[Vertex]],GroupVertices[Vertex],0)),1,1,"")</f>
        <v>2</v>
      </c>
      <c r="BA21" s="51"/>
      <c r="BB21" s="51"/>
      <c r="BC21" s="51"/>
      <c r="BD21" s="51"/>
      <c r="BE21" s="51"/>
      <c r="BF21" s="51"/>
      <c r="BG21" s="132" t="s">
        <v>890</v>
      </c>
      <c r="BH21" s="132" t="s">
        <v>890</v>
      </c>
      <c r="BI21" s="132" t="s">
        <v>909</v>
      </c>
      <c r="BJ21" s="132" t="s">
        <v>909</v>
      </c>
      <c r="BK21" s="132">
        <v>0</v>
      </c>
      <c r="BL21" s="135">
        <v>0</v>
      </c>
      <c r="BM21" s="132">
        <v>0</v>
      </c>
      <c r="BN21" s="135">
        <v>0</v>
      </c>
      <c r="BO21" s="132">
        <v>0</v>
      </c>
      <c r="BP21" s="135">
        <v>0</v>
      </c>
      <c r="BQ21" s="132">
        <v>19</v>
      </c>
      <c r="BR21" s="135">
        <v>100</v>
      </c>
      <c r="BS21" s="132">
        <v>19</v>
      </c>
      <c r="BT21" s="2"/>
      <c r="BU21" s="3"/>
      <c r="BV21" s="3"/>
      <c r="BW21" s="3"/>
      <c r="BX21" s="3"/>
    </row>
    <row r="22" spans="1:76" ht="15">
      <c r="A22" s="14" t="s">
        <v>230</v>
      </c>
      <c r="B22" s="15"/>
      <c r="C22" s="15" t="s">
        <v>64</v>
      </c>
      <c r="D22" s="93">
        <v>217.61410488245932</v>
      </c>
      <c r="E22" s="81"/>
      <c r="F22" s="113" t="s">
        <v>310</v>
      </c>
      <c r="G22" s="15"/>
      <c r="H22" s="16" t="s">
        <v>230</v>
      </c>
      <c r="I22" s="66"/>
      <c r="J22" s="66"/>
      <c r="K22" s="115" t="s">
        <v>572</v>
      </c>
      <c r="L22" s="94">
        <v>1</v>
      </c>
      <c r="M22" s="95">
        <v>5607.52294921875</v>
      </c>
      <c r="N22" s="95">
        <v>9543.4580078125</v>
      </c>
      <c r="O22" s="77"/>
      <c r="P22" s="96"/>
      <c r="Q22" s="96"/>
      <c r="R22" s="97"/>
      <c r="S22" s="51">
        <v>0</v>
      </c>
      <c r="T22" s="51">
        <v>1</v>
      </c>
      <c r="U22" s="52">
        <v>0</v>
      </c>
      <c r="V22" s="52">
        <v>0.111111</v>
      </c>
      <c r="W22" s="52">
        <v>0.128348</v>
      </c>
      <c r="X22" s="52">
        <v>0.585356</v>
      </c>
      <c r="Y22" s="52">
        <v>0</v>
      </c>
      <c r="Z22" s="52">
        <v>0</v>
      </c>
      <c r="AA22" s="82">
        <v>22</v>
      </c>
      <c r="AB22" s="82"/>
      <c r="AC22" s="98"/>
      <c r="AD22" s="85" t="s">
        <v>431</v>
      </c>
      <c r="AE22" s="85">
        <v>272</v>
      </c>
      <c r="AF22" s="85">
        <v>744</v>
      </c>
      <c r="AG22" s="85">
        <v>6095</v>
      </c>
      <c r="AH22" s="85">
        <v>1084</v>
      </c>
      <c r="AI22" s="85"/>
      <c r="AJ22" s="85"/>
      <c r="AK22" s="85" t="s">
        <v>470</v>
      </c>
      <c r="AL22" s="90" t="s">
        <v>484</v>
      </c>
      <c r="AM22" s="85"/>
      <c r="AN22" s="87">
        <v>40184.50864583333</v>
      </c>
      <c r="AO22" s="90" t="s">
        <v>507</v>
      </c>
      <c r="AP22" s="85" t="b">
        <v>0</v>
      </c>
      <c r="AQ22" s="85" t="b">
        <v>0</v>
      </c>
      <c r="AR22" s="85" t="b">
        <v>1</v>
      </c>
      <c r="AS22" s="85" t="s">
        <v>385</v>
      </c>
      <c r="AT22" s="85">
        <v>9</v>
      </c>
      <c r="AU22" s="90" t="s">
        <v>514</v>
      </c>
      <c r="AV22" s="85" t="b">
        <v>0</v>
      </c>
      <c r="AW22" s="85" t="s">
        <v>525</v>
      </c>
      <c r="AX22" s="90" t="s">
        <v>545</v>
      </c>
      <c r="AY22" s="85" t="s">
        <v>66</v>
      </c>
      <c r="AZ22" s="85" t="str">
        <f>REPLACE(INDEX(GroupVertices[Group],MATCH(Vertices[[#This Row],[Vertex]],GroupVertices[Vertex],0)),1,1,"")</f>
        <v>2</v>
      </c>
      <c r="BA22" s="51"/>
      <c r="BB22" s="51"/>
      <c r="BC22" s="51"/>
      <c r="BD22" s="51"/>
      <c r="BE22" s="51"/>
      <c r="BF22" s="51"/>
      <c r="BG22" s="132" t="s">
        <v>890</v>
      </c>
      <c r="BH22" s="132" t="s">
        <v>890</v>
      </c>
      <c r="BI22" s="132" t="s">
        <v>909</v>
      </c>
      <c r="BJ22" s="132" t="s">
        <v>909</v>
      </c>
      <c r="BK22" s="132">
        <v>0</v>
      </c>
      <c r="BL22" s="135">
        <v>0</v>
      </c>
      <c r="BM22" s="132">
        <v>0</v>
      </c>
      <c r="BN22" s="135">
        <v>0</v>
      </c>
      <c r="BO22" s="132">
        <v>0</v>
      </c>
      <c r="BP22" s="135">
        <v>0</v>
      </c>
      <c r="BQ22" s="132">
        <v>19</v>
      </c>
      <c r="BR22" s="135">
        <v>100</v>
      </c>
      <c r="BS22" s="132">
        <v>19</v>
      </c>
      <c r="BT22" s="2"/>
      <c r="BU22" s="3"/>
      <c r="BV22" s="3"/>
      <c r="BW22" s="3"/>
      <c r="BX22" s="3"/>
    </row>
    <row r="23" spans="1:76" ht="15">
      <c r="A23" s="14" t="s">
        <v>231</v>
      </c>
      <c r="B23" s="15"/>
      <c r="C23" s="15" t="s">
        <v>64</v>
      </c>
      <c r="D23" s="93">
        <v>170.4103074141049</v>
      </c>
      <c r="E23" s="81"/>
      <c r="F23" s="113" t="s">
        <v>311</v>
      </c>
      <c r="G23" s="15"/>
      <c r="H23" s="16" t="s">
        <v>231</v>
      </c>
      <c r="I23" s="66"/>
      <c r="J23" s="66"/>
      <c r="K23" s="115" t="s">
        <v>573</v>
      </c>
      <c r="L23" s="94">
        <v>1</v>
      </c>
      <c r="M23" s="95">
        <v>1913.388916015625</v>
      </c>
      <c r="N23" s="95">
        <v>8484.4462890625</v>
      </c>
      <c r="O23" s="77"/>
      <c r="P23" s="96"/>
      <c r="Q23" s="96"/>
      <c r="R23" s="97"/>
      <c r="S23" s="51">
        <v>1</v>
      </c>
      <c r="T23" s="51">
        <v>1</v>
      </c>
      <c r="U23" s="52">
        <v>0</v>
      </c>
      <c r="V23" s="52">
        <v>0</v>
      </c>
      <c r="W23" s="52">
        <v>0</v>
      </c>
      <c r="X23" s="52">
        <v>0.999982</v>
      </c>
      <c r="Y23" s="52">
        <v>0</v>
      </c>
      <c r="Z23" s="52" t="s">
        <v>983</v>
      </c>
      <c r="AA23" s="82">
        <v>23</v>
      </c>
      <c r="AB23" s="82"/>
      <c r="AC23" s="98"/>
      <c r="AD23" s="85" t="s">
        <v>432</v>
      </c>
      <c r="AE23" s="85">
        <v>108</v>
      </c>
      <c r="AF23" s="85">
        <v>121</v>
      </c>
      <c r="AG23" s="85">
        <v>71</v>
      </c>
      <c r="AH23" s="85">
        <v>164</v>
      </c>
      <c r="AI23" s="85"/>
      <c r="AJ23" s="85"/>
      <c r="AK23" s="85" t="s">
        <v>470</v>
      </c>
      <c r="AL23" s="85"/>
      <c r="AM23" s="85"/>
      <c r="AN23" s="87">
        <v>43131.49946759259</v>
      </c>
      <c r="AO23" s="90" t="s">
        <v>508</v>
      </c>
      <c r="AP23" s="85" t="b">
        <v>1</v>
      </c>
      <c r="AQ23" s="85" t="b">
        <v>0</v>
      </c>
      <c r="AR23" s="85" t="b">
        <v>0</v>
      </c>
      <c r="AS23" s="85" t="s">
        <v>382</v>
      </c>
      <c r="AT23" s="85">
        <v>0</v>
      </c>
      <c r="AU23" s="85"/>
      <c r="AV23" s="85" t="b">
        <v>0</v>
      </c>
      <c r="AW23" s="85" t="s">
        <v>525</v>
      </c>
      <c r="AX23" s="90" t="s">
        <v>546</v>
      </c>
      <c r="AY23" s="85" t="s">
        <v>66</v>
      </c>
      <c r="AZ23" s="85" t="str">
        <f>REPLACE(INDEX(GroupVertices[Group],MATCH(Vertices[[#This Row],[Vertex]],GroupVertices[Vertex],0)),1,1,"")</f>
        <v>1</v>
      </c>
      <c r="BA23" s="51"/>
      <c r="BB23" s="51"/>
      <c r="BC23" s="51"/>
      <c r="BD23" s="51"/>
      <c r="BE23" s="51" t="s">
        <v>283</v>
      </c>
      <c r="BF23" s="51" t="s">
        <v>283</v>
      </c>
      <c r="BG23" s="132" t="s">
        <v>891</v>
      </c>
      <c r="BH23" s="132" t="s">
        <v>891</v>
      </c>
      <c r="BI23" s="132" t="s">
        <v>910</v>
      </c>
      <c r="BJ23" s="132" t="s">
        <v>910</v>
      </c>
      <c r="BK23" s="132">
        <v>0</v>
      </c>
      <c r="BL23" s="135">
        <v>0</v>
      </c>
      <c r="BM23" s="132">
        <v>0</v>
      </c>
      <c r="BN23" s="135">
        <v>0</v>
      </c>
      <c r="BO23" s="132">
        <v>0</v>
      </c>
      <c r="BP23" s="135">
        <v>0</v>
      </c>
      <c r="BQ23" s="132">
        <v>32</v>
      </c>
      <c r="BR23" s="135">
        <v>100</v>
      </c>
      <c r="BS23" s="132">
        <v>32</v>
      </c>
      <c r="BT23" s="2"/>
      <c r="BU23" s="3"/>
      <c r="BV23" s="3"/>
      <c r="BW23" s="3"/>
      <c r="BX23" s="3"/>
    </row>
    <row r="24" spans="1:76" ht="15">
      <c r="A24" s="14" t="s">
        <v>232</v>
      </c>
      <c r="B24" s="15"/>
      <c r="C24" s="15" t="s">
        <v>64</v>
      </c>
      <c r="D24" s="93">
        <v>162.83345388788427</v>
      </c>
      <c r="E24" s="81"/>
      <c r="F24" s="113" t="s">
        <v>523</v>
      </c>
      <c r="G24" s="15"/>
      <c r="H24" s="16" t="s">
        <v>232</v>
      </c>
      <c r="I24" s="66"/>
      <c r="J24" s="66"/>
      <c r="K24" s="115" t="s">
        <v>574</v>
      </c>
      <c r="L24" s="94">
        <v>1</v>
      </c>
      <c r="M24" s="95">
        <v>7721.775390625</v>
      </c>
      <c r="N24" s="95">
        <v>3705.51171875</v>
      </c>
      <c r="O24" s="77"/>
      <c r="P24" s="96"/>
      <c r="Q24" s="96"/>
      <c r="R24" s="97"/>
      <c r="S24" s="51">
        <v>2</v>
      </c>
      <c r="T24" s="51">
        <v>1</v>
      </c>
      <c r="U24" s="52">
        <v>0</v>
      </c>
      <c r="V24" s="52">
        <v>1</v>
      </c>
      <c r="W24" s="52">
        <v>0</v>
      </c>
      <c r="X24" s="52">
        <v>1.298222</v>
      </c>
      <c r="Y24" s="52">
        <v>0</v>
      </c>
      <c r="Z24" s="52">
        <v>0</v>
      </c>
      <c r="AA24" s="82">
        <v>24</v>
      </c>
      <c r="AB24" s="82"/>
      <c r="AC24" s="98"/>
      <c r="AD24" s="85" t="s">
        <v>433</v>
      </c>
      <c r="AE24" s="85">
        <v>23</v>
      </c>
      <c r="AF24" s="85">
        <v>21</v>
      </c>
      <c r="AG24" s="85">
        <v>90</v>
      </c>
      <c r="AH24" s="85">
        <v>323</v>
      </c>
      <c r="AI24" s="85"/>
      <c r="AJ24" s="85" t="s">
        <v>456</v>
      </c>
      <c r="AK24" s="85" t="s">
        <v>473</v>
      </c>
      <c r="AL24" s="85"/>
      <c r="AM24" s="85"/>
      <c r="AN24" s="87">
        <v>43392.82158564815</v>
      </c>
      <c r="AO24" s="90" t="s">
        <v>509</v>
      </c>
      <c r="AP24" s="85" t="b">
        <v>1</v>
      </c>
      <c r="AQ24" s="85" t="b">
        <v>0</v>
      </c>
      <c r="AR24" s="85" t="b">
        <v>0</v>
      </c>
      <c r="AS24" s="85" t="s">
        <v>382</v>
      </c>
      <c r="AT24" s="85">
        <v>0</v>
      </c>
      <c r="AU24" s="85"/>
      <c r="AV24" s="85" t="b">
        <v>0</v>
      </c>
      <c r="AW24" s="85" t="s">
        <v>525</v>
      </c>
      <c r="AX24" s="90" t="s">
        <v>547</v>
      </c>
      <c r="AY24" s="85" t="s">
        <v>66</v>
      </c>
      <c r="AZ24" s="85" t="str">
        <f>REPLACE(INDEX(GroupVertices[Group],MATCH(Vertices[[#This Row],[Vertex]],GroupVertices[Vertex],0)),1,1,"")</f>
        <v>4</v>
      </c>
      <c r="BA24" s="51"/>
      <c r="BB24" s="51"/>
      <c r="BC24" s="51"/>
      <c r="BD24" s="51"/>
      <c r="BE24" s="51" t="s">
        <v>287</v>
      </c>
      <c r="BF24" s="51" t="s">
        <v>287</v>
      </c>
      <c r="BG24" s="132" t="s">
        <v>760</v>
      </c>
      <c r="BH24" s="132" t="s">
        <v>760</v>
      </c>
      <c r="BI24" s="132" t="s">
        <v>830</v>
      </c>
      <c r="BJ24" s="132" t="s">
        <v>830</v>
      </c>
      <c r="BK24" s="132">
        <v>0</v>
      </c>
      <c r="BL24" s="135">
        <v>0</v>
      </c>
      <c r="BM24" s="132">
        <v>0</v>
      </c>
      <c r="BN24" s="135">
        <v>0</v>
      </c>
      <c r="BO24" s="132">
        <v>0</v>
      </c>
      <c r="BP24" s="135">
        <v>0</v>
      </c>
      <c r="BQ24" s="132">
        <v>33</v>
      </c>
      <c r="BR24" s="135">
        <v>100</v>
      </c>
      <c r="BS24" s="132">
        <v>33</v>
      </c>
      <c r="BT24" s="2"/>
      <c r="BU24" s="3"/>
      <c r="BV24" s="3"/>
      <c r="BW24" s="3"/>
      <c r="BX24" s="3"/>
    </row>
    <row r="25" spans="1:76" ht="15">
      <c r="A25" s="14" t="s">
        <v>233</v>
      </c>
      <c r="B25" s="15"/>
      <c r="C25" s="15" t="s">
        <v>64</v>
      </c>
      <c r="D25" s="93">
        <v>177.0021699819168</v>
      </c>
      <c r="E25" s="81"/>
      <c r="F25" s="113" t="s">
        <v>312</v>
      </c>
      <c r="G25" s="15"/>
      <c r="H25" s="16" t="s">
        <v>233</v>
      </c>
      <c r="I25" s="66"/>
      <c r="J25" s="66"/>
      <c r="K25" s="115" t="s">
        <v>575</v>
      </c>
      <c r="L25" s="94">
        <v>1</v>
      </c>
      <c r="M25" s="95">
        <v>7721.775390625</v>
      </c>
      <c r="N25" s="95">
        <v>1470.441162109375</v>
      </c>
      <c r="O25" s="77"/>
      <c r="P25" s="96"/>
      <c r="Q25" s="96"/>
      <c r="R25" s="97"/>
      <c r="S25" s="51">
        <v>0</v>
      </c>
      <c r="T25" s="51">
        <v>1</v>
      </c>
      <c r="U25" s="52">
        <v>0</v>
      </c>
      <c r="V25" s="52">
        <v>1</v>
      </c>
      <c r="W25" s="52">
        <v>0</v>
      </c>
      <c r="X25" s="52">
        <v>0.701742</v>
      </c>
      <c r="Y25" s="52">
        <v>0</v>
      </c>
      <c r="Z25" s="52">
        <v>0</v>
      </c>
      <c r="AA25" s="82">
        <v>25</v>
      </c>
      <c r="AB25" s="82"/>
      <c r="AC25" s="98"/>
      <c r="AD25" s="85" t="s">
        <v>434</v>
      </c>
      <c r="AE25" s="85">
        <v>234</v>
      </c>
      <c r="AF25" s="85">
        <v>208</v>
      </c>
      <c r="AG25" s="85">
        <v>2253</v>
      </c>
      <c r="AH25" s="85">
        <v>9049</v>
      </c>
      <c r="AI25" s="85"/>
      <c r="AJ25" s="85" t="s">
        <v>457</v>
      </c>
      <c r="AK25" s="85"/>
      <c r="AL25" s="90" t="s">
        <v>485</v>
      </c>
      <c r="AM25" s="85"/>
      <c r="AN25" s="87">
        <v>42163.506273148145</v>
      </c>
      <c r="AO25" s="85"/>
      <c r="AP25" s="85" t="b">
        <v>0</v>
      </c>
      <c r="AQ25" s="85" t="b">
        <v>0</v>
      </c>
      <c r="AR25" s="85" t="b">
        <v>0</v>
      </c>
      <c r="AS25" s="85" t="s">
        <v>382</v>
      </c>
      <c r="AT25" s="85">
        <v>0</v>
      </c>
      <c r="AU25" s="90" t="s">
        <v>515</v>
      </c>
      <c r="AV25" s="85" t="b">
        <v>0</v>
      </c>
      <c r="AW25" s="85" t="s">
        <v>525</v>
      </c>
      <c r="AX25" s="90" t="s">
        <v>548</v>
      </c>
      <c r="AY25" s="85" t="s">
        <v>66</v>
      </c>
      <c r="AZ25" s="85" t="str">
        <f>REPLACE(INDEX(GroupVertices[Group],MATCH(Vertices[[#This Row],[Vertex]],GroupVertices[Vertex],0)),1,1,"")</f>
        <v>4</v>
      </c>
      <c r="BA25" s="51"/>
      <c r="BB25" s="51"/>
      <c r="BC25" s="51"/>
      <c r="BD25" s="51"/>
      <c r="BE25" s="51"/>
      <c r="BF25" s="51"/>
      <c r="BG25" s="132" t="s">
        <v>892</v>
      </c>
      <c r="BH25" s="132" t="s">
        <v>892</v>
      </c>
      <c r="BI25" s="132" t="s">
        <v>911</v>
      </c>
      <c r="BJ25" s="132" t="s">
        <v>911</v>
      </c>
      <c r="BK25" s="132">
        <v>0</v>
      </c>
      <c r="BL25" s="135">
        <v>0</v>
      </c>
      <c r="BM25" s="132">
        <v>0</v>
      </c>
      <c r="BN25" s="135">
        <v>0</v>
      </c>
      <c r="BO25" s="132">
        <v>0</v>
      </c>
      <c r="BP25" s="135">
        <v>0</v>
      </c>
      <c r="BQ25" s="132">
        <v>20</v>
      </c>
      <c r="BR25" s="135">
        <v>100</v>
      </c>
      <c r="BS25" s="132">
        <v>20</v>
      </c>
      <c r="BT25" s="2"/>
      <c r="BU25" s="3"/>
      <c r="BV25" s="3"/>
      <c r="BW25" s="3"/>
      <c r="BX25" s="3"/>
    </row>
    <row r="26" spans="1:76" ht="15">
      <c r="A26" s="14" t="s">
        <v>234</v>
      </c>
      <c r="B26" s="15"/>
      <c r="C26" s="15" t="s">
        <v>64</v>
      </c>
      <c r="D26" s="93">
        <v>182.76057866184448</v>
      </c>
      <c r="E26" s="81"/>
      <c r="F26" s="113" t="s">
        <v>313</v>
      </c>
      <c r="G26" s="15"/>
      <c r="H26" s="16" t="s">
        <v>234</v>
      </c>
      <c r="I26" s="66"/>
      <c r="J26" s="66"/>
      <c r="K26" s="115" t="s">
        <v>576</v>
      </c>
      <c r="L26" s="94">
        <v>1</v>
      </c>
      <c r="M26" s="95">
        <v>767.73779296875</v>
      </c>
      <c r="N26" s="95">
        <v>8484.4462890625</v>
      </c>
      <c r="O26" s="77"/>
      <c r="P26" s="96"/>
      <c r="Q26" s="96"/>
      <c r="R26" s="97"/>
      <c r="S26" s="51">
        <v>1</v>
      </c>
      <c r="T26" s="51">
        <v>1</v>
      </c>
      <c r="U26" s="52">
        <v>0</v>
      </c>
      <c r="V26" s="52">
        <v>0</v>
      </c>
      <c r="W26" s="52">
        <v>0</v>
      </c>
      <c r="X26" s="52">
        <v>0.999982</v>
      </c>
      <c r="Y26" s="52">
        <v>0</v>
      </c>
      <c r="Z26" s="52" t="s">
        <v>983</v>
      </c>
      <c r="AA26" s="82">
        <v>26</v>
      </c>
      <c r="AB26" s="82"/>
      <c r="AC26" s="98"/>
      <c r="AD26" s="85" t="s">
        <v>435</v>
      </c>
      <c r="AE26" s="85">
        <v>1108</v>
      </c>
      <c r="AF26" s="85">
        <v>284</v>
      </c>
      <c r="AG26" s="85">
        <v>6691</v>
      </c>
      <c r="AH26" s="85">
        <v>5207</v>
      </c>
      <c r="AI26" s="85"/>
      <c r="AJ26" s="85" t="s">
        <v>458</v>
      </c>
      <c r="AK26" s="85" t="s">
        <v>470</v>
      </c>
      <c r="AL26" s="90" t="s">
        <v>486</v>
      </c>
      <c r="AM26" s="85"/>
      <c r="AN26" s="87">
        <v>42356.81636574074</v>
      </c>
      <c r="AO26" s="90" t="s">
        <v>510</v>
      </c>
      <c r="AP26" s="85" t="b">
        <v>0</v>
      </c>
      <c r="AQ26" s="85" t="b">
        <v>0</v>
      </c>
      <c r="AR26" s="85" t="b">
        <v>1</v>
      </c>
      <c r="AS26" s="85" t="s">
        <v>385</v>
      </c>
      <c r="AT26" s="85">
        <v>2</v>
      </c>
      <c r="AU26" s="90" t="s">
        <v>515</v>
      </c>
      <c r="AV26" s="85" t="b">
        <v>0</v>
      </c>
      <c r="AW26" s="85" t="s">
        <v>525</v>
      </c>
      <c r="AX26" s="90" t="s">
        <v>549</v>
      </c>
      <c r="AY26" s="85" t="s">
        <v>66</v>
      </c>
      <c r="AZ26" s="85" t="str">
        <f>REPLACE(INDEX(GroupVertices[Group],MATCH(Vertices[[#This Row],[Vertex]],GroupVertices[Vertex],0)),1,1,"")</f>
        <v>1</v>
      </c>
      <c r="BA26" s="51" t="s">
        <v>271</v>
      </c>
      <c r="BB26" s="51" t="s">
        <v>271</v>
      </c>
      <c r="BC26" s="51" t="s">
        <v>280</v>
      </c>
      <c r="BD26" s="51" t="s">
        <v>280</v>
      </c>
      <c r="BE26" s="51" t="s">
        <v>288</v>
      </c>
      <c r="BF26" s="51" t="s">
        <v>288</v>
      </c>
      <c r="BG26" s="132" t="s">
        <v>893</v>
      </c>
      <c r="BH26" s="132" t="s">
        <v>893</v>
      </c>
      <c r="BI26" s="132" t="s">
        <v>912</v>
      </c>
      <c r="BJ26" s="132" t="s">
        <v>912</v>
      </c>
      <c r="BK26" s="132">
        <v>0</v>
      </c>
      <c r="BL26" s="135">
        <v>0</v>
      </c>
      <c r="BM26" s="132">
        <v>0</v>
      </c>
      <c r="BN26" s="135">
        <v>0</v>
      </c>
      <c r="BO26" s="132">
        <v>0</v>
      </c>
      <c r="BP26" s="135">
        <v>0</v>
      </c>
      <c r="BQ26" s="132">
        <v>2</v>
      </c>
      <c r="BR26" s="135">
        <v>100</v>
      </c>
      <c r="BS26" s="132">
        <v>2</v>
      </c>
      <c r="BT26" s="2"/>
      <c r="BU26" s="3"/>
      <c r="BV26" s="3"/>
      <c r="BW26" s="3"/>
      <c r="BX26" s="3"/>
    </row>
    <row r="27" spans="1:76" ht="15">
      <c r="A27" s="14" t="s">
        <v>235</v>
      </c>
      <c r="B27" s="15"/>
      <c r="C27" s="15" t="s">
        <v>64</v>
      </c>
      <c r="D27" s="93">
        <v>168.2130198915009</v>
      </c>
      <c r="E27" s="81"/>
      <c r="F27" s="113" t="s">
        <v>314</v>
      </c>
      <c r="G27" s="15"/>
      <c r="H27" s="16" t="s">
        <v>235</v>
      </c>
      <c r="I27" s="66"/>
      <c r="J27" s="66"/>
      <c r="K27" s="115" t="s">
        <v>577</v>
      </c>
      <c r="L27" s="94">
        <v>1</v>
      </c>
      <c r="M27" s="95">
        <v>3059.0400390625</v>
      </c>
      <c r="N27" s="95">
        <v>8484.4462890625</v>
      </c>
      <c r="O27" s="77"/>
      <c r="P27" s="96"/>
      <c r="Q27" s="96"/>
      <c r="R27" s="97"/>
      <c r="S27" s="51">
        <v>1</v>
      </c>
      <c r="T27" s="51">
        <v>1</v>
      </c>
      <c r="U27" s="52">
        <v>0</v>
      </c>
      <c r="V27" s="52">
        <v>0</v>
      </c>
      <c r="W27" s="52">
        <v>0</v>
      </c>
      <c r="X27" s="52">
        <v>0.999982</v>
      </c>
      <c r="Y27" s="52">
        <v>0</v>
      </c>
      <c r="Z27" s="52" t="s">
        <v>983</v>
      </c>
      <c r="AA27" s="82">
        <v>27</v>
      </c>
      <c r="AB27" s="82"/>
      <c r="AC27" s="98"/>
      <c r="AD27" s="85" t="s">
        <v>436</v>
      </c>
      <c r="AE27" s="85">
        <v>309</v>
      </c>
      <c r="AF27" s="85">
        <v>92</v>
      </c>
      <c r="AG27" s="85">
        <v>118</v>
      </c>
      <c r="AH27" s="85">
        <v>207</v>
      </c>
      <c r="AI27" s="85"/>
      <c r="AJ27" s="85" t="s">
        <v>459</v>
      </c>
      <c r="AK27" s="85" t="s">
        <v>474</v>
      </c>
      <c r="AL27" s="85"/>
      <c r="AM27" s="85"/>
      <c r="AN27" s="87">
        <v>43367.87684027778</v>
      </c>
      <c r="AO27" s="90" t="s">
        <v>511</v>
      </c>
      <c r="AP27" s="85" t="b">
        <v>1</v>
      </c>
      <c r="AQ27" s="85" t="b">
        <v>0</v>
      </c>
      <c r="AR27" s="85" t="b">
        <v>1</v>
      </c>
      <c r="AS27" s="85" t="s">
        <v>382</v>
      </c>
      <c r="AT27" s="85">
        <v>0</v>
      </c>
      <c r="AU27" s="85"/>
      <c r="AV27" s="85" t="b">
        <v>0</v>
      </c>
      <c r="AW27" s="85" t="s">
        <v>525</v>
      </c>
      <c r="AX27" s="90" t="s">
        <v>550</v>
      </c>
      <c r="AY27" s="85" t="s">
        <v>66</v>
      </c>
      <c r="AZ27" s="85" t="str">
        <f>REPLACE(INDEX(GroupVertices[Group],MATCH(Vertices[[#This Row],[Vertex]],GroupVertices[Vertex],0)),1,1,"")</f>
        <v>1</v>
      </c>
      <c r="BA27" s="51"/>
      <c r="BB27" s="51"/>
      <c r="BC27" s="51"/>
      <c r="BD27" s="51"/>
      <c r="BE27" s="51" t="s">
        <v>289</v>
      </c>
      <c r="BF27" s="51" t="s">
        <v>289</v>
      </c>
      <c r="BG27" s="132" t="s">
        <v>894</v>
      </c>
      <c r="BH27" s="132" t="s">
        <v>894</v>
      </c>
      <c r="BI27" s="132" t="s">
        <v>913</v>
      </c>
      <c r="BJ27" s="132" t="s">
        <v>913</v>
      </c>
      <c r="BK27" s="132">
        <v>0</v>
      </c>
      <c r="BL27" s="135">
        <v>0</v>
      </c>
      <c r="BM27" s="132">
        <v>0</v>
      </c>
      <c r="BN27" s="135">
        <v>0</v>
      </c>
      <c r="BO27" s="132">
        <v>0</v>
      </c>
      <c r="BP27" s="135">
        <v>0</v>
      </c>
      <c r="BQ27" s="132">
        <v>4</v>
      </c>
      <c r="BR27" s="135">
        <v>100</v>
      </c>
      <c r="BS27" s="132">
        <v>4</v>
      </c>
      <c r="BT27" s="2"/>
      <c r="BU27" s="3"/>
      <c r="BV27" s="3"/>
      <c r="BW27" s="3"/>
      <c r="BX27" s="3"/>
    </row>
    <row r="28" spans="1:76" ht="15">
      <c r="A28" s="14" t="s">
        <v>236</v>
      </c>
      <c r="B28" s="15"/>
      <c r="C28" s="15" t="s">
        <v>64</v>
      </c>
      <c r="D28" s="93">
        <v>162</v>
      </c>
      <c r="E28" s="81"/>
      <c r="F28" s="113" t="s">
        <v>524</v>
      </c>
      <c r="G28" s="15"/>
      <c r="H28" s="16" t="s">
        <v>236</v>
      </c>
      <c r="I28" s="66"/>
      <c r="J28" s="66"/>
      <c r="K28" s="115" t="s">
        <v>578</v>
      </c>
      <c r="L28" s="94">
        <v>1</v>
      </c>
      <c r="M28" s="95">
        <v>1913.388916015625</v>
      </c>
      <c r="N28" s="95">
        <v>6161.1484375</v>
      </c>
      <c r="O28" s="77"/>
      <c r="P28" s="96"/>
      <c r="Q28" s="96"/>
      <c r="R28" s="97"/>
      <c r="S28" s="51">
        <v>1</v>
      </c>
      <c r="T28" s="51">
        <v>1</v>
      </c>
      <c r="U28" s="52">
        <v>0</v>
      </c>
      <c r="V28" s="52">
        <v>0</v>
      </c>
      <c r="W28" s="52">
        <v>0</v>
      </c>
      <c r="X28" s="52">
        <v>0.999982</v>
      </c>
      <c r="Y28" s="52">
        <v>0</v>
      </c>
      <c r="Z28" s="52" t="s">
        <v>983</v>
      </c>
      <c r="AA28" s="82">
        <v>28</v>
      </c>
      <c r="AB28" s="82"/>
      <c r="AC28" s="98"/>
      <c r="AD28" s="85" t="s">
        <v>437</v>
      </c>
      <c r="AE28" s="85">
        <v>79</v>
      </c>
      <c r="AF28" s="85">
        <v>10</v>
      </c>
      <c r="AG28" s="85">
        <v>4</v>
      </c>
      <c r="AH28" s="85">
        <v>61</v>
      </c>
      <c r="AI28" s="85"/>
      <c r="AJ28" s="85" t="s">
        <v>460</v>
      </c>
      <c r="AK28" s="85"/>
      <c r="AL28" s="85"/>
      <c r="AM28" s="85"/>
      <c r="AN28" s="87">
        <v>43459.74266203704</v>
      </c>
      <c r="AO28" s="85"/>
      <c r="AP28" s="85" t="b">
        <v>1</v>
      </c>
      <c r="AQ28" s="85" t="b">
        <v>0</v>
      </c>
      <c r="AR28" s="85" t="b">
        <v>0</v>
      </c>
      <c r="AS28" s="85" t="s">
        <v>385</v>
      </c>
      <c r="AT28" s="85">
        <v>0</v>
      </c>
      <c r="AU28" s="85"/>
      <c r="AV28" s="85" t="b">
        <v>0</v>
      </c>
      <c r="AW28" s="85" t="s">
        <v>525</v>
      </c>
      <c r="AX28" s="90" t="s">
        <v>551</v>
      </c>
      <c r="AY28" s="85" t="s">
        <v>66</v>
      </c>
      <c r="AZ28" s="85" t="str">
        <f>REPLACE(INDEX(GroupVertices[Group],MATCH(Vertices[[#This Row],[Vertex]],GroupVertices[Vertex],0)),1,1,"")</f>
        <v>1</v>
      </c>
      <c r="BA28" s="51"/>
      <c r="BB28" s="51"/>
      <c r="BC28" s="51"/>
      <c r="BD28" s="51"/>
      <c r="BE28" s="51" t="s">
        <v>283</v>
      </c>
      <c r="BF28" s="51" t="s">
        <v>283</v>
      </c>
      <c r="BG28" s="132" t="s">
        <v>895</v>
      </c>
      <c r="BH28" s="132" t="s">
        <v>895</v>
      </c>
      <c r="BI28" s="132" t="s">
        <v>914</v>
      </c>
      <c r="BJ28" s="132" t="s">
        <v>914</v>
      </c>
      <c r="BK28" s="132">
        <v>0</v>
      </c>
      <c r="BL28" s="135">
        <v>0</v>
      </c>
      <c r="BM28" s="132">
        <v>0</v>
      </c>
      <c r="BN28" s="135">
        <v>0</v>
      </c>
      <c r="BO28" s="132">
        <v>0</v>
      </c>
      <c r="BP28" s="135">
        <v>0</v>
      </c>
      <c r="BQ28" s="132">
        <v>6</v>
      </c>
      <c r="BR28" s="135">
        <v>100</v>
      </c>
      <c r="BS28" s="132">
        <v>6</v>
      </c>
      <c r="BT28" s="2"/>
      <c r="BU28" s="3"/>
      <c r="BV28" s="3"/>
      <c r="BW28" s="3"/>
      <c r="BX28" s="3"/>
    </row>
    <row r="29" spans="1:76" ht="15">
      <c r="A29" s="99" t="s">
        <v>237</v>
      </c>
      <c r="B29" s="100"/>
      <c r="C29" s="100" t="s">
        <v>64</v>
      </c>
      <c r="D29" s="101">
        <v>167.60687160940324</v>
      </c>
      <c r="E29" s="102"/>
      <c r="F29" s="114" t="s">
        <v>315</v>
      </c>
      <c r="G29" s="100"/>
      <c r="H29" s="103" t="s">
        <v>237</v>
      </c>
      <c r="I29" s="104"/>
      <c r="J29" s="104"/>
      <c r="K29" s="116" t="s">
        <v>579</v>
      </c>
      <c r="L29" s="105">
        <v>1</v>
      </c>
      <c r="M29" s="106">
        <v>767.73779296875</v>
      </c>
      <c r="N29" s="106">
        <v>6161.1484375</v>
      </c>
      <c r="O29" s="107"/>
      <c r="P29" s="108"/>
      <c r="Q29" s="108"/>
      <c r="R29" s="109"/>
      <c r="S29" s="51">
        <v>1</v>
      </c>
      <c r="T29" s="51">
        <v>1</v>
      </c>
      <c r="U29" s="52">
        <v>0</v>
      </c>
      <c r="V29" s="52">
        <v>0</v>
      </c>
      <c r="W29" s="52">
        <v>0</v>
      </c>
      <c r="X29" s="52">
        <v>0.999982</v>
      </c>
      <c r="Y29" s="52">
        <v>0</v>
      </c>
      <c r="Z29" s="52" t="s">
        <v>983</v>
      </c>
      <c r="AA29" s="110">
        <v>29</v>
      </c>
      <c r="AB29" s="110"/>
      <c r="AC29" s="111"/>
      <c r="AD29" s="85" t="s">
        <v>438</v>
      </c>
      <c r="AE29" s="85">
        <v>153</v>
      </c>
      <c r="AF29" s="85">
        <v>84</v>
      </c>
      <c r="AG29" s="85">
        <v>5164</v>
      </c>
      <c r="AH29" s="85">
        <v>148</v>
      </c>
      <c r="AI29" s="85"/>
      <c r="AJ29" s="85" t="s">
        <v>461</v>
      </c>
      <c r="AK29" s="85" t="s">
        <v>468</v>
      </c>
      <c r="AL29" s="90" t="s">
        <v>487</v>
      </c>
      <c r="AM29" s="85"/>
      <c r="AN29" s="87">
        <v>40523.44804398148</v>
      </c>
      <c r="AO29" s="90" t="s">
        <v>512</v>
      </c>
      <c r="AP29" s="85" t="b">
        <v>0</v>
      </c>
      <c r="AQ29" s="85" t="b">
        <v>0</v>
      </c>
      <c r="AR29" s="85" t="b">
        <v>1</v>
      </c>
      <c r="AS29" s="85" t="s">
        <v>385</v>
      </c>
      <c r="AT29" s="85">
        <v>0</v>
      </c>
      <c r="AU29" s="90" t="s">
        <v>516</v>
      </c>
      <c r="AV29" s="85" t="b">
        <v>0</v>
      </c>
      <c r="AW29" s="85" t="s">
        <v>525</v>
      </c>
      <c r="AX29" s="90" t="s">
        <v>552</v>
      </c>
      <c r="AY29" s="85" t="s">
        <v>66</v>
      </c>
      <c r="AZ29" s="85" t="str">
        <f>REPLACE(INDEX(GroupVertices[Group],MATCH(Vertices[[#This Row],[Vertex]],GroupVertices[Vertex],0)),1,1,"")</f>
        <v>1</v>
      </c>
      <c r="BA29" s="51" t="s">
        <v>869</v>
      </c>
      <c r="BB29" s="51" t="s">
        <v>869</v>
      </c>
      <c r="BC29" s="51" t="s">
        <v>872</v>
      </c>
      <c r="BD29" s="51" t="s">
        <v>872</v>
      </c>
      <c r="BE29" s="51" t="s">
        <v>283</v>
      </c>
      <c r="BF29" s="51" t="s">
        <v>283</v>
      </c>
      <c r="BG29" s="132" t="s">
        <v>695</v>
      </c>
      <c r="BH29" s="132" t="s">
        <v>695</v>
      </c>
      <c r="BI29" s="132" t="s">
        <v>378</v>
      </c>
      <c r="BJ29" s="132" t="s">
        <v>378</v>
      </c>
      <c r="BK29" s="132">
        <v>0</v>
      </c>
      <c r="BL29" s="135">
        <v>0</v>
      </c>
      <c r="BM29" s="132">
        <v>0</v>
      </c>
      <c r="BN29" s="135">
        <v>0</v>
      </c>
      <c r="BO29" s="132">
        <v>0</v>
      </c>
      <c r="BP29" s="135">
        <v>0</v>
      </c>
      <c r="BQ29" s="132">
        <v>4</v>
      </c>
      <c r="BR29" s="135">
        <v>100</v>
      </c>
      <c r="BS29" s="132">
        <v>4</v>
      </c>
      <c r="BT29" s="2"/>
      <c r="BU29" s="3"/>
      <c r="BV29" s="3"/>
      <c r="BW29" s="3"/>
      <c r="BX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hyperlinks>
    <hyperlink ref="AL7" r:id="rId1" display="https://www.glasgowfuad.com/"/>
    <hyperlink ref="AL9" r:id="rId2" display="https://t.co/q3ydQ62nZL"/>
    <hyperlink ref="AL11" r:id="rId3" display="http://t.co/RRecP2HJD5"/>
    <hyperlink ref="AL12" r:id="rId4" display="https://t.co/ZM5uezGWSF"/>
    <hyperlink ref="AL13" r:id="rId5" display="https://t.co/RORVFeDuW6"/>
    <hyperlink ref="AL16" r:id="rId6" display="https://t.co/8dfIAtTod1"/>
    <hyperlink ref="AL18" r:id="rId7" display="https://t.co/upMfnRPnXj"/>
    <hyperlink ref="AL19" r:id="rId8" display="https://t.co/K42FMpPOCr"/>
    <hyperlink ref="AL21" r:id="rId9" display="https://t.co/bHRVNG2mpp"/>
    <hyperlink ref="AL22" r:id="rId10" display="https://t.co/km70fLInaC"/>
    <hyperlink ref="AL25" r:id="rId11" display="https://t.co/9n302vhDcw"/>
    <hyperlink ref="AL26" r:id="rId12" display="https://t.co/I5TWHU6odc"/>
    <hyperlink ref="AL29" r:id="rId13" display="https://t.co/UQEPECIRfH"/>
    <hyperlink ref="AO3" r:id="rId14" display="https://pbs.twimg.com/profile_banners/1027114215147008000/1554542631"/>
    <hyperlink ref="AO4" r:id="rId15" display="https://pbs.twimg.com/profile_banners/1017894853705916421/1538904630"/>
    <hyperlink ref="AO5" r:id="rId16" display="https://pbs.twimg.com/profile_banners/1063405388/1525810568"/>
    <hyperlink ref="AO6" r:id="rId17" display="https://pbs.twimg.com/profile_banners/336579356/1467372396"/>
    <hyperlink ref="AO7" r:id="rId18" display="https://pbs.twimg.com/profile_banners/2318119938/1556496699"/>
    <hyperlink ref="AO8" r:id="rId19" display="https://pbs.twimg.com/profile_banners/249774521/1528548372"/>
    <hyperlink ref="AO9" r:id="rId20" display="https://pbs.twimg.com/profile_banners/254957552/1391885048"/>
    <hyperlink ref="AO10" r:id="rId21" display="https://pbs.twimg.com/profile_banners/254095506/1393531629"/>
    <hyperlink ref="AO11" r:id="rId22" display="https://pbs.twimg.com/profile_banners/143742312/1496229737"/>
    <hyperlink ref="AO12" r:id="rId23" display="https://pbs.twimg.com/profile_banners/174695783/1402751292"/>
    <hyperlink ref="AO13" r:id="rId24" display="https://pbs.twimg.com/profile_banners/128215557/1468982146"/>
    <hyperlink ref="AO14" r:id="rId25" display="https://pbs.twimg.com/profile_banners/749866055204495361/1557222123"/>
    <hyperlink ref="AO15" r:id="rId26" display="https://pbs.twimg.com/profile_banners/970378129230499846/1531862060"/>
    <hyperlink ref="AO16" r:id="rId27" display="https://pbs.twimg.com/profile_banners/1025624959916404736/1551208290"/>
    <hyperlink ref="AO17" r:id="rId28" display="https://pbs.twimg.com/profile_banners/523744779/1480332057"/>
    <hyperlink ref="AO18" r:id="rId29" display="https://pbs.twimg.com/profile_banners/244253245/1355393157"/>
    <hyperlink ref="AO19" r:id="rId30" display="https://pbs.twimg.com/profile_banners/850671062/1556914458"/>
    <hyperlink ref="AO20" r:id="rId31" display="https://pbs.twimg.com/profile_banners/3021974815/1556544818"/>
    <hyperlink ref="AO21" r:id="rId32" display="https://pbs.twimg.com/profile_banners/3303121306/1451253784"/>
    <hyperlink ref="AO22" r:id="rId33" display="https://pbs.twimg.com/profile_banners/102353333/1556182680"/>
    <hyperlink ref="AO23" r:id="rId34" display="https://pbs.twimg.com/profile_banners/958671008394772480/1540348180"/>
    <hyperlink ref="AO24" r:id="rId35" display="https://pbs.twimg.com/profile_banners/1053370971384700929/1555959058"/>
    <hyperlink ref="AO26" r:id="rId36" display="https://pbs.twimg.com/profile_banners/4527716355/1481480247"/>
    <hyperlink ref="AO27" r:id="rId37" display="https://pbs.twimg.com/profile_banners/1044331300927279106/1553187920"/>
    <hyperlink ref="AO29" r:id="rId38" display="https://pbs.twimg.com/profile_banners/225352021/1405495194"/>
    <hyperlink ref="AU5" r:id="rId39" display="http://abs.twimg.com/images/themes/theme14/bg.gif"/>
    <hyperlink ref="AU6" r:id="rId40" display="http://abs.twimg.com/images/themes/theme9/bg.gif"/>
    <hyperlink ref="AU7" r:id="rId41" display="http://abs.twimg.com/images/themes/theme1/bg.png"/>
    <hyperlink ref="AU8" r:id="rId42" display="http://abs.twimg.com/images/themes/theme18/bg.gif"/>
    <hyperlink ref="AU9" r:id="rId43" display="http://abs.twimg.com/images/themes/theme1/bg.png"/>
    <hyperlink ref="AU10" r:id="rId44" display="http://abs.twimg.com/images/themes/theme4/bg.gif"/>
    <hyperlink ref="AU11" r:id="rId45" display="http://abs.twimg.com/images/themes/theme1/bg.png"/>
    <hyperlink ref="AU12" r:id="rId46" display="http://abs.twimg.com/images/themes/theme14/bg.gif"/>
    <hyperlink ref="AU13" r:id="rId47" display="http://abs.twimg.com/images/themes/theme1/bg.png"/>
    <hyperlink ref="AU14" r:id="rId48" display="http://abs.twimg.com/images/themes/theme1/bg.png"/>
    <hyperlink ref="AU17" r:id="rId49" display="http://abs.twimg.com/images/themes/theme18/bg.gif"/>
    <hyperlink ref="AU18" r:id="rId50" display="http://abs.twimg.com/images/themes/theme1/bg.png"/>
    <hyperlink ref="AU19" r:id="rId51" display="http://abs.twimg.com/images/themes/theme14/bg.gif"/>
    <hyperlink ref="AU20" r:id="rId52" display="http://abs.twimg.com/images/themes/theme2/bg.gif"/>
    <hyperlink ref="AU21" r:id="rId53" display="http://abs.twimg.com/images/themes/theme1/bg.png"/>
    <hyperlink ref="AU22" r:id="rId54" display="http://abs.twimg.com/images/themes/theme9/bg.gif"/>
    <hyperlink ref="AU25" r:id="rId55" display="http://abs.twimg.com/images/themes/theme1/bg.png"/>
    <hyperlink ref="AU26" r:id="rId56" display="http://abs.twimg.com/images/themes/theme1/bg.png"/>
    <hyperlink ref="AU29" r:id="rId57" display="http://abs.twimg.com/images/themes/theme18/bg.gif"/>
    <hyperlink ref="F3" r:id="rId58" display="http://pbs.twimg.com/profile_images/1084896343485808640/7r0tvfC1_normal.jpg"/>
    <hyperlink ref="F4" r:id="rId59" display="http://pbs.twimg.com/profile_images/1123644454580183041/SHU2jpSi_normal.jpg"/>
    <hyperlink ref="F5" r:id="rId60" display="http://pbs.twimg.com/profile_images/1110608738153578497/dwG4WiLk_normal.jpg"/>
    <hyperlink ref="F6" r:id="rId61" display="http://pbs.twimg.com/profile_images/749702476614565889/v2qVHxcG_normal.jpg"/>
    <hyperlink ref="F7" r:id="rId62" display="http://pbs.twimg.com/profile_images/1119882458839826432/hSBSg0Ml_normal.png"/>
    <hyperlink ref="F8" r:id="rId63" display="http://pbs.twimg.com/profile_images/1099618939317948416/3OGYxEbJ_normal.png"/>
    <hyperlink ref="F9" r:id="rId64" display="http://pbs.twimg.com/profile_images/690965062731730944/3YU8T0t__normal.jpg"/>
    <hyperlink ref="F10" r:id="rId65" display="http://pbs.twimg.com/profile_images/439127896599166976/-rSZ60ID_normal.jpeg"/>
    <hyperlink ref="F11" r:id="rId66" display="http://pbs.twimg.com/profile_images/822699273640931329/hRayPD2G_normal.jpg"/>
    <hyperlink ref="F12" r:id="rId67" display="http://pbs.twimg.com/profile_images/868574722736435201/1qzOMGYN_normal.jpg"/>
    <hyperlink ref="F13" r:id="rId68" display="http://pbs.twimg.com/profile_images/1123688962567151616/lJF93P81_normal.png"/>
    <hyperlink ref="F14" r:id="rId69" display="http://pbs.twimg.com/profile_images/1122567072901476352/wpay74u3_normal.jpg"/>
    <hyperlink ref="F15" r:id="rId70" display="http://pbs.twimg.com/profile_images/1114888029225852930/qvOWEL2W_normal.jpg"/>
    <hyperlink ref="F16" r:id="rId71" display="http://pbs.twimg.com/profile_images/1100492449326264327/vPTYUPO5_normal.jpg"/>
    <hyperlink ref="F17" r:id="rId72" display="http://pbs.twimg.com/profile_images/1098981948603723778/jO2uvtUl_normal.jpg"/>
    <hyperlink ref="F18" r:id="rId73" display="http://pbs.twimg.com/profile_images/610832999681290240/GkIgMZpC_normal.jpg"/>
    <hyperlink ref="F19" r:id="rId74" display="http://pbs.twimg.com/profile_images/1099679551154720769/YSv0bGKe_normal.jpg"/>
    <hyperlink ref="F20" r:id="rId75" display="http://pbs.twimg.com/profile_images/1093971880166461440/y7PWd-Ki_normal.jpg"/>
    <hyperlink ref="F21" r:id="rId76" display="http://pbs.twimg.com/profile_images/849139574857183233/ynMlUK2U_normal.jpg"/>
    <hyperlink ref="F22" r:id="rId77" display="http://pbs.twimg.com/profile_images/1125605853753561090/FyPvg7-g_normal.jpg"/>
    <hyperlink ref="F23" r:id="rId78" display="http://pbs.twimg.com/profile_images/964262343092981767/eQx-Q0xR_normal.jpg"/>
    <hyperlink ref="F24" r:id="rId79" display="http://pbs.twimg.com/profile_images/1120399339279536128/VY_QawUP_normal.jpg"/>
    <hyperlink ref="F25" r:id="rId80" display="http://pbs.twimg.com/profile_images/1126627958603558912/Ba7Ki48v_normal.png"/>
    <hyperlink ref="F26" r:id="rId81" display="http://pbs.twimg.com/profile_images/677937808150020096/yrsrQBo9_normal.jpg"/>
    <hyperlink ref="F27" r:id="rId82" display="http://pbs.twimg.com/profile_images/1118255807014084608/i_1TMxwt_normal.jpg"/>
    <hyperlink ref="F28" r:id="rId83" display="http://pbs.twimg.com/profile_images/1129259353033314304/ZPsaXiLu_normal.jpg"/>
    <hyperlink ref="F29" r:id="rId84" display="http://pbs.twimg.com/profile_images/489308119580016640/NJzfIYOm_normal.jpeg"/>
    <hyperlink ref="AX3" r:id="rId85" display="https://twitter.com/berkayselcuk_"/>
    <hyperlink ref="AX4" r:id="rId86" display="https://twitter.com/ozgelizmm"/>
    <hyperlink ref="AX5" r:id="rId87" display="https://twitter.com/rebel169"/>
    <hyperlink ref="AX6" r:id="rId88" display="https://twitter.com/madina_kas"/>
    <hyperlink ref="AX7" r:id="rId89" display="https://twitter.com/dralakbarov"/>
    <hyperlink ref="AX8" r:id="rId90" display="https://twitter.com/rhmtwa"/>
    <hyperlink ref="AX9" r:id="rId91" display="https://twitter.com/kotoka_sakura"/>
    <hyperlink ref="AX10" r:id="rId92" display="https://twitter.com/dovgalec"/>
    <hyperlink ref="AX11" r:id="rId93" display="https://twitter.com/presidentaz"/>
    <hyperlink ref="AX12" r:id="rId94" display="https://twitter.com/zaurkerimoff"/>
    <hyperlink ref="AX13" r:id="rId95" display="https://twitter.com/cavidaga"/>
    <hyperlink ref="AX14" r:id="rId96" display="https://twitter.com/zakirmajid76"/>
    <hyperlink ref="AX15" r:id="rId97" display="https://twitter.com/enigma72427693"/>
    <hyperlink ref="AX16" r:id="rId98" display="https://twitter.com/ilqara_tlbva"/>
    <hyperlink ref="AX17" r:id="rId99" display="https://twitter.com/kerimov_kenan"/>
    <hyperlink ref="AX18" r:id="rId100" display="https://twitter.com/nrahimli"/>
    <hyperlink ref="AX19" r:id="rId101" display="https://twitter.com/ruslandesoul"/>
    <hyperlink ref="AX20" r:id="rId102" display="https://twitter.com/mapafucker"/>
    <hyperlink ref="AX21" r:id="rId103" display="https://twitter.com/elyar_zeynalov"/>
    <hyperlink ref="AX22" r:id="rId104" display="https://twitter.com/khayala_"/>
    <hyperlink ref="AX23" r:id="rId105" display="https://twitter.com/ayseliyeva_"/>
    <hyperlink ref="AX24" r:id="rId106" display="https://twitter.com/sametbozdogan_"/>
    <hyperlink ref="AX25" r:id="rId107" display="https://twitter.com/alaskabyr"/>
    <hyperlink ref="AX26" r:id="rId108" display="https://twitter.com/criminal_az"/>
    <hyperlink ref="AX27" r:id="rId109" display="https://twitter.com/rsukur2"/>
    <hyperlink ref="AX28" r:id="rId110" display="https://twitter.com/alitrksoy7"/>
    <hyperlink ref="AX29" r:id="rId111" display="https://twitter.com/ziya_ismayilov"/>
  </hyperlinks>
  <printOptions/>
  <pageMargins left="0.7" right="0.7" top="0.75" bottom="0.75" header="0.3" footer="0.3"/>
  <pageSetup horizontalDpi="600" verticalDpi="600" orientation="portrait" r:id="rId115"/>
  <legacyDrawing r:id="rId113"/>
  <tableParts>
    <tablePart r:id="rId1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660</v>
      </c>
      <c r="Z2" s="13" t="s">
        <v>670</v>
      </c>
      <c r="AA2" s="13" t="s">
        <v>687</v>
      </c>
      <c r="AB2" s="13" t="s">
        <v>756</v>
      </c>
      <c r="AC2" s="13" t="s">
        <v>826</v>
      </c>
      <c r="AD2" s="13" t="s">
        <v>849</v>
      </c>
      <c r="AE2" s="13" t="s">
        <v>850</v>
      </c>
      <c r="AF2" s="13" t="s">
        <v>860</v>
      </c>
      <c r="AG2" s="67" t="s">
        <v>972</v>
      </c>
      <c r="AH2" s="67" t="s">
        <v>973</v>
      </c>
      <c r="AI2" s="67" t="s">
        <v>974</v>
      </c>
      <c r="AJ2" s="67" t="s">
        <v>975</v>
      </c>
      <c r="AK2" s="67" t="s">
        <v>976</v>
      </c>
      <c r="AL2" s="67" t="s">
        <v>977</v>
      </c>
      <c r="AM2" s="67" t="s">
        <v>978</v>
      </c>
      <c r="AN2" s="67" t="s">
        <v>979</v>
      </c>
      <c r="AO2" s="67" t="s">
        <v>982</v>
      </c>
    </row>
    <row r="3" spans="1:41" ht="15">
      <c r="A3" s="126" t="s">
        <v>619</v>
      </c>
      <c r="B3" s="127" t="s">
        <v>626</v>
      </c>
      <c r="C3" s="127" t="s">
        <v>56</v>
      </c>
      <c r="D3" s="118"/>
      <c r="E3" s="117"/>
      <c r="F3" s="119" t="s">
        <v>1024</v>
      </c>
      <c r="G3" s="120"/>
      <c r="H3" s="120"/>
      <c r="I3" s="121">
        <v>3</v>
      </c>
      <c r="J3" s="122"/>
      <c r="K3" s="51">
        <v>10</v>
      </c>
      <c r="L3" s="51">
        <v>9</v>
      </c>
      <c r="M3" s="51">
        <v>4</v>
      </c>
      <c r="N3" s="51">
        <v>13</v>
      </c>
      <c r="O3" s="51">
        <v>13</v>
      </c>
      <c r="P3" s="52" t="s">
        <v>983</v>
      </c>
      <c r="Q3" s="52" t="s">
        <v>983</v>
      </c>
      <c r="R3" s="51">
        <v>10</v>
      </c>
      <c r="S3" s="51">
        <v>10</v>
      </c>
      <c r="T3" s="51">
        <v>1</v>
      </c>
      <c r="U3" s="51">
        <v>4</v>
      </c>
      <c r="V3" s="51">
        <v>0</v>
      </c>
      <c r="W3" s="52">
        <v>0</v>
      </c>
      <c r="X3" s="52">
        <v>0</v>
      </c>
      <c r="Y3" s="85" t="s">
        <v>661</v>
      </c>
      <c r="Z3" s="85" t="s">
        <v>671</v>
      </c>
      <c r="AA3" s="85" t="s">
        <v>688</v>
      </c>
      <c r="AB3" s="91" t="s">
        <v>757</v>
      </c>
      <c r="AC3" s="91" t="s">
        <v>827</v>
      </c>
      <c r="AD3" s="91"/>
      <c r="AE3" s="91"/>
      <c r="AF3" s="91" t="s">
        <v>861</v>
      </c>
      <c r="AG3" s="132">
        <v>1</v>
      </c>
      <c r="AH3" s="135">
        <v>0.746268656716418</v>
      </c>
      <c r="AI3" s="132">
        <v>2</v>
      </c>
      <c r="AJ3" s="135">
        <v>1.492537313432836</v>
      </c>
      <c r="AK3" s="132">
        <v>0</v>
      </c>
      <c r="AL3" s="135">
        <v>0</v>
      </c>
      <c r="AM3" s="132">
        <v>131</v>
      </c>
      <c r="AN3" s="135">
        <v>97.76119402985074</v>
      </c>
      <c r="AO3" s="132">
        <v>134</v>
      </c>
    </row>
    <row r="4" spans="1:41" ht="15">
      <c r="A4" s="126" t="s">
        <v>620</v>
      </c>
      <c r="B4" s="127" t="s">
        <v>627</v>
      </c>
      <c r="C4" s="127" t="s">
        <v>56</v>
      </c>
      <c r="D4" s="123"/>
      <c r="E4" s="100"/>
      <c r="F4" s="103" t="s">
        <v>1025</v>
      </c>
      <c r="G4" s="107"/>
      <c r="H4" s="107"/>
      <c r="I4" s="124">
        <v>4</v>
      </c>
      <c r="J4" s="110"/>
      <c r="K4" s="51">
        <v>6</v>
      </c>
      <c r="L4" s="51">
        <v>6</v>
      </c>
      <c r="M4" s="51">
        <v>0</v>
      </c>
      <c r="N4" s="51">
        <v>6</v>
      </c>
      <c r="O4" s="51">
        <v>1</v>
      </c>
      <c r="P4" s="52">
        <v>0</v>
      </c>
      <c r="Q4" s="52">
        <v>0</v>
      </c>
      <c r="R4" s="51">
        <v>1</v>
      </c>
      <c r="S4" s="51">
        <v>0</v>
      </c>
      <c r="T4" s="51">
        <v>6</v>
      </c>
      <c r="U4" s="51">
        <v>6</v>
      </c>
      <c r="V4" s="51">
        <v>2</v>
      </c>
      <c r="W4" s="52">
        <v>1.388889</v>
      </c>
      <c r="X4" s="52">
        <v>0.16666666666666666</v>
      </c>
      <c r="Y4" s="85" t="s">
        <v>270</v>
      </c>
      <c r="Z4" s="85" t="s">
        <v>279</v>
      </c>
      <c r="AA4" s="85" t="s">
        <v>283</v>
      </c>
      <c r="AB4" s="91" t="s">
        <v>758</v>
      </c>
      <c r="AC4" s="91" t="s">
        <v>828</v>
      </c>
      <c r="AD4" s="91"/>
      <c r="AE4" s="91" t="s">
        <v>229</v>
      </c>
      <c r="AF4" s="91" t="s">
        <v>862</v>
      </c>
      <c r="AG4" s="132">
        <v>0</v>
      </c>
      <c r="AH4" s="135">
        <v>0</v>
      </c>
      <c r="AI4" s="132">
        <v>0</v>
      </c>
      <c r="AJ4" s="135">
        <v>0</v>
      </c>
      <c r="AK4" s="132">
        <v>0</v>
      </c>
      <c r="AL4" s="135">
        <v>0</v>
      </c>
      <c r="AM4" s="132">
        <v>113</v>
      </c>
      <c r="AN4" s="135">
        <v>100</v>
      </c>
      <c r="AO4" s="132">
        <v>113</v>
      </c>
    </row>
    <row r="5" spans="1:41" ht="15">
      <c r="A5" s="126" t="s">
        <v>621</v>
      </c>
      <c r="B5" s="127" t="s">
        <v>628</v>
      </c>
      <c r="C5" s="127" t="s">
        <v>56</v>
      </c>
      <c r="D5" s="123"/>
      <c r="E5" s="100"/>
      <c r="F5" s="103" t="s">
        <v>1026</v>
      </c>
      <c r="G5" s="107"/>
      <c r="H5" s="107"/>
      <c r="I5" s="124">
        <v>5</v>
      </c>
      <c r="J5" s="110"/>
      <c r="K5" s="51">
        <v>3</v>
      </c>
      <c r="L5" s="51">
        <v>4</v>
      </c>
      <c r="M5" s="51">
        <v>0</v>
      </c>
      <c r="N5" s="51">
        <v>4</v>
      </c>
      <c r="O5" s="51">
        <v>2</v>
      </c>
      <c r="P5" s="52">
        <v>0</v>
      </c>
      <c r="Q5" s="52">
        <v>0</v>
      </c>
      <c r="R5" s="51">
        <v>1</v>
      </c>
      <c r="S5" s="51">
        <v>0</v>
      </c>
      <c r="T5" s="51">
        <v>3</v>
      </c>
      <c r="U5" s="51">
        <v>4</v>
      </c>
      <c r="V5" s="51">
        <v>2</v>
      </c>
      <c r="W5" s="52">
        <v>0.888889</v>
      </c>
      <c r="X5" s="52">
        <v>0.3333333333333333</v>
      </c>
      <c r="Y5" s="85" t="s">
        <v>268</v>
      </c>
      <c r="Z5" s="85" t="s">
        <v>277</v>
      </c>
      <c r="AA5" s="85" t="s">
        <v>283</v>
      </c>
      <c r="AB5" s="91" t="s">
        <v>759</v>
      </c>
      <c r="AC5" s="91" t="s">
        <v>829</v>
      </c>
      <c r="AD5" s="91"/>
      <c r="AE5" s="91" t="s">
        <v>851</v>
      </c>
      <c r="AF5" s="91" t="s">
        <v>863</v>
      </c>
      <c r="AG5" s="132">
        <v>1</v>
      </c>
      <c r="AH5" s="135">
        <v>0.8</v>
      </c>
      <c r="AI5" s="132">
        <v>8</v>
      </c>
      <c r="AJ5" s="135">
        <v>6.4</v>
      </c>
      <c r="AK5" s="132">
        <v>0</v>
      </c>
      <c r="AL5" s="135">
        <v>0</v>
      </c>
      <c r="AM5" s="132">
        <v>116</v>
      </c>
      <c r="AN5" s="135">
        <v>92.8</v>
      </c>
      <c r="AO5" s="132">
        <v>125</v>
      </c>
    </row>
    <row r="6" spans="1:41" ht="15">
      <c r="A6" s="126" t="s">
        <v>622</v>
      </c>
      <c r="B6" s="127" t="s">
        <v>629</v>
      </c>
      <c r="C6" s="127" t="s">
        <v>56</v>
      </c>
      <c r="D6" s="123"/>
      <c r="E6" s="100"/>
      <c r="F6" s="103" t="s">
        <v>1027</v>
      </c>
      <c r="G6" s="107"/>
      <c r="H6" s="107"/>
      <c r="I6" s="124">
        <v>6</v>
      </c>
      <c r="J6" s="110"/>
      <c r="K6" s="51">
        <v>2</v>
      </c>
      <c r="L6" s="51">
        <v>2</v>
      </c>
      <c r="M6" s="51">
        <v>0</v>
      </c>
      <c r="N6" s="51">
        <v>2</v>
      </c>
      <c r="O6" s="51">
        <v>1</v>
      </c>
      <c r="P6" s="52">
        <v>0</v>
      </c>
      <c r="Q6" s="52">
        <v>0</v>
      </c>
      <c r="R6" s="51">
        <v>1</v>
      </c>
      <c r="S6" s="51">
        <v>0</v>
      </c>
      <c r="T6" s="51">
        <v>2</v>
      </c>
      <c r="U6" s="51">
        <v>2</v>
      </c>
      <c r="V6" s="51">
        <v>1</v>
      </c>
      <c r="W6" s="52">
        <v>0.5</v>
      </c>
      <c r="X6" s="52">
        <v>0.5</v>
      </c>
      <c r="Y6" s="85"/>
      <c r="Z6" s="85"/>
      <c r="AA6" s="85" t="s">
        <v>287</v>
      </c>
      <c r="AB6" s="91" t="s">
        <v>760</v>
      </c>
      <c r="AC6" s="91" t="s">
        <v>830</v>
      </c>
      <c r="AD6" s="91"/>
      <c r="AE6" s="91" t="s">
        <v>232</v>
      </c>
      <c r="AF6" s="91" t="s">
        <v>864</v>
      </c>
      <c r="AG6" s="132">
        <v>0</v>
      </c>
      <c r="AH6" s="135">
        <v>0</v>
      </c>
      <c r="AI6" s="132">
        <v>0</v>
      </c>
      <c r="AJ6" s="135">
        <v>0</v>
      </c>
      <c r="AK6" s="132">
        <v>0</v>
      </c>
      <c r="AL6" s="135">
        <v>0</v>
      </c>
      <c r="AM6" s="132">
        <v>53</v>
      </c>
      <c r="AN6" s="135">
        <v>100</v>
      </c>
      <c r="AO6" s="132">
        <v>53</v>
      </c>
    </row>
    <row r="7" spans="1:41" ht="15">
      <c r="A7" s="126" t="s">
        <v>623</v>
      </c>
      <c r="B7" s="127" t="s">
        <v>630</v>
      </c>
      <c r="C7" s="127" t="s">
        <v>56</v>
      </c>
      <c r="D7" s="123"/>
      <c r="E7" s="100"/>
      <c r="F7" s="103" t="s">
        <v>1028</v>
      </c>
      <c r="G7" s="107"/>
      <c r="H7" s="107"/>
      <c r="I7" s="124">
        <v>7</v>
      </c>
      <c r="J7" s="110"/>
      <c r="K7" s="51">
        <v>2</v>
      </c>
      <c r="L7" s="51">
        <v>2</v>
      </c>
      <c r="M7" s="51">
        <v>0</v>
      </c>
      <c r="N7" s="51">
        <v>2</v>
      </c>
      <c r="O7" s="51">
        <v>1</v>
      </c>
      <c r="P7" s="52">
        <v>0</v>
      </c>
      <c r="Q7" s="52">
        <v>0</v>
      </c>
      <c r="R7" s="51">
        <v>1</v>
      </c>
      <c r="S7" s="51">
        <v>0</v>
      </c>
      <c r="T7" s="51">
        <v>2</v>
      </c>
      <c r="U7" s="51">
        <v>2</v>
      </c>
      <c r="V7" s="51">
        <v>1</v>
      </c>
      <c r="W7" s="52">
        <v>0.5</v>
      </c>
      <c r="X7" s="52">
        <v>0.5</v>
      </c>
      <c r="Y7" s="85"/>
      <c r="Z7" s="85"/>
      <c r="AA7" s="85" t="s">
        <v>283</v>
      </c>
      <c r="AB7" s="91" t="s">
        <v>761</v>
      </c>
      <c r="AC7" s="91" t="s">
        <v>831</v>
      </c>
      <c r="AD7" s="91"/>
      <c r="AE7" s="91" t="s">
        <v>223</v>
      </c>
      <c r="AF7" s="91" t="s">
        <v>865</v>
      </c>
      <c r="AG7" s="132">
        <v>0</v>
      </c>
      <c r="AH7" s="135">
        <v>0</v>
      </c>
      <c r="AI7" s="132">
        <v>0</v>
      </c>
      <c r="AJ7" s="135">
        <v>0</v>
      </c>
      <c r="AK7" s="132">
        <v>0</v>
      </c>
      <c r="AL7" s="135">
        <v>0</v>
      </c>
      <c r="AM7" s="132">
        <v>60</v>
      </c>
      <c r="AN7" s="135">
        <v>100</v>
      </c>
      <c r="AO7" s="132">
        <v>60</v>
      </c>
    </row>
    <row r="8" spans="1:41" ht="15">
      <c r="A8" s="126" t="s">
        <v>624</v>
      </c>
      <c r="B8" s="127" t="s">
        <v>631</v>
      </c>
      <c r="C8" s="127" t="s">
        <v>56</v>
      </c>
      <c r="D8" s="123"/>
      <c r="E8" s="100"/>
      <c r="F8" s="103" t="s">
        <v>624</v>
      </c>
      <c r="G8" s="107"/>
      <c r="H8" s="107"/>
      <c r="I8" s="124">
        <v>8</v>
      </c>
      <c r="J8" s="110"/>
      <c r="K8" s="51">
        <v>2</v>
      </c>
      <c r="L8" s="51">
        <v>1</v>
      </c>
      <c r="M8" s="51">
        <v>0</v>
      </c>
      <c r="N8" s="51">
        <v>1</v>
      </c>
      <c r="O8" s="51">
        <v>0</v>
      </c>
      <c r="P8" s="52">
        <v>0</v>
      </c>
      <c r="Q8" s="52">
        <v>0</v>
      </c>
      <c r="R8" s="51">
        <v>1</v>
      </c>
      <c r="S8" s="51">
        <v>0</v>
      </c>
      <c r="T8" s="51">
        <v>2</v>
      </c>
      <c r="U8" s="51">
        <v>1</v>
      </c>
      <c r="V8" s="51">
        <v>1</v>
      </c>
      <c r="W8" s="52">
        <v>0.5</v>
      </c>
      <c r="X8" s="52">
        <v>0.5</v>
      </c>
      <c r="Y8" s="85"/>
      <c r="Z8" s="85"/>
      <c r="AA8" s="85" t="s">
        <v>285</v>
      </c>
      <c r="AB8" s="91" t="s">
        <v>378</v>
      </c>
      <c r="AC8" s="91" t="s">
        <v>378</v>
      </c>
      <c r="AD8" s="91" t="s">
        <v>238</v>
      </c>
      <c r="AE8" s="91"/>
      <c r="AF8" s="91" t="s">
        <v>866</v>
      </c>
      <c r="AG8" s="132">
        <v>0</v>
      </c>
      <c r="AH8" s="135">
        <v>0</v>
      </c>
      <c r="AI8" s="132">
        <v>0</v>
      </c>
      <c r="AJ8" s="135">
        <v>0</v>
      </c>
      <c r="AK8" s="132">
        <v>0</v>
      </c>
      <c r="AL8" s="135">
        <v>0</v>
      </c>
      <c r="AM8" s="132">
        <v>3</v>
      </c>
      <c r="AN8" s="135">
        <v>100</v>
      </c>
      <c r="AO8" s="132">
        <v>3</v>
      </c>
    </row>
    <row r="9" spans="1:41" ht="15">
      <c r="A9" s="126" t="s">
        <v>625</v>
      </c>
      <c r="B9" s="127" t="s">
        <v>632</v>
      </c>
      <c r="C9" s="127" t="s">
        <v>56</v>
      </c>
      <c r="D9" s="123"/>
      <c r="E9" s="100"/>
      <c r="F9" s="103" t="s">
        <v>1029</v>
      </c>
      <c r="G9" s="107"/>
      <c r="H9" s="107"/>
      <c r="I9" s="124">
        <v>9</v>
      </c>
      <c r="J9" s="110"/>
      <c r="K9" s="51">
        <v>2</v>
      </c>
      <c r="L9" s="51">
        <v>2</v>
      </c>
      <c r="M9" s="51">
        <v>0</v>
      </c>
      <c r="N9" s="51">
        <v>2</v>
      </c>
      <c r="O9" s="51">
        <v>1</v>
      </c>
      <c r="P9" s="52">
        <v>0</v>
      </c>
      <c r="Q9" s="52">
        <v>0</v>
      </c>
      <c r="R9" s="51">
        <v>1</v>
      </c>
      <c r="S9" s="51">
        <v>0</v>
      </c>
      <c r="T9" s="51">
        <v>2</v>
      </c>
      <c r="U9" s="51">
        <v>2</v>
      </c>
      <c r="V9" s="51">
        <v>1</v>
      </c>
      <c r="W9" s="52">
        <v>0.5</v>
      </c>
      <c r="X9" s="52">
        <v>0.5</v>
      </c>
      <c r="Y9" s="85"/>
      <c r="Z9" s="85"/>
      <c r="AA9" s="85" t="s">
        <v>283</v>
      </c>
      <c r="AB9" s="91" t="s">
        <v>762</v>
      </c>
      <c r="AC9" s="91" t="s">
        <v>832</v>
      </c>
      <c r="AD9" s="91"/>
      <c r="AE9" s="91" t="s">
        <v>212</v>
      </c>
      <c r="AF9" s="91" t="s">
        <v>867</v>
      </c>
      <c r="AG9" s="132">
        <v>0</v>
      </c>
      <c r="AH9" s="135">
        <v>0</v>
      </c>
      <c r="AI9" s="132">
        <v>0</v>
      </c>
      <c r="AJ9" s="135">
        <v>0</v>
      </c>
      <c r="AK9" s="132">
        <v>0</v>
      </c>
      <c r="AL9" s="135">
        <v>0</v>
      </c>
      <c r="AM9" s="132">
        <v>38</v>
      </c>
      <c r="AN9" s="135">
        <v>100</v>
      </c>
      <c r="AO9" s="132">
        <v>38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619</v>
      </c>
      <c r="B2" s="91" t="s">
        <v>214</v>
      </c>
      <c r="C2" s="85">
        <f>VLOOKUP(GroupVertices[[#This Row],[Vertex]],Vertices[],MATCH("ID",Vertices[[#Headers],[Vertex]:[Vertex Content Word Count]],0),FALSE)</f>
        <v>5</v>
      </c>
    </row>
    <row r="3" spans="1:3" ht="15">
      <c r="A3" s="85" t="s">
        <v>619</v>
      </c>
      <c r="B3" s="91" t="s">
        <v>215</v>
      </c>
      <c r="C3" s="85">
        <f>VLOOKUP(GroupVertices[[#This Row],[Vertex]],Vertices[],MATCH("ID",Vertices[[#Headers],[Vertex]:[Vertex Content Word Count]],0),FALSE)</f>
        <v>6</v>
      </c>
    </row>
    <row r="4" spans="1:3" ht="15">
      <c r="A4" s="85" t="s">
        <v>619</v>
      </c>
      <c r="B4" s="91" t="s">
        <v>220</v>
      </c>
      <c r="C4" s="85">
        <f>VLOOKUP(GroupVertices[[#This Row],[Vertex]],Vertices[],MATCH("ID",Vertices[[#Headers],[Vertex]:[Vertex Content Word Count]],0),FALSE)</f>
        <v>12</v>
      </c>
    </row>
    <row r="5" spans="1:3" ht="15">
      <c r="A5" s="85" t="s">
        <v>619</v>
      </c>
      <c r="B5" s="91" t="s">
        <v>221</v>
      </c>
      <c r="C5" s="85">
        <f>VLOOKUP(GroupVertices[[#This Row],[Vertex]],Vertices[],MATCH("ID",Vertices[[#Headers],[Vertex]:[Vertex Content Word Count]],0),FALSE)</f>
        <v>13</v>
      </c>
    </row>
    <row r="6" spans="1:3" ht="15">
      <c r="A6" s="85" t="s">
        <v>619</v>
      </c>
      <c r="B6" s="91" t="s">
        <v>222</v>
      </c>
      <c r="C6" s="85">
        <f>VLOOKUP(GroupVertices[[#This Row],[Vertex]],Vertices[],MATCH("ID",Vertices[[#Headers],[Vertex]:[Vertex Content Word Count]],0),FALSE)</f>
        <v>14</v>
      </c>
    </row>
    <row r="7" spans="1:3" ht="15">
      <c r="A7" s="85" t="s">
        <v>619</v>
      </c>
      <c r="B7" s="91" t="s">
        <v>231</v>
      </c>
      <c r="C7" s="85">
        <f>VLOOKUP(GroupVertices[[#This Row],[Vertex]],Vertices[],MATCH("ID",Vertices[[#Headers],[Vertex]:[Vertex Content Word Count]],0),FALSE)</f>
        <v>23</v>
      </c>
    </row>
    <row r="8" spans="1:3" ht="15">
      <c r="A8" s="85" t="s">
        <v>619</v>
      </c>
      <c r="B8" s="91" t="s">
        <v>234</v>
      </c>
      <c r="C8" s="85">
        <f>VLOOKUP(GroupVertices[[#This Row],[Vertex]],Vertices[],MATCH("ID",Vertices[[#Headers],[Vertex]:[Vertex Content Word Count]],0),FALSE)</f>
        <v>26</v>
      </c>
    </row>
    <row r="9" spans="1:3" ht="15">
      <c r="A9" s="85" t="s">
        <v>619</v>
      </c>
      <c r="B9" s="91" t="s">
        <v>235</v>
      </c>
      <c r="C9" s="85">
        <f>VLOOKUP(GroupVertices[[#This Row],[Vertex]],Vertices[],MATCH("ID",Vertices[[#Headers],[Vertex]:[Vertex Content Word Count]],0),FALSE)</f>
        <v>27</v>
      </c>
    </row>
    <row r="10" spans="1:3" ht="15">
      <c r="A10" s="85" t="s">
        <v>619</v>
      </c>
      <c r="B10" s="91" t="s">
        <v>236</v>
      </c>
      <c r="C10" s="85">
        <f>VLOOKUP(GroupVertices[[#This Row],[Vertex]],Vertices[],MATCH("ID",Vertices[[#Headers],[Vertex]:[Vertex Content Word Count]],0),FALSE)</f>
        <v>28</v>
      </c>
    </row>
    <row r="11" spans="1:3" ht="15">
      <c r="A11" s="85" t="s">
        <v>619</v>
      </c>
      <c r="B11" s="91" t="s">
        <v>237</v>
      </c>
      <c r="C11" s="85">
        <f>VLOOKUP(GroupVertices[[#This Row],[Vertex]],Vertices[],MATCH("ID",Vertices[[#Headers],[Vertex]:[Vertex Content Word Count]],0),FALSE)</f>
        <v>29</v>
      </c>
    </row>
    <row r="12" spans="1:3" ht="15">
      <c r="A12" s="85" t="s">
        <v>620</v>
      </c>
      <c r="B12" s="91" t="s">
        <v>230</v>
      </c>
      <c r="C12" s="85">
        <f>VLOOKUP(GroupVertices[[#This Row],[Vertex]],Vertices[],MATCH("ID",Vertices[[#Headers],[Vertex]:[Vertex Content Word Count]],0),FALSE)</f>
        <v>22</v>
      </c>
    </row>
    <row r="13" spans="1:3" ht="15">
      <c r="A13" s="85" t="s">
        <v>620</v>
      </c>
      <c r="B13" s="91" t="s">
        <v>229</v>
      </c>
      <c r="C13" s="85">
        <f>VLOOKUP(GroupVertices[[#This Row],[Vertex]],Vertices[],MATCH("ID",Vertices[[#Headers],[Vertex]:[Vertex Content Word Count]],0),FALSE)</f>
        <v>18</v>
      </c>
    </row>
    <row r="14" spans="1:3" ht="15">
      <c r="A14" s="85" t="s">
        <v>620</v>
      </c>
      <c r="B14" s="91" t="s">
        <v>228</v>
      </c>
      <c r="C14" s="85">
        <f>VLOOKUP(GroupVertices[[#This Row],[Vertex]],Vertices[],MATCH("ID",Vertices[[#Headers],[Vertex]:[Vertex Content Word Count]],0),FALSE)</f>
        <v>21</v>
      </c>
    </row>
    <row r="15" spans="1:3" ht="15">
      <c r="A15" s="85" t="s">
        <v>620</v>
      </c>
      <c r="B15" s="91" t="s">
        <v>227</v>
      </c>
      <c r="C15" s="85">
        <f>VLOOKUP(GroupVertices[[#This Row],[Vertex]],Vertices[],MATCH("ID",Vertices[[#Headers],[Vertex]:[Vertex Content Word Count]],0),FALSE)</f>
        <v>20</v>
      </c>
    </row>
    <row r="16" spans="1:3" ht="15">
      <c r="A16" s="85" t="s">
        <v>620</v>
      </c>
      <c r="B16" s="91" t="s">
        <v>226</v>
      </c>
      <c r="C16" s="85">
        <f>VLOOKUP(GroupVertices[[#This Row],[Vertex]],Vertices[],MATCH("ID",Vertices[[#Headers],[Vertex]:[Vertex Content Word Count]],0),FALSE)</f>
        <v>19</v>
      </c>
    </row>
    <row r="17" spans="1:3" ht="15">
      <c r="A17" s="85" t="s">
        <v>620</v>
      </c>
      <c r="B17" s="91" t="s">
        <v>225</v>
      </c>
      <c r="C17" s="85">
        <f>VLOOKUP(GroupVertices[[#This Row],[Vertex]],Vertices[],MATCH("ID",Vertices[[#Headers],[Vertex]:[Vertex Content Word Count]],0),FALSE)</f>
        <v>17</v>
      </c>
    </row>
    <row r="18" spans="1:3" ht="15">
      <c r="A18" s="85" t="s">
        <v>621</v>
      </c>
      <c r="B18" s="91" t="s">
        <v>217</v>
      </c>
      <c r="C18" s="85">
        <f>VLOOKUP(GroupVertices[[#This Row],[Vertex]],Vertices[],MATCH("ID",Vertices[[#Headers],[Vertex]:[Vertex Content Word Count]],0),FALSE)</f>
        <v>8</v>
      </c>
    </row>
    <row r="19" spans="1:3" ht="15">
      <c r="A19" s="85" t="s">
        <v>621</v>
      </c>
      <c r="B19" s="91" t="s">
        <v>218</v>
      </c>
      <c r="C19" s="85">
        <f>VLOOKUP(GroupVertices[[#This Row],[Vertex]],Vertices[],MATCH("ID",Vertices[[#Headers],[Vertex]:[Vertex Content Word Count]],0),FALSE)</f>
        <v>9</v>
      </c>
    </row>
    <row r="20" spans="1:3" ht="15">
      <c r="A20" s="85" t="s">
        <v>621</v>
      </c>
      <c r="B20" s="91" t="s">
        <v>216</v>
      </c>
      <c r="C20" s="85">
        <f>VLOOKUP(GroupVertices[[#This Row],[Vertex]],Vertices[],MATCH("ID",Vertices[[#Headers],[Vertex]:[Vertex Content Word Count]],0),FALSE)</f>
        <v>7</v>
      </c>
    </row>
    <row r="21" spans="1:3" ht="15">
      <c r="A21" s="85" t="s">
        <v>622</v>
      </c>
      <c r="B21" s="91" t="s">
        <v>233</v>
      </c>
      <c r="C21" s="85">
        <f>VLOOKUP(GroupVertices[[#This Row],[Vertex]],Vertices[],MATCH("ID",Vertices[[#Headers],[Vertex]:[Vertex Content Word Count]],0),FALSE)</f>
        <v>25</v>
      </c>
    </row>
    <row r="22" spans="1:3" ht="15">
      <c r="A22" s="85" t="s">
        <v>622</v>
      </c>
      <c r="B22" s="91" t="s">
        <v>232</v>
      </c>
      <c r="C22" s="85">
        <f>VLOOKUP(GroupVertices[[#This Row],[Vertex]],Vertices[],MATCH("ID",Vertices[[#Headers],[Vertex]:[Vertex Content Word Count]],0),FALSE)</f>
        <v>24</v>
      </c>
    </row>
    <row r="23" spans="1:3" ht="15">
      <c r="A23" s="85" t="s">
        <v>623</v>
      </c>
      <c r="B23" s="91" t="s">
        <v>224</v>
      </c>
      <c r="C23" s="85">
        <f>VLOOKUP(GroupVertices[[#This Row],[Vertex]],Vertices[],MATCH("ID",Vertices[[#Headers],[Vertex]:[Vertex Content Word Count]],0),FALSE)</f>
        <v>16</v>
      </c>
    </row>
    <row r="24" spans="1:3" ht="15">
      <c r="A24" s="85" t="s">
        <v>623</v>
      </c>
      <c r="B24" s="91" t="s">
        <v>223</v>
      </c>
      <c r="C24" s="85">
        <f>VLOOKUP(GroupVertices[[#This Row],[Vertex]],Vertices[],MATCH("ID",Vertices[[#Headers],[Vertex]:[Vertex Content Word Count]],0),FALSE)</f>
        <v>15</v>
      </c>
    </row>
    <row r="25" spans="1:3" ht="15">
      <c r="A25" s="85" t="s">
        <v>624</v>
      </c>
      <c r="B25" s="91" t="s">
        <v>219</v>
      </c>
      <c r="C25" s="85">
        <f>VLOOKUP(GroupVertices[[#This Row],[Vertex]],Vertices[],MATCH("ID",Vertices[[#Headers],[Vertex]:[Vertex Content Word Count]],0),FALSE)</f>
        <v>10</v>
      </c>
    </row>
    <row r="26" spans="1:3" ht="15">
      <c r="A26" s="85" t="s">
        <v>624</v>
      </c>
      <c r="B26" s="91" t="s">
        <v>238</v>
      </c>
      <c r="C26" s="85">
        <f>VLOOKUP(GroupVertices[[#This Row],[Vertex]],Vertices[],MATCH("ID",Vertices[[#Headers],[Vertex]:[Vertex Content Word Count]],0),FALSE)</f>
        <v>11</v>
      </c>
    </row>
    <row r="27" spans="1:3" ht="15">
      <c r="A27" s="85" t="s">
        <v>625</v>
      </c>
      <c r="B27" s="91" t="s">
        <v>213</v>
      </c>
      <c r="C27" s="85">
        <f>VLOOKUP(GroupVertices[[#This Row],[Vertex]],Vertices[],MATCH("ID",Vertices[[#Headers],[Vertex]:[Vertex Content Word Count]],0),FALSE)</f>
        <v>4</v>
      </c>
    </row>
    <row r="28" spans="1:3" ht="15">
      <c r="A28" s="85" t="s">
        <v>625</v>
      </c>
      <c r="B28" s="91" t="s">
        <v>212</v>
      </c>
      <c r="C28"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639</v>
      </c>
      <c r="B2" s="36" t="s">
        <v>580</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25</v>
      </c>
      <c r="L2" s="39">
        <f>MIN(Vertices[Closeness Centrality])</f>
        <v>0</v>
      </c>
      <c r="M2" s="40">
        <f>COUNTIF(Vertices[Closeness Centrality],"&gt;= "&amp;L2)-COUNTIF(Vertices[Closeness Centrality],"&gt;="&amp;L3)</f>
        <v>10</v>
      </c>
      <c r="N2" s="39">
        <f>MIN(Vertices[Eigenvector Centrality])</f>
        <v>0</v>
      </c>
      <c r="O2" s="40">
        <f>COUNTIF(Vertices[Eigenvector Centrality],"&gt;= "&amp;N2)-COUNTIF(Vertices[Eigenvector Centrality],"&gt;="&amp;N3)</f>
        <v>21</v>
      </c>
      <c r="P2" s="39">
        <f>MIN(Vertices[PageRank])</f>
        <v>0.585356</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0.36363636363636365</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0.006513763636363636</v>
      </c>
      <c r="O3" s="42">
        <f>COUNTIF(Vertices[Eigenvector Centrality],"&gt;= "&amp;N3)-COUNTIF(Vertices[Eigenvector Centrality],"&gt;="&amp;N4)</f>
        <v>0</v>
      </c>
      <c r="P3" s="41">
        <f aca="true" t="shared" si="7" ref="P3:P26">P2+($P$57-$P$2)/BinDivisor</f>
        <v>0.6305879272727273</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27</v>
      </c>
      <c r="D4" s="34">
        <f t="shared" si="1"/>
        <v>0</v>
      </c>
      <c r="E4" s="3">
        <f>COUNTIF(Vertices[Degree],"&gt;= "&amp;D4)-COUNTIF(Vertices[Degree],"&gt;="&amp;D5)</f>
        <v>0</v>
      </c>
      <c r="F4" s="39">
        <f t="shared" si="2"/>
        <v>0.21818181818181817</v>
      </c>
      <c r="G4" s="40">
        <f>COUNTIF(Vertices[In-Degree],"&gt;= "&amp;F4)-COUNTIF(Vertices[In-Degree],"&gt;="&amp;F5)</f>
        <v>0</v>
      </c>
      <c r="H4" s="39">
        <f t="shared" si="3"/>
        <v>0.07272727272727272</v>
      </c>
      <c r="I4" s="40">
        <f>COUNTIF(Vertices[Out-Degree],"&gt;= "&amp;H4)-COUNTIF(Vertices[Out-Degree],"&gt;="&amp;H5)</f>
        <v>0</v>
      </c>
      <c r="J4" s="39">
        <f t="shared" si="4"/>
        <v>0.7272727272727273</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0.013027527272727272</v>
      </c>
      <c r="O4" s="40">
        <f>COUNTIF(Vertices[Eigenvector Centrality],"&gt;= "&amp;N4)-COUNTIF(Vertices[Eigenvector Centrality],"&gt;="&amp;N5)</f>
        <v>0</v>
      </c>
      <c r="P4" s="39">
        <f t="shared" si="7"/>
        <v>0.6758198545454546</v>
      </c>
      <c r="Q4" s="40">
        <f>COUNTIF(Vertices[PageRank],"&gt;= "&amp;P4)-COUNTIF(Vertices[PageRank],"&gt;="&amp;P5)</f>
        <v>3</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0.32727272727272727</v>
      </c>
      <c r="G5" s="42">
        <f>COUNTIF(Vertices[In-Degree],"&gt;= "&amp;F5)-COUNTIF(Vertices[In-Degree],"&gt;="&amp;F6)</f>
        <v>0</v>
      </c>
      <c r="H5" s="41">
        <f t="shared" si="3"/>
        <v>0.10909090909090909</v>
      </c>
      <c r="I5" s="42">
        <f>COUNTIF(Vertices[Out-Degree],"&gt;= "&amp;H5)-COUNTIF(Vertices[Out-Degree],"&gt;="&amp;H6)</f>
        <v>0</v>
      </c>
      <c r="J5" s="41">
        <f t="shared" si="4"/>
        <v>1.0909090909090908</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0.01954129090909091</v>
      </c>
      <c r="O5" s="42">
        <f>COUNTIF(Vertices[Eigenvector Centrality],"&gt;= "&amp;N5)-COUNTIF(Vertices[Eigenvector Centrality],"&gt;="&amp;N6)</f>
        <v>0</v>
      </c>
      <c r="P5" s="41">
        <f t="shared" si="7"/>
        <v>0.7210517818181819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26</v>
      </c>
      <c r="D6" s="34">
        <f t="shared" si="1"/>
        <v>0</v>
      </c>
      <c r="E6" s="3">
        <f>COUNTIF(Vertices[Degree],"&gt;= "&amp;D6)-COUNTIF(Vertices[Degree],"&gt;="&amp;D7)</f>
        <v>0</v>
      </c>
      <c r="F6" s="39">
        <f t="shared" si="2"/>
        <v>0.43636363636363634</v>
      </c>
      <c r="G6" s="40">
        <f>COUNTIF(Vertices[In-Degree],"&gt;= "&amp;F6)-COUNTIF(Vertices[In-Degree],"&gt;="&amp;F7)</f>
        <v>0</v>
      </c>
      <c r="H6" s="39">
        <f t="shared" si="3"/>
        <v>0.14545454545454545</v>
      </c>
      <c r="I6" s="40">
        <f>COUNTIF(Vertices[Out-Degree],"&gt;= "&amp;H6)-COUNTIF(Vertices[Out-Degree],"&gt;="&amp;H7)</f>
        <v>0</v>
      </c>
      <c r="J6" s="39">
        <f t="shared" si="4"/>
        <v>1.4545454545454546</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0.026055054545454544</v>
      </c>
      <c r="O6" s="40">
        <f>COUNTIF(Vertices[Eigenvector Centrality],"&gt;= "&amp;N6)-COUNTIF(Vertices[Eigenvector Centrality],"&gt;="&amp;N7)</f>
        <v>0</v>
      </c>
      <c r="P6" s="39">
        <f t="shared" si="7"/>
        <v>0.7662837090909091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0.5454545454545454</v>
      </c>
      <c r="G7" s="42">
        <f>COUNTIF(Vertices[In-Degree],"&gt;= "&amp;F7)-COUNTIF(Vertices[In-Degree],"&gt;="&amp;F8)</f>
        <v>0</v>
      </c>
      <c r="H7" s="41">
        <f t="shared" si="3"/>
        <v>0.18181818181818182</v>
      </c>
      <c r="I7" s="42">
        <f>COUNTIF(Vertices[Out-Degree],"&gt;= "&amp;H7)-COUNTIF(Vertices[Out-Degree],"&gt;="&amp;H8)</f>
        <v>0</v>
      </c>
      <c r="J7" s="41">
        <f t="shared" si="4"/>
        <v>1.8181818181818183</v>
      </c>
      <c r="K7" s="42">
        <f>COUNTIF(Vertices[Betweenness Centrality],"&gt;= "&amp;J7)-COUNTIF(Vertices[Betweenness Centrality],"&gt;="&amp;J8)</f>
        <v>1</v>
      </c>
      <c r="L7" s="41">
        <f t="shared" si="5"/>
        <v>0.09090909090909091</v>
      </c>
      <c r="M7" s="42">
        <f>COUNTIF(Vertices[Closeness Centrality],"&gt;= "&amp;L7)-COUNTIF(Vertices[Closeness Centrality],"&gt;="&amp;L8)</f>
        <v>0</v>
      </c>
      <c r="N7" s="41">
        <f t="shared" si="6"/>
        <v>0.03256881818181818</v>
      </c>
      <c r="O7" s="42">
        <f>COUNTIF(Vertices[Eigenvector Centrality],"&gt;= "&amp;N7)-COUNTIF(Vertices[Eigenvector Centrality],"&gt;="&amp;N8)</f>
        <v>0</v>
      </c>
      <c r="P7" s="41">
        <f t="shared" si="7"/>
        <v>0.8115156363636364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30</v>
      </c>
      <c r="D8" s="34">
        <f t="shared" si="1"/>
        <v>0</v>
      </c>
      <c r="E8" s="3">
        <f>COUNTIF(Vertices[Degree],"&gt;= "&amp;D8)-COUNTIF(Vertices[Degree],"&gt;="&amp;D9)</f>
        <v>0</v>
      </c>
      <c r="F8" s="39">
        <f t="shared" si="2"/>
        <v>0.6545454545454545</v>
      </c>
      <c r="G8" s="40">
        <f>COUNTIF(Vertices[In-Degree],"&gt;= "&amp;F8)-COUNTIF(Vertices[In-Degree],"&gt;="&amp;F9)</f>
        <v>0</v>
      </c>
      <c r="H8" s="39">
        <f t="shared" si="3"/>
        <v>0.2181818181818182</v>
      </c>
      <c r="I8" s="40">
        <f>COUNTIF(Vertices[Out-Degree],"&gt;= "&amp;H8)-COUNTIF(Vertices[Out-Degree],"&gt;="&amp;H9)</f>
        <v>0</v>
      </c>
      <c r="J8" s="39">
        <f t="shared" si="4"/>
        <v>2.181818181818182</v>
      </c>
      <c r="K8" s="40">
        <f>COUNTIF(Vertices[Betweenness Centrality],"&gt;= "&amp;J8)-COUNTIF(Vertices[Betweenness Centrality],"&gt;="&amp;J9)</f>
        <v>0</v>
      </c>
      <c r="L8" s="39">
        <f t="shared" si="5"/>
        <v>0.1090909090909091</v>
      </c>
      <c r="M8" s="40">
        <f>COUNTIF(Vertices[Closeness Centrality],"&gt;= "&amp;L8)-COUNTIF(Vertices[Closeness Centrality],"&gt;="&amp;L9)</f>
        <v>5</v>
      </c>
      <c r="N8" s="39">
        <f t="shared" si="6"/>
        <v>0.03908258181818181</v>
      </c>
      <c r="O8" s="40">
        <f>COUNTIF(Vertices[Eigenvector Centrality],"&gt;= "&amp;N8)-COUNTIF(Vertices[Eigenvector Centrality],"&gt;="&amp;N9)</f>
        <v>0</v>
      </c>
      <c r="P8" s="39">
        <f t="shared" si="7"/>
        <v>0.8567475636363637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0.7636363636363637</v>
      </c>
      <c r="G9" s="42">
        <f>COUNTIF(Vertices[In-Degree],"&gt;= "&amp;F9)-COUNTIF(Vertices[In-Degree],"&gt;="&amp;F10)</f>
        <v>0</v>
      </c>
      <c r="H9" s="41">
        <f t="shared" si="3"/>
        <v>0.2545454545454546</v>
      </c>
      <c r="I9" s="42">
        <f>COUNTIF(Vertices[Out-Degree],"&gt;= "&amp;H9)-COUNTIF(Vertices[Out-Degree],"&gt;="&amp;H10)</f>
        <v>0</v>
      </c>
      <c r="J9" s="41">
        <f t="shared" si="4"/>
        <v>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0.045596345454545446</v>
      </c>
      <c r="O9" s="42">
        <f>COUNTIF(Vertices[Eigenvector Centrality],"&gt;= "&amp;N9)-COUNTIF(Vertices[Eigenvector Centrality],"&gt;="&amp;N10)</f>
        <v>0</v>
      </c>
      <c r="P9" s="41">
        <f t="shared" si="7"/>
        <v>0.901979490909091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640</v>
      </c>
      <c r="B10" s="36">
        <v>3</v>
      </c>
      <c r="D10" s="34">
        <f t="shared" si="1"/>
        <v>0</v>
      </c>
      <c r="E10" s="3">
        <f>COUNTIF(Vertices[Degree],"&gt;= "&amp;D10)-COUNTIF(Vertices[Degree],"&gt;="&amp;D11)</f>
        <v>0</v>
      </c>
      <c r="F10" s="39">
        <f t="shared" si="2"/>
        <v>0.8727272727272728</v>
      </c>
      <c r="G10" s="40">
        <f>COUNTIF(Vertices[In-Degree],"&gt;= "&amp;F10)-COUNTIF(Vertices[In-Degree],"&gt;="&amp;F11)</f>
        <v>0</v>
      </c>
      <c r="H10" s="39">
        <f t="shared" si="3"/>
        <v>0.29090909090909095</v>
      </c>
      <c r="I10" s="40">
        <f>COUNTIF(Vertices[Out-Degree],"&gt;= "&amp;H10)-COUNTIF(Vertices[Out-Degree],"&gt;="&amp;H11)</f>
        <v>0</v>
      </c>
      <c r="J10" s="39">
        <f t="shared" si="4"/>
        <v>2.9090909090909096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0.05211010909090908</v>
      </c>
      <c r="O10" s="40">
        <f>COUNTIF(Vertices[Eigenvector Centrality],"&gt;= "&amp;N10)-COUNTIF(Vertices[Eigenvector Centrality],"&gt;="&amp;N11)</f>
        <v>0</v>
      </c>
      <c r="P10" s="39">
        <f t="shared" si="7"/>
        <v>0.9472114181818183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0.9818181818181819</v>
      </c>
      <c r="G11" s="42">
        <f>COUNTIF(Vertices[In-Degree],"&gt;= "&amp;F11)-COUNTIF(Vertices[In-Degree],"&gt;="&amp;F12)</f>
        <v>11</v>
      </c>
      <c r="H11" s="41">
        <f t="shared" si="3"/>
        <v>0.3272727272727273</v>
      </c>
      <c r="I11" s="42">
        <f>COUNTIF(Vertices[Out-Degree],"&gt;= "&amp;H11)-COUNTIF(Vertices[Out-Degree],"&gt;="&amp;H12)</f>
        <v>0</v>
      </c>
      <c r="J11" s="41">
        <f t="shared" si="4"/>
        <v>3.2727272727272734</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0.058623872727272715</v>
      </c>
      <c r="O11" s="42">
        <f>COUNTIF(Vertices[Eigenvector Centrality],"&gt;= "&amp;N11)-COUNTIF(Vertices[Eigenvector Centrality],"&gt;="&amp;N12)</f>
        <v>0</v>
      </c>
      <c r="P11" s="41">
        <f t="shared" si="7"/>
        <v>0.9924433454545456</v>
      </c>
      <c r="Q11" s="42">
        <f>COUNTIF(Vertices[PageRank],"&gt;= "&amp;P11)-COUNTIF(Vertices[PageRank],"&gt;="&amp;P12)</f>
        <v>15</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19</v>
      </c>
      <c r="D12" s="34">
        <f t="shared" si="1"/>
        <v>0</v>
      </c>
      <c r="E12" s="3">
        <f>COUNTIF(Vertices[Degree],"&gt;= "&amp;D12)-COUNTIF(Vertices[Degree],"&gt;="&amp;D13)</f>
        <v>0</v>
      </c>
      <c r="F12" s="39">
        <f t="shared" si="2"/>
        <v>1.090909090909091</v>
      </c>
      <c r="G12" s="40">
        <f>COUNTIF(Vertices[In-Degree],"&gt;= "&amp;F12)-COUNTIF(Vertices[In-Degree],"&gt;="&amp;F13)</f>
        <v>0</v>
      </c>
      <c r="H12" s="39">
        <f t="shared" si="3"/>
        <v>0.3636363636363637</v>
      </c>
      <c r="I12" s="40">
        <f>COUNTIF(Vertices[Out-Degree],"&gt;= "&amp;H12)-COUNTIF(Vertices[Out-Degree],"&gt;="&amp;H13)</f>
        <v>0</v>
      </c>
      <c r="J12" s="39">
        <f t="shared" si="4"/>
        <v>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0.06513763636363636</v>
      </c>
      <c r="O12" s="40">
        <f>COUNTIF(Vertices[Eigenvector Centrality],"&gt;= "&amp;N12)-COUNTIF(Vertices[Eigenvector Centrality],"&gt;="&amp;N13)</f>
        <v>0</v>
      </c>
      <c r="P12" s="39">
        <f t="shared" si="7"/>
        <v>1.037675272727273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239</v>
      </c>
      <c r="B13" s="36">
        <v>10</v>
      </c>
      <c r="D13" s="34">
        <f t="shared" si="1"/>
        <v>0</v>
      </c>
      <c r="E13" s="3">
        <f>COUNTIF(Vertices[Degree],"&gt;= "&amp;D13)-COUNTIF(Vertices[Degree],"&gt;="&amp;D14)</f>
        <v>0</v>
      </c>
      <c r="F13" s="41">
        <f t="shared" si="2"/>
        <v>1.2000000000000002</v>
      </c>
      <c r="G13" s="42">
        <f>COUNTIF(Vertices[In-Degree],"&gt;= "&amp;F13)-COUNTIF(Vertices[In-Degree],"&gt;="&amp;F14)</f>
        <v>0</v>
      </c>
      <c r="H13" s="41">
        <f t="shared" si="3"/>
        <v>0.4000000000000001</v>
      </c>
      <c r="I13" s="42">
        <f>COUNTIF(Vertices[Out-Degree],"&gt;= "&amp;H13)-COUNTIF(Vertices[Out-Degree],"&gt;="&amp;H14)</f>
        <v>0</v>
      </c>
      <c r="J13" s="41">
        <f t="shared" si="4"/>
        <v>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0.07165139999999999</v>
      </c>
      <c r="O13" s="42">
        <f>COUNTIF(Vertices[Eigenvector Centrality],"&gt;= "&amp;N13)-COUNTIF(Vertices[Eigenvector Centrality],"&gt;="&amp;N14)</f>
        <v>0</v>
      </c>
      <c r="P13" s="41">
        <f t="shared" si="7"/>
        <v>1.0829072000000002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240</v>
      </c>
      <c r="B14" s="36">
        <v>1</v>
      </c>
      <c r="D14" s="34">
        <f t="shared" si="1"/>
        <v>0</v>
      </c>
      <c r="E14" s="3">
        <f>COUNTIF(Vertices[Degree],"&gt;= "&amp;D14)-COUNTIF(Vertices[Degree],"&gt;="&amp;D15)</f>
        <v>0</v>
      </c>
      <c r="F14" s="39">
        <f t="shared" si="2"/>
        <v>1.3090909090909093</v>
      </c>
      <c r="G14" s="40">
        <f>COUNTIF(Vertices[In-Degree],"&gt;= "&amp;F14)-COUNTIF(Vertices[In-Degree],"&gt;="&amp;F15)</f>
        <v>0</v>
      </c>
      <c r="H14" s="39">
        <f t="shared" si="3"/>
        <v>0.43636363636363645</v>
      </c>
      <c r="I14" s="40">
        <f>COUNTIF(Vertices[Out-Degree],"&gt;= "&amp;H14)-COUNTIF(Vertices[Out-Degree],"&gt;="&amp;H15)</f>
        <v>0</v>
      </c>
      <c r="J14" s="39">
        <f t="shared" si="4"/>
        <v>4.363636363636364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0.07816516363636362</v>
      </c>
      <c r="O14" s="40">
        <f>COUNTIF(Vertices[Eigenvector Centrality],"&gt;= "&amp;N14)-COUNTIF(Vertices[Eigenvector Centrality],"&gt;="&amp;N15)</f>
        <v>0</v>
      </c>
      <c r="P14" s="39">
        <f t="shared" si="7"/>
        <v>1.1281391272727275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0"/>
      <c r="B15" s="130"/>
      <c r="D15" s="34">
        <f t="shared" si="1"/>
        <v>0</v>
      </c>
      <c r="E15" s="3">
        <f>COUNTIF(Vertices[Degree],"&gt;= "&amp;D15)-COUNTIF(Vertices[Degree],"&gt;="&amp;D16)</f>
        <v>0</v>
      </c>
      <c r="F15" s="41">
        <f t="shared" si="2"/>
        <v>1.4181818181818184</v>
      </c>
      <c r="G15" s="42">
        <f>COUNTIF(Vertices[In-Degree],"&gt;= "&amp;F15)-COUNTIF(Vertices[In-Degree],"&gt;="&amp;F16)</f>
        <v>0</v>
      </c>
      <c r="H15" s="41">
        <f t="shared" si="3"/>
        <v>0.47272727272727283</v>
      </c>
      <c r="I15" s="42">
        <f>COUNTIF(Vertices[Out-Degree],"&gt;= "&amp;H15)-COUNTIF(Vertices[Out-Degree],"&gt;="&amp;H16)</f>
        <v>0</v>
      </c>
      <c r="J15" s="41">
        <f t="shared" si="4"/>
        <v>4.7272727272727275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0.08467892727272726</v>
      </c>
      <c r="O15" s="42">
        <f>COUNTIF(Vertices[Eigenvector Centrality],"&gt;= "&amp;N15)-COUNTIF(Vertices[Eigenvector Centrality],"&gt;="&amp;N16)</f>
        <v>0</v>
      </c>
      <c r="P15" s="41">
        <f t="shared" si="7"/>
        <v>1.1733710545454548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19</v>
      </c>
      <c r="D16" s="34">
        <f t="shared" si="1"/>
        <v>0</v>
      </c>
      <c r="E16" s="3">
        <f>COUNTIF(Vertices[Degree],"&gt;= "&amp;D16)-COUNTIF(Vertices[Degree],"&gt;="&amp;D17)</f>
        <v>0</v>
      </c>
      <c r="F16" s="39">
        <f t="shared" si="2"/>
        <v>1.5272727272727276</v>
      </c>
      <c r="G16" s="40">
        <f>COUNTIF(Vertices[In-Degree],"&gt;= "&amp;F16)-COUNTIF(Vertices[In-Degree],"&gt;="&amp;F17)</f>
        <v>0</v>
      </c>
      <c r="H16" s="39">
        <f t="shared" si="3"/>
        <v>0.5090909090909091</v>
      </c>
      <c r="I16" s="40">
        <f>COUNTIF(Vertices[Out-Degree],"&gt;= "&amp;H16)-COUNTIF(Vertices[Out-Degree],"&gt;="&amp;H17)</f>
        <v>0</v>
      </c>
      <c r="J16" s="39">
        <f t="shared" si="4"/>
        <v>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0.09119269090909089</v>
      </c>
      <c r="O16" s="40">
        <f>COUNTIF(Vertices[Eigenvector Centrality],"&gt;= "&amp;N16)-COUNTIF(Vertices[Eigenvector Centrality],"&gt;="&amp;N17)</f>
        <v>0</v>
      </c>
      <c r="P16" s="39">
        <f t="shared" si="7"/>
        <v>1.218602981818182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0"/>
      <c r="B17" s="130"/>
      <c r="D17" s="34">
        <f t="shared" si="1"/>
        <v>0</v>
      </c>
      <c r="E17" s="3">
        <f>COUNTIF(Vertices[Degree],"&gt;= "&amp;D17)-COUNTIF(Vertices[Degree],"&gt;="&amp;D18)</f>
        <v>0</v>
      </c>
      <c r="F17" s="41">
        <f t="shared" si="2"/>
        <v>1.6363636363636367</v>
      </c>
      <c r="G17" s="42">
        <f>COUNTIF(Vertices[In-Degree],"&gt;= "&amp;F17)-COUNTIF(Vertices[In-Degree],"&gt;="&amp;F18)</f>
        <v>0</v>
      </c>
      <c r="H17" s="41">
        <f t="shared" si="3"/>
        <v>0.5454545454545455</v>
      </c>
      <c r="I17" s="42">
        <f>COUNTIF(Vertices[Out-Degree],"&gt;= "&amp;H17)-COUNTIF(Vertices[Out-Degree],"&gt;="&amp;H18)</f>
        <v>0</v>
      </c>
      <c r="J17" s="41">
        <f t="shared" si="4"/>
        <v>5.454545454545454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0.09770645454545453</v>
      </c>
      <c r="O17" s="42">
        <f>COUNTIF(Vertices[Eigenvector Centrality],"&gt;= "&amp;N17)-COUNTIF(Vertices[Eigenvector Centrality],"&gt;="&amp;N18)</f>
        <v>0</v>
      </c>
      <c r="P17" s="41">
        <f t="shared" si="7"/>
        <v>1.2638349090909093</v>
      </c>
      <c r="Q17" s="42">
        <f>COUNTIF(Vertices[PageRank],"&gt;= "&amp;P17)-COUNTIF(Vertices[PageRank],"&gt;="&amp;P18)</f>
        <v>3</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1.7454545454545458</v>
      </c>
      <c r="G18" s="40">
        <f>COUNTIF(Vertices[In-Degree],"&gt;= "&amp;F18)-COUNTIF(Vertices[In-Degree],"&gt;="&amp;F19)</f>
        <v>0</v>
      </c>
      <c r="H18" s="39">
        <f t="shared" si="3"/>
        <v>0.5818181818181819</v>
      </c>
      <c r="I18" s="40">
        <f>COUNTIF(Vertices[Out-Degree],"&gt;= "&amp;H18)-COUNTIF(Vertices[Out-Degree],"&gt;="&amp;H19)</f>
        <v>0</v>
      </c>
      <c r="J18" s="39">
        <f t="shared" si="4"/>
        <v>5.8181818181818175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0.10422021818181816</v>
      </c>
      <c r="O18" s="40">
        <f>COUNTIF(Vertices[Eigenvector Centrality],"&gt;= "&amp;N18)-COUNTIF(Vertices[Eigenvector Centrality],"&gt;="&amp;N19)</f>
        <v>0</v>
      </c>
      <c r="P18" s="39">
        <f t="shared" si="7"/>
        <v>1.3090668363636366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1.854545454545455</v>
      </c>
      <c r="G19" s="42">
        <f>COUNTIF(Vertices[In-Degree],"&gt;= "&amp;F19)-COUNTIF(Vertices[In-Degree],"&gt;="&amp;F20)</f>
        <v>0</v>
      </c>
      <c r="H19" s="41">
        <f t="shared" si="3"/>
        <v>0.6181818181818183</v>
      </c>
      <c r="I19" s="42">
        <f>COUNTIF(Vertices[Out-Degree],"&gt;= "&amp;H19)-COUNTIF(Vertices[Out-Degree],"&gt;="&amp;H20)</f>
        <v>0</v>
      </c>
      <c r="J19" s="41">
        <f t="shared" si="4"/>
        <v>6.181818181818181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0.1107339818181818</v>
      </c>
      <c r="O19" s="42">
        <f>COUNTIF(Vertices[Eigenvector Centrality],"&gt;= "&amp;N19)-COUNTIF(Vertices[Eigenvector Centrality],"&gt;="&amp;N20)</f>
        <v>0</v>
      </c>
      <c r="P19" s="41">
        <f t="shared" si="7"/>
        <v>1.354298763636364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0"/>
      <c r="B20" s="130"/>
      <c r="D20" s="34">
        <f t="shared" si="1"/>
        <v>0</v>
      </c>
      <c r="E20" s="3">
        <f>COUNTIF(Vertices[Degree],"&gt;= "&amp;D20)-COUNTIF(Vertices[Degree],"&gt;="&amp;D21)</f>
        <v>0</v>
      </c>
      <c r="F20" s="39">
        <f t="shared" si="2"/>
        <v>1.963636363636364</v>
      </c>
      <c r="G20" s="40">
        <f>COUNTIF(Vertices[In-Degree],"&gt;= "&amp;F20)-COUNTIF(Vertices[In-Degree],"&gt;="&amp;F21)</f>
        <v>5</v>
      </c>
      <c r="H20" s="39">
        <f t="shared" si="3"/>
        <v>0.6545454545454547</v>
      </c>
      <c r="I20" s="40">
        <f>COUNTIF(Vertices[Out-Degree],"&gt;= "&amp;H20)-COUNTIF(Vertices[Out-Degree],"&gt;="&amp;H21)</f>
        <v>0</v>
      </c>
      <c r="J20" s="39">
        <f t="shared" si="4"/>
        <v>6.545454545454544</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0.11724774545454543</v>
      </c>
      <c r="O20" s="40">
        <f>COUNTIF(Vertices[Eigenvector Centrality],"&gt;= "&amp;N20)-COUNTIF(Vertices[Eigenvector Centrality],"&gt;="&amp;N21)</f>
        <v>0</v>
      </c>
      <c r="P20" s="39">
        <f t="shared" si="7"/>
        <v>1.3995306909090912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16</v>
      </c>
      <c r="D21" s="34">
        <f t="shared" si="1"/>
        <v>0</v>
      </c>
      <c r="E21" s="3">
        <f>COUNTIF(Vertices[Degree],"&gt;= "&amp;D21)-COUNTIF(Vertices[Degree],"&gt;="&amp;D22)</f>
        <v>0</v>
      </c>
      <c r="F21" s="41">
        <f t="shared" si="2"/>
        <v>2.072727272727273</v>
      </c>
      <c r="G21" s="42">
        <f>COUNTIF(Vertices[In-Degree],"&gt;= "&amp;F21)-COUNTIF(Vertices[In-Degree],"&gt;="&amp;F22)</f>
        <v>0</v>
      </c>
      <c r="H21" s="41">
        <f t="shared" si="3"/>
        <v>0.690909090909091</v>
      </c>
      <c r="I21" s="42">
        <f>COUNTIF(Vertices[Out-Degree],"&gt;= "&amp;H21)-COUNTIF(Vertices[Out-Degree],"&gt;="&amp;H22)</f>
        <v>0</v>
      </c>
      <c r="J21" s="41">
        <f t="shared" si="4"/>
        <v>6.909090909090907</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0.12376150909090906</v>
      </c>
      <c r="O21" s="42">
        <f>COUNTIF(Vertices[Eigenvector Centrality],"&gt;= "&amp;N21)-COUNTIF(Vertices[Eigenvector Centrality],"&gt;="&amp;N22)</f>
        <v>5</v>
      </c>
      <c r="P21" s="41">
        <f t="shared" si="7"/>
        <v>1.4447626181818185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10</v>
      </c>
      <c r="D22" s="34">
        <f t="shared" si="1"/>
        <v>0</v>
      </c>
      <c r="E22" s="3">
        <f>COUNTIF(Vertices[Degree],"&gt;= "&amp;D22)-COUNTIF(Vertices[Degree],"&gt;="&amp;D23)</f>
        <v>0</v>
      </c>
      <c r="F22" s="39">
        <f t="shared" si="2"/>
        <v>2.181818181818182</v>
      </c>
      <c r="G22" s="40">
        <f>COUNTIF(Vertices[In-Degree],"&gt;= "&amp;F22)-COUNTIF(Vertices[In-Degree],"&gt;="&amp;F23)</f>
        <v>0</v>
      </c>
      <c r="H22" s="39">
        <f t="shared" si="3"/>
        <v>0.7272727272727274</v>
      </c>
      <c r="I22" s="40">
        <f>COUNTIF(Vertices[Out-Degree],"&gt;= "&amp;H22)-COUNTIF(Vertices[Out-Degree],"&gt;="&amp;H23)</f>
        <v>0</v>
      </c>
      <c r="J22" s="39">
        <f t="shared" si="4"/>
        <v>7.272727272727271</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0.1302752727272727</v>
      </c>
      <c r="O22" s="40">
        <f>COUNTIF(Vertices[Eigenvector Centrality],"&gt;= "&amp;N22)-COUNTIF(Vertices[Eigenvector Centrality],"&gt;="&amp;N23)</f>
        <v>0</v>
      </c>
      <c r="P22" s="39">
        <f t="shared" si="7"/>
        <v>1.4899945454545458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2.290909090909091</v>
      </c>
      <c r="G23" s="42">
        <f>COUNTIF(Vertices[In-Degree],"&gt;= "&amp;F23)-COUNTIF(Vertices[In-Degree],"&gt;="&amp;F24)</f>
        <v>0</v>
      </c>
      <c r="H23" s="41">
        <f t="shared" si="3"/>
        <v>0.7636363636363638</v>
      </c>
      <c r="I23" s="42">
        <f>COUNTIF(Vertices[Out-Degree],"&gt;= "&amp;H23)-COUNTIF(Vertices[Out-Degree],"&gt;="&amp;H24)</f>
        <v>0</v>
      </c>
      <c r="J23" s="41">
        <f t="shared" si="4"/>
        <v>7.636363636363634</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0.13678903636363635</v>
      </c>
      <c r="O23" s="42">
        <f>COUNTIF(Vertices[Eigenvector Centrality],"&gt;= "&amp;N23)-COUNTIF(Vertices[Eigenvector Centrality],"&gt;="&amp;N24)</f>
        <v>0</v>
      </c>
      <c r="P23" s="41">
        <f t="shared" si="7"/>
        <v>1.535226472727273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v>
      </c>
      <c r="D24" s="34">
        <f t="shared" si="1"/>
        <v>0</v>
      </c>
      <c r="E24" s="3">
        <f>COUNTIF(Vertices[Degree],"&gt;= "&amp;D24)-COUNTIF(Vertices[Degree],"&gt;="&amp;D25)</f>
        <v>0</v>
      </c>
      <c r="F24" s="39">
        <f t="shared" si="2"/>
        <v>2.4</v>
      </c>
      <c r="G24" s="40">
        <f>COUNTIF(Vertices[In-Degree],"&gt;= "&amp;F24)-COUNTIF(Vertices[In-Degree],"&gt;="&amp;F25)</f>
        <v>0</v>
      </c>
      <c r="H24" s="39">
        <f t="shared" si="3"/>
        <v>0.8000000000000002</v>
      </c>
      <c r="I24" s="40">
        <f>COUNTIF(Vertices[Out-Degree],"&gt;= "&amp;H24)-COUNTIF(Vertices[Out-Degree],"&gt;="&amp;H25)</f>
        <v>0</v>
      </c>
      <c r="J24" s="39">
        <f t="shared" si="4"/>
        <v>7.999999999999997</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0.14330279999999998</v>
      </c>
      <c r="O24" s="40">
        <f>COUNTIF(Vertices[Eigenvector Centrality],"&gt;= "&amp;N24)-COUNTIF(Vertices[Eigenvector Centrality],"&gt;="&amp;N25)</f>
        <v>0</v>
      </c>
      <c r="P24" s="39">
        <f t="shared" si="7"/>
        <v>1.5804584000000004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2.509090909090909</v>
      </c>
      <c r="G25" s="42">
        <f>COUNTIF(Vertices[In-Degree],"&gt;= "&amp;F25)-COUNTIF(Vertices[In-Degree],"&gt;="&amp;F26)</f>
        <v>0</v>
      </c>
      <c r="H25" s="41">
        <f t="shared" si="3"/>
        <v>0.8363636363636365</v>
      </c>
      <c r="I25" s="42">
        <f>COUNTIF(Vertices[Out-Degree],"&gt;= "&amp;H25)-COUNTIF(Vertices[Out-Degree],"&gt;="&amp;H26)</f>
        <v>0</v>
      </c>
      <c r="J25" s="41">
        <f t="shared" si="4"/>
        <v>8.363636363636362</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0.14981656363636361</v>
      </c>
      <c r="O25" s="42">
        <f>COUNTIF(Vertices[Eigenvector Centrality],"&gt;= "&amp;N25)-COUNTIF(Vertices[Eigenvector Centrality],"&gt;="&amp;N26)</f>
        <v>0</v>
      </c>
      <c r="P25" s="41">
        <f t="shared" si="7"/>
        <v>1.6256903272727277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2.6181818181818177</v>
      </c>
      <c r="G26" s="40">
        <f>COUNTIF(Vertices[In-Degree],"&gt;= "&amp;F26)-COUNTIF(Vertices[In-Degree],"&gt;="&amp;F28)</f>
        <v>0</v>
      </c>
      <c r="H26" s="39">
        <f t="shared" si="3"/>
        <v>0.8727272727272729</v>
      </c>
      <c r="I26" s="40">
        <f>COUNTIF(Vertices[Out-Degree],"&gt;= "&amp;H26)-COUNTIF(Vertices[Out-Degree],"&gt;="&amp;H28)</f>
        <v>0</v>
      </c>
      <c r="J26" s="39">
        <f t="shared" si="4"/>
        <v>8.727272727272725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0.15633032727272725</v>
      </c>
      <c r="O26" s="40">
        <f>COUNTIF(Vertices[Eigenvector Centrality],"&gt;= "&amp;N26)-COUNTIF(Vertices[Eigenvector Centrality],"&gt;="&amp;N28)</f>
        <v>0</v>
      </c>
      <c r="P26" s="39">
        <f t="shared" si="7"/>
        <v>1.670922254545455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0.929577</v>
      </c>
      <c r="D27" s="34"/>
      <c r="E27" s="3">
        <f>COUNTIF(Vertices[Degree],"&gt;= "&amp;D27)-COUNTIF(Vertices[Degree],"&gt;="&amp;D28)</f>
        <v>0</v>
      </c>
      <c r="F27" s="78"/>
      <c r="G27" s="79">
        <f>COUNTIF(Vertices[In-Degree],"&gt;= "&amp;F27)-COUNTIF(Vertices[In-Degree],"&gt;="&amp;F28)</f>
        <v>-1</v>
      </c>
      <c r="H27" s="78"/>
      <c r="I27" s="79">
        <f>COUNTIF(Vertices[Out-Degree],"&gt;= "&amp;H27)-COUNTIF(Vertices[Out-Degree],"&gt;="&amp;H28)</f>
        <v>-26</v>
      </c>
      <c r="J27" s="78"/>
      <c r="K27" s="79">
        <f>COUNTIF(Vertices[Betweenness Centrality],"&gt;= "&amp;J27)-COUNTIF(Vertices[Betweenness Centrality],"&gt;="&amp;J28)</f>
        <v>-1</v>
      </c>
      <c r="L27" s="78"/>
      <c r="M27" s="79">
        <f>COUNTIF(Vertices[Closeness Centrality],"&gt;= "&amp;L27)-COUNTIF(Vertices[Closeness Centrality],"&gt;="&amp;L28)</f>
        <v>-9</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-27</v>
      </c>
      <c r="T27" s="78"/>
      <c r="U27" s="79">
        <f ca="1">COUNTIF(Vertices[Clustering Coefficient],"&gt;= "&amp;T27)-COUNTIF(Vertices[Clustering Coefficient],"&gt;="&amp;T28)</f>
        <v>0</v>
      </c>
    </row>
    <row r="28" spans="1:21" ht="15">
      <c r="A28" s="130"/>
      <c r="B28" s="130"/>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0.9090909090909093</v>
      </c>
      <c r="I28" s="42">
        <f>COUNTIF(Vertices[Out-Degree],"&gt;= "&amp;H28)-COUNTIF(Vertices[Out-Degree],"&gt;="&amp;H40)</f>
        <v>0</v>
      </c>
      <c r="J28" s="41">
        <f>J26+($J$57-$J$2)/BinDivisor</f>
        <v>9.090909090909088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0.16284409090909088</v>
      </c>
      <c r="O28" s="42">
        <f>COUNTIF(Vertices[Eigenvector Centrality],"&gt;= "&amp;N28)-COUNTIF(Vertices[Eigenvector Centrality],"&gt;="&amp;N40)</f>
        <v>0</v>
      </c>
      <c r="P28" s="41">
        <f>P26+($P$57-$P$2)/BinDivisor</f>
        <v>1.7161541818181822</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0.01566951566951567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641</v>
      </c>
      <c r="B30" s="36">
        <v>0.553333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0"/>
      <c r="B31" s="130"/>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642</v>
      </c>
      <c r="B32" s="36" t="s">
        <v>643</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-26</v>
      </c>
      <c r="J38" s="78"/>
      <c r="K38" s="79">
        <f>COUNTIF(Vertices[Betweenness Centrality],"&gt;= "&amp;J38)-COUNTIF(Vertices[Betweenness Centrality],"&gt;="&amp;J40)</f>
        <v>-1</v>
      </c>
      <c r="L38" s="78"/>
      <c r="M38" s="79">
        <f>COUNTIF(Vertices[Closeness Centrality],"&gt;= "&amp;L38)-COUNTIF(Vertices[Closeness Centrality],"&gt;="&amp;L40)</f>
        <v>-9</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-27</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-26</v>
      </c>
      <c r="J39" s="78"/>
      <c r="K39" s="79">
        <f>COUNTIF(Vertices[Betweenness Centrality],"&gt;= "&amp;J39)-COUNTIF(Vertices[Betweenness Centrality],"&gt;="&amp;J40)</f>
        <v>-1</v>
      </c>
      <c r="L39" s="78"/>
      <c r="M39" s="79">
        <f>COUNTIF(Vertices[Closeness Centrality],"&gt;= "&amp;L39)-COUNTIF(Vertices[Closeness Centrality],"&gt;="&amp;L40)</f>
        <v>-9</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-27</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0.9454545454545457</v>
      </c>
      <c r="I40" s="40">
        <f>COUNTIF(Vertices[Out-Degree],"&gt;= "&amp;H40)-COUNTIF(Vertices[Out-Degree],"&gt;="&amp;H41)</f>
        <v>0</v>
      </c>
      <c r="J40" s="39">
        <f>J28+($J$57-$J$2)/BinDivisor</f>
        <v>9.454545454545451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0.16935785454545452</v>
      </c>
      <c r="O40" s="40">
        <f>COUNTIF(Vertices[Eigenvector Centrality],"&gt;= "&amp;N40)-COUNTIF(Vertices[Eigenvector Centrality],"&gt;="&amp;N41)</f>
        <v>0</v>
      </c>
      <c r="P40" s="39">
        <f>P28+($P$57-$P$2)/BinDivisor</f>
        <v>1.7613861090909095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0</v>
      </c>
      <c r="H41" s="41">
        <f aca="true" t="shared" si="12" ref="H41:H56">H40+($H$57-$H$2)/BinDivisor</f>
        <v>0.981818181818182</v>
      </c>
      <c r="I41" s="42">
        <f>COUNTIF(Vertices[Out-Degree],"&gt;= "&amp;H41)-COUNTIF(Vertices[Out-Degree],"&gt;="&amp;H42)</f>
        <v>25</v>
      </c>
      <c r="J41" s="41">
        <f aca="true" t="shared" si="13" ref="J41:J56">J40+($J$57-$J$2)/BinDivisor</f>
        <v>9.818181818181815</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0.17587161818181815</v>
      </c>
      <c r="O41" s="42">
        <f>COUNTIF(Vertices[Eigenvector Centrality],"&gt;= "&amp;N41)-COUNTIF(Vertices[Eigenvector Centrality],"&gt;="&amp;N42)</f>
        <v>0</v>
      </c>
      <c r="P41" s="41">
        <f aca="true" t="shared" si="16" ref="P41:P56">P40+($P$57-$P$2)/BinDivisor</f>
        <v>1.8066180363636368</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3.0545454545454533</v>
      </c>
      <c r="G42" s="40">
        <f>COUNTIF(Vertices[In-Degree],"&gt;= "&amp;F42)-COUNTIF(Vertices[In-Degree],"&gt;="&amp;F43)</f>
        <v>0</v>
      </c>
      <c r="H42" s="39">
        <f t="shared" si="12"/>
        <v>1.0181818181818183</v>
      </c>
      <c r="I42" s="40">
        <f>COUNTIF(Vertices[Out-Degree],"&gt;= "&amp;H42)-COUNTIF(Vertices[Out-Degree],"&gt;="&amp;H43)</f>
        <v>0</v>
      </c>
      <c r="J42" s="39">
        <f t="shared" si="13"/>
        <v>10.181818181818178</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0.18238538181818179</v>
      </c>
      <c r="O42" s="40">
        <f>COUNTIF(Vertices[Eigenvector Centrality],"&gt;= "&amp;N42)-COUNTIF(Vertices[Eigenvector Centrality],"&gt;="&amp;N43)</f>
        <v>0</v>
      </c>
      <c r="P42" s="39">
        <f t="shared" si="16"/>
        <v>1.8518499636363641</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3.1636363636363622</v>
      </c>
      <c r="G43" s="42">
        <f>COUNTIF(Vertices[In-Degree],"&gt;= "&amp;F43)-COUNTIF(Vertices[In-Degree],"&gt;="&amp;F44)</f>
        <v>0</v>
      </c>
      <c r="H43" s="41">
        <f t="shared" si="12"/>
        <v>1.0545454545454547</v>
      </c>
      <c r="I43" s="42">
        <f>COUNTIF(Vertices[Out-Degree],"&gt;= "&amp;H43)-COUNTIF(Vertices[Out-Degree],"&gt;="&amp;H44)</f>
        <v>0</v>
      </c>
      <c r="J43" s="41">
        <f t="shared" si="13"/>
        <v>10.545454545454541</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0.18889914545454542</v>
      </c>
      <c r="O43" s="42">
        <f>COUNTIF(Vertices[Eigenvector Centrality],"&gt;= "&amp;N43)-COUNTIF(Vertices[Eigenvector Centrality],"&gt;="&amp;N44)</f>
        <v>0</v>
      </c>
      <c r="P43" s="41">
        <f t="shared" si="16"/>
        <v>1.8970818909090914</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3.272727272727271</v>
      </c>
      <c r="G44" s="40">
        <f>COUNTIF(Vertices[In-Degree],"&gt;= "&amp;F44)-COUNTIF(Vertices[In-Degree],"&gt;="&amp;F45)</f>
        <v>0</v>
      </c>
      <c r="H44" s="39">
        <f t="shared" si="12"/>
        <v>1.090909090909091</v>
      </c>
      <c r="I44" s="40">
        <f>COUNTIF(Vertices[Out-Degree],"&gt;= "&amp;H44)-COUNTIF(Vertices[Out-Degree],"&gt;="&amp;H45)</f>
        <v>0</v>
      </c>
      <c r="J44" s="39">
        <f t="shared" si="13"/>
        <v>10.909090909090905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0.19541290909090905</v>
      </c>
      <c r="O44" s="40">
        <f>COUNTIF(Vertices[Eigenvector Centrality],"&gt;= "&amp;N44)-COUNTIF(Vertices[Eigenvector Centrality],"&gt;="&amp;N45)</f>
        <v>0</v>
      </c>
      <c r="P44" s="39">
        <f t="shared" si="16"/>
        <v>1.9423138181818187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3.38181818181818</v>
      </c>
      <c r="G45" s="42">
        <f>COUNTIF(Vertices[In-Degree],"&gt;= "&amp;F45)-COUNTIF(Vertices[In-Degree],"&gt;="&amp;F46)</f>
        <v>0</v>
      </c>
      <c r="H45" s="41">
        <f t="shared" si="12"/>
        <v>1.1272727272727274</v>
      </c>
      <c r="I45" s="42">
        <f>COUNTIF(Vertices[Out-Degree],"&gt;= "&amp;H45)-COUNTIF(Vertices[Out-Degree],"&gt;="&amp;H46)</f>
        <v>0</v>
      </c>
      <c r="J45" s="41">
        <f t="shared" si="13"/>
        <v>11.272727272727268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0.2019266727272727</v>
      </c>
      <c r="O45" s="42">
        <f>COUNTIF(Vertices[Eigenvector Centrality],"&gt;= "&amp;N45)-COUNTIF(Vertices[Eigenvector Centrality],"&gt;="&amp;N46)</f>
        <v>0</v>
      </c>
      <c r="P45" s="41">
        <f t="shared" si="16"/>
        <v>1.987545745454546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3.490909090909089</v>
      </c>
      <c r="G46" s="40">
        <f>COUNTIF(Vertices[In-Degree],"&gt;= "&amp;F46)-COUNTIF(Vertices[In-Degree],"&gt;="&amp;F47)</f>
        <v>0</v>
      </c>
      <c r="H46" s="39">
        <f t="shared" si="12"/>
        <v>1.1636363636363638</v>
      </c>
      <c r="I46" s="40">
        <f>COUNTIF(Vertices[Out-Degree],"&gt;= "&amp;H46)-COUNTIF(Vertices[Out-Degree],"&gt;="&amp;H47)</f>
        <v>0</v>
      </c>
      <c r="J46" s="39">
        <f t="shared" si="13"/>
        <v>11.636363636363631</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0.20844043636363632</v>
      </c>
      <c r="O46" s="40">
        <f>COUNTIF(Vertices[Eigenvector Centrality],"&gt;= "&amp;N46)-COUNTIF(Vertices[Eigenvector Centrality],"&gt;="&amp;N47)</f>
        <v>0</v>
      </c>
      <c r="P46" s="39">
        <f t="shared" si="16"/>
        <v>2.0327776727272733</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3.599999999999998</v>
      </c>
      <c r="G47" s="42">
        <f>COUNTIF(Vertices[In-Degree],"&gt;= "&amp;F47)-COUNTIF(Vertices[In-Degree],"&gt;="&amp;F48)</f>
        <v>0</v>
      </c>
      <c r="H47" s="41">
        <f t="shared" si="12"/>
        <v>1.2000000000000002</v>
      </c>
      <c r="I47" s="42">
        <f>COUNTIF(Vertices[Out-Degree],"&gt;= "&amp;H47)-COUNTIF(Vertices[Out-Degree],"&gt;="&amp;H48)</f>
        <v>0</v>
      </c>
      <c r="J47" s="41">
        <f t="shared" si="13"/>
        <v>11.999999999999995</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0.21495419999999996</v>
      </c>
      <c r="O47" s="42">
        <f>COUNTIF(Vertices[Eigenvector Centrality],"&gt;= "&amp;N47)-COUNTIF(Vertices[Eigenvector Centrality],"&gt;="&amp;N48)</f>
        <v>0</v>
      </c>
      <c r="P47" s="41">
        <f t="shared" si="16"/>
        <v>2.0780096000000006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3.7090909090909068</v>
      </c>
      <c r="G48" s="40">
        <f>COUNTIF(Vertices[In-Degree],"&gt;= "&amp;F48)-COUNTIF(Vertices[In-Degree],"&gt;="&amp;F49)</f>
        <v>0</v>
      </c>
      <c r="H48" s="39">
        <f t="shared" si="12"/>
        <v>1.2363636363636366</v>
      </c>
      <c r="I48" s="40">
        <f>COUNTIF(Vertices[Out-Degree],"&gt;= "&amp;H48)-COUNTIF(Vertices[Out-Degree],"&gt;="&amp;H49)</f>
        <v>0</v>
      </c>
      <c r="J48" s="39">
        <f t="shared" si="13"/>
        <v>12.363636363636358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0.2214679636363636</v>
      </c>
      <c r="O48" s="40">
        <f>COUNTIF(Vertices[Eigenvector Centrality],"&gt;= "&amp;N48)-COUNTIF(Vertices[Eigenvector Centrality],"&gt;="&amp;N49)</f>
        <v>0</v>
      </c>
      <c r="P48" s="39">
        <f t="shared" si="16"/>
        <v>2.123241527272728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1.272727272727273</v>
      </c>
      <c r="I49" s="42">
        <f>COUNTIF(Vertices[Out-Degree],"&gt;= "&amp;H49)-COUNTIF(Vertices[Out-Degree],"&gt;="&amp;H50)</f>
        <v>0</v>
      </c>
      <c r="J49" s="41">
        <f t="shared" si="13"/>
        <v>12.727272727272721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0.22798172727272722</v>
      </c>
      <c r="O49" s="42">
        <f>COUNTIF(Vertices[Eigenvector Centrality],"&gt;= "&amp;N49)-COUNTIF(Vertices[Eigenvector Centrality],"&gt;="&amp;N50)</f>
        <v>0</v>
      </c>
      <c r="P49" s="41">
        <f t="shared" si="16"/>
        <v>2.168473454545455</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0</v>
      </c>
      <c r="H50" s="39">
        <f t="shared" si="12"/>
        <v>1.3090909090909093</v>
      </c>
      <c r="I50" s="40">
        <f>COUNTIF(Vertices[Out-Degree],"&gt;= "&amp;H50)-COUNTIF(Vertices[Out-Degree],"&gt;="&amp;H51)</f>
        <v>0</v>
      </c>
      <c r="J50" s="39">
        <f t="shared" si="13"/>
        <v>13.090909090909085</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0.23449549090909086</v>
      </c>
      <c r="O50" s="40">
        <f>COUNTIF(Vertices[Eigenvector Centrality],"&gt;= "&amp;N50)-COUNTIF(Vertices[Eigenvector Centrality],"&gt;="&amp;N51)</f>
        <v>0</v>
      </c>
      <c r="P50" s="39">
        <f t="shared" si="16"/>
        <v>2.2137053818181824</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1.3454545454545457</v>
      </c>
      <c r="I51" s="42">
        <f>COUNTIF(Vertices[Out-Degree],"&gt;= "&amp;H51)-COUNTIF(Vertices[Out-Degree],"&gt;="&amp;H52)</f>
        <v>0</v>
      </c>
      <c r="J51" s="41">
        <f t="shared" si="13"/>
        <v>13.454545454545448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0.2410092545454545</v>
      </c>
      <c r="O51" s="42">
        <f>COUNTIF(Vertices[Eigenvector Centrality],"&gt;= "&amp;N51)-COUNTIF(Vertices[Eigenvector Centrality],"&gt;="&amp;N52)</f>
        <v>0</v>
      </c>
      <c r="P51" s="41">
        <f t="shared" si="16"/>
        <v>2.2589373090909097</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1.381818181818182</v>
      </c>
      <c r="I52" s="40">
        <f>COUNTIF(Vertices[Out-Degree],"&gt;= "&amp;H52)-COUNTIF(Vertices[Out-Degree],"&gt;="&amp;H53)</f>
        <v>0</v>
      </c>
      <c r="J52" s="39">
        <f t="shared" si="13"/>
        <v>13.818181818181811</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0.24752301818181813</v>
      </c>
      <c r="O52" s="40">
        <f>COUNTIF(Vertices[Eigenvector Centrality],"&gt;= "&amp;N52)-COUNTIF(Vertices[Eigenvector Centrality],"&gt;="&amp;N53)</f>
        <v>0</v>
      </c>
      <c r="P52" s="39">
        <f t="shared" si="16"/>
        <v>2.304169236363637</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1.4181818181818184</v>
      </c>
      <c r="I53" s="42">
        <f>COUNTIF(Vertices[Out-Degree],"&gt;= "&amp;H53)-COUNTIF(Vertices[Out-Degree],"&gt;="&amp;H54)</f>
        <v>0</v>
      </c>
      <c r="J53" s="41">
        <f t="shared" si="13"/>
        <v>14.181818181818175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0.2540367818181818</v>
      </c>
      <c r="O53" s="42">
        <f>COUNTIF(Vertices[Eigenvector Centrality],"&gt;= "&amp;N53)-COUNTIF(Vertices[Eigenvector Centrality],"&gt;="&amp;N54)</f>
        <v>0</v>
      </c>
      <c r="P53" s="41">
        <f t="shared" si="16"/>
        <v>2.3494011636363643</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1.4545454545454548</v>
      </c>
      <c r="I54" s="40">
        <f>COUNTIF(Vertices[Out-Degree],"&gt;= "&amp;H54)-COUNTIF(Vertices[Out-Degree],"&gt;="&amp;H55)</f>
        <v>0</v>
      </c>
      <c r="J54" s="39">
        <f t="shared" si="13"/>
        <v>14.545454545454538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0.2605505454545454</v>
      </c>
      <c r="O54" s="40">
        <f>COUNTIF(Vertices[Eigenvector Centrality],"&gt;= "&amp;N54)-COUNTIF(Vertices[Eigenvector Centrality],"&gt;="&amp;N55)</f>
        <v>0</v>
      </c>
      <c r="P54" s="39">
        <f t="shared" si="16"/>
        <v>2.3946330909090916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4.472727272727271</v>
      </c>
      <c r="G55" s="42">
        <f>COUNTIF(Vertices[In-Degree],"&gt;= "&amp;F55)-COUNTIF(Vertices[In-Degree],"&gt;="&amp;F56)</f>
        <v>0</v>
      </c>
      <c r="H55" s="41">
        <f t="shared" si="12"/>
        <v>1.4909090909090912</v>
      </c>
      <c r="I55" s="42">
        <f>COUNTIF(Vertices[Out-Degree],"&gt;= "&amp;H55)-COUNTIF(Vertices[Out-Degree],"&gt;="&amp;H56)</f>
        <v>0</v>
      </c>
      <c r="J55" s="41">
        <f t="shared" si="13"/>
        <v>14.909090909090901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0.26706430909090906</v>
      </c>
      <c r="O55" s="42">
        <f>COUNTIF(Vertices[Eigenvector Centrality],"&gt;= "&amp;N55)-COUNTIF(Vertices[Eigenvector Centrality],"&gt;="&amp;N56)</f>
        <v>0</v>
      </c>
      <c r="P55" s="41">
        <f t="shared" si="16"/>
        <v>2.439865018181819</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4.58181818181818</v>
      </c>
      <c r="G56" s="40">
        <f>COUNTIF(Vertices[In-Degree],"&gt;= "&amp;F56)-COUNTIF(Vertices[In-Degree],"&gt;="&amp;F57)</f>
        <v>0</v>
      </c>
      <c r="H56" s="39">
        <f t="shared" si="12"/>
        <v>1.5272727272727276</v>
      </c>
      <c r="I56" s="40">
        <f>COUNTIF(Vertices[Out-Degree],"&gt;= "&amp;H56)-COUNTIF(Vertices[Out-Degree],"&gt;="&amp;H57)</f>
        <v>0</v>
      </c>
      <c r="J56" s="39">
        <f t="shared" si="13"/>
        <v>15.272727272727264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0.2735780727272727</v>
      </c>
      <c r="O56" s="40">
        <f>COUNTIF(Vertices[Eigenvector Centrality],"&gt;= "&amp;N56)-COUNTIF(Vertices[Eigenvector Centrality],"&gt;="&amp;N57)</f>
        <v>0</v>
      </c>
      <c r="P56" s="39">
        <f t="shared" si="16"/>
        <v>2.485096945454546</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6</v>
      </c>
      <c r="G57" s="44">
        <f>COUNTIF(Vertices[In-Degree],"&gt;= "&amp;F57)-COUNTIF(Vertices[In-Degree],"&gt;="&amp;F58)</f>
        <v>1</v>
      </c>
      <c r="H57" s="43">
        <f>MAX(Vertices[Out-Degree])</f>
        <v>2</v>
      </c>
      <c r="I57" s="44">
        <f>COUNTIF(Vertices[Out-Degree],"&gt;= "&amp;H57)-COUNTIF(Vertices[Out-Degree],"&gt;="&amp;H58)</f>
        <v>1</v>
      </c>
      <c r="J57" s="43">
        <f>MAX(Vertices[Betweenness Centrality])</f>
        <v>20</v>
      </c>
      <c r="K57" s="44">
        <f>COUNTIF(Vertices[Betweenness Centrality],"&gt;= "&amp;J57)-COUNTIF(Vertices[Betweenness Centrality],"&gt;="&amp;J58)</f>
        <v>1</v>
      </c>
      <c r="L57" s="43">
        <f>MAX(Vertices[Closeness Centrality])</f>
        <v>1</v>
      </c>
      <c r="M57" s="44">
        <f>COUNTIF(Vertices[Closeness Centrality],"&gt;= "&amp;L57)-COUNTIF(Vertices[Closeness Centrality],"&gt;="&amp;L58)</f>
        <v>8</v>
      </c>
      <c r="N57" s="43">
        <f>MAX(Vertices[Eigenvector Centrality])</f>
        <v>0.358257</v>
      </c>
      <c r="O57" s="44">
        <f>COUNTIF(Vertices[Eigenvector Centrality],"&gt;= "&amp;N57)-COUNTIF(Vertices[Eigenvector Centrality],"&gt;="&amp;N58)</f>
        <v>1</v>
      </c>
      <c r="P57" s="43">
        <f>MAX(Vertices[PageRank])</f>
        <v>3.073112</v>
      </c>
      <c r="Q57" s="44">
        <f>COUNTIF(Vertices[PageRank],"&gt;= "&amp;P57)-COUNTIF(Vertices[PageRank],"&gt;="&amp;P58)</f>
        <v>1</v>
      </c>
      <c r="R57" s="43">
        <f>MAX(Vertices[Clustering Coefficient])</f>
        <v>0</v>
      </c>
      <c r="S57" s="47">
        <f>COUNTIF(Vertices[Clustering Coefficient],"&gt;= "&amp;R57)-COUNTIF(Vertices[Clustering Coefficient],"&gt;="&amp;R58)</f>
        <v>27</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6</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20</v>
      </c>
    </row>
    <row r="99" spans="1:2" ht="15">
      <c r="A99" s="35" t="s">
        <v>102</v>
      </c>
      <c r="B99" s="49">
        <f>_xlfn.IFERROR(AVERAGE(Vertices[Betweenness Centrality]),NoMetricMessage)</f>
        <v>0.8148148148148148</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0.36748966666666666</v>
      </c>
    </row>
    <row r="114" spans="1:2" ht="15">
      <c r="A114" s="35" t="s">
        <v>109</v>
      </c>
      <c r="B114" s="49">
        <f>_xlfn.IFERROR(MEDIAN(Vertices[Closeness Centrality]),NoMetricMessage)</f>
        <v>0.111111</v>
      </c>
    </row>
    <row r="125" spans="1:2" ht="15">
      <c r="A125" s="35" t="s">
        <v>112</v>
      </c>
      <c r="B125" s="49">
        <f>IF(COUNT(Vertices[Eigenvector Centrality])&gt;0,N2,NoMetricMessage)</f>
        <v>0</v>
      </c>
    </row>
    <row r="126" spans="1:2" ht="15">
      <c r="A126" s="35" t="s">
        <v>113</v>
      </c>
      <c r="B126" s="49">
        <f>IF(COUNT(Vertices[Eigenvector Centrality])&gt;0,N57,NoMetricMessage)</f>
        <v>0.358257</v>
      </c>
    </row>
    <row r="127" spans="1:2" ht="15">
      <c r="A127" s="35" t="s">
        <v>114</v>
      </c>
      <c r="B127" s="49">
        <f>_xlfn.IFERROR(AVERAGE(Vertices[Eigenvector Centrality]),NoMetricMessage)</f>
        <v>0.037037037037037035</v>
      </c>
    </row>
    <row r="128" spans="1:2" ht="15">
      <c r="A128" s="35" t="s">
        <v>115</v>
      </c>
      <c r="B128" s="49">
        <f>_xlfn.IFERROR(MEDIAN(Vertices[Eigenvector Centrality]),NoMetricMessage)</f>
        <v>0</v>
      </c>
    </row>
    <row r="139" spans="1:2" ht="15">
      <c r="A139" s="35" t="s">
        <v>140</v>
      </c>
      <c r="B139" s="49">
        <f>IF(COUNT(Vertices[PageRank])&gt;0,P2,NoMetricMessage)</f>
        <v>0.585356</v>
      </c>
    </row>
    <row r="140" spans="1:2" ht="15">
      <c r="A140" s="35" t="s">
        <v>141</v>
      </c>
      <c r="B140" s="49">
        <f>IF(COUNT(Vertices[PageRank])&gt;0,P57,NoMetricMessage)</f>
        <v>3.073112</v>
      </c>
    </row>
    <row r="141" spans="1:2" ht="15">
      <c r="A141" s="35" t="s">
        <v>142</v>
      </c>
      <c r="B141" s="49">
        <f>_xlfn.IFERROR(AVERAGE(Vertices[PageRank]),NoMetricMessage)</f>
        <v>0.9999819999999998</v>
      </c>
    </row>
    <row r="142" spans="1:2" ht="15">
      <c r="A142" s="35" t="s">
        <v>143</v>
      </c>
      <c r="B142" s="49">
        <f>_xlfn.IFERROR(MEDIAN(Vertices[PageRank]),NoMetricMessage)</f>
        <v>0.999982</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582</v>
      </c>
      <c r="K7" s="13" t="s">
        <v>583</v>
      </c>
    </row>
    <row r="8" spans="1:11" ht="409.5">
      <c r="A8"/>
      <c r="B8">
        <v>2</v>
      </c>
      <c r="C8">
        <v>2</v>
      </c>
      <c r="D8" t="s">
        <v>61</v>
      </c>
      <c r="E8" t="s">
        <v>61</v>
      </c>
      <c r="H8" t="s">
        <v>73</v>
      </c>
      <c r="J8" t="s">
        <v>584</v>
      </c>
      <c r="K8" s="13" t="s">
        <v>585</v>
      </c>
    </row>
    <row r="9" spans="1:11" ht="409.5">
      <c r="A9"/>
      <c r="B9">
        <v>3</v>
      </c>
      <c r="C9">
        <v>4</v>
      </c>
      <c r="D9" t="s">
        <v>62</v>
      </c>
      <c r="E9" t="s">
        <v>62</v>
      </c>
      <c r="H9" t="s">
        <v>74</v>
      </c>
      <c r="J9" t="s">
        <v>586</v>
      </c>
      <c r="K9" s="13" t="s">
        <v>587</v>
      </c>
    </row>
    <row r="10" spans="1:11" ht="409.5">
      <c r="A10"/>
      <c r="B10">
        <v>4</v>
      </c>
      <c r="D10" t="s">
        <v>63</v>
      </c>
      <c r="E10" t="s">
        <v>63</v>
      </c>
      <c r="H10" t="s">
        <v>75</v>
      </c>
      <c r="J10" t="s">
        <v>588</v>
      </c>
      <c r="K10" s="13" t="s">
        <v>589</v>
      </c>
    </row>
    <row r="11" spans="1:11" ht="15">
      <c r="A11"/>
      <c r="B11">
        <v>5</v>
      </c>
      <c r="D11" t="s">
        <v>46</v>
      </c>
      <c r="E11">
        <v>1</v>
      </c>
      <c r="H11" t="s">
        <v>76</v>
      </c>
      <c r="J11" t="s">
        <v>590</v>
      </c>
      <c r="K11" t="s">
        <v>591</v>
      </c>
    </row>
    <row r="12" spans="1:11" ht="15">
      <c r="A12"/>
      <c r="B12"/>
      <c r="D12" t="s">
        <v>64</v>
      </c>
      <c r="E12">
        <v>2</v>
      </c>
      <c r="H12">
        <v>0</v>
      </c>
      <c r="J12" t="s">
        <v>592</v>
      </c>
      <c r="K12" t="s">
        <v>593</v>
      </c>
    </row>
    <row r="13" spans="1:11" ht="15">
      <c r="A13"/>
      <c r="B13"/>
      <c r="D13">
        <v>1</v>
      </c>
      <c r="E13">
        <v>3</v>
      </c>
      <c r="H13">
        <v>1</v>
      </c>
      <c r="J13" t="s">
        <v>594</v>
      </c>
      <c r="K13" t="s">
        <v>595</v>
      </c>
    </row>
    <row r="14" spans="4:11" ht="15">
      <c r="D14">
        <v>2</v>
      </c>
      <c r="E14">
        <v>4</v>
      </c>
      <c r="H14">
        <v>2</v>
      </c>
      <c r="J14" t="s">
        <v>596</v>
      </c>
      <c r="K14" t="s">
        <v>597</v>
      </c>
    </row>
    <row r="15" spans="4:11" ht="15">
      <c r="D15">
        <v>3</v>
      </c>
      <c r="E15">
        <v>5</v>
      </c>
      <c r="H15">
        <v>3</v>
      </c>
      <c r="J15" t="s">
        <v>598</v>
      </c>
      <c r="K15" t="s">
        <v>599</v>
      </c>
    </row>
    <row r="16" spans="4:11" ht="15">
      <c r="D16">
        <v>4</v>
      </c>
      <c r="E16">
        <v>6</v>
      </c>
      <c r="H16">
        <v>4</v>
      </c>
      <c r="J16" t="s">
        <v>600</v>
      </c>
      <c r="K16" t="s">
        <v>601</v>
      </c>
    </row>
    <row r="17" spans="4:11" ht="15">
      <c r="D17">
        <v>5</v>
      </c>
      <c r="E17">
        <v>7</v>
      </c>
      <c r="H17">
        <v>5</v>
      </c>
      <c r="J17" t="s">
        <v>602</v>
      </c>
      <c r="K17" t="s">
        <v>603</v>
      </c>
    </row>
    <row r="18" spans="4:11" ht="15">
      <c r="D18">
        <v>6</v>
      </c>
      <c r="E18">
        <v>8</v>
      </c>
      <c r="H18">
        <v>6</v>
      </c>
      <c r="J18" t="s">
        <v>604</v>
      </c>
      <c r="K18" t="s">
        <v>605</v>
      </c>
    </row>
    <row r="19" spans="4:11" ht="15">
      <c r="D19">
        <v>7</v>
      </c>
      <c r="E19">
        <v>9</v>
      </c>
      <c r="H19">
        <v>7</v>
      </c>
      <c r="J19" t="s">
        <v>606</v>
      </c>
      <c r="K19" t="s">
        <v>607</v>
      </c>
    </row>
    <row r="20" spans="4:11" ht="15">
      <c r="D20">
        <v>8</v>
      </c>
      <c r="H20">
        <v>8</v>
      </c>
      <c r="J20" t="s">
        <v>608</v>
      </c>
      <c r="K20" t="s">
        <v>609</v>
      </c>
    </row>
    <row r="21" spans="4:11" ht="409.5">
      <c r="D21">
        <v>9</v>
      </c>
      <c r="H21">
        <v>9</v>
      </c>
      <c r="J21" t="s">
        <v>610</v>
      </c>
      <c r="K21" s="13" t="s">
        <v>611</v>
      </c>
    </row>
    <row r="22" spans="4:11" ht="409.5">
      <c r="D22">
        <v>10</v>
      </c>
      <c r="J22" t="s">
        <v>612</v>
      </c>
      <c r="K22" s="13" t="s">
        <v>613</v>
      </c>
    </row>
    <row r="23" spans="4:11" ht="409.5">
      <c r="D23">
        <v>11</v>
      </c>
      <c r="J23" t="s">
        <v>614</v>
      </c>
      <c r="K23" s="13" t="s">
        <v>615</v>
      </c>
    </row>
    <row r="24" spans="10:11" ht="409.5">
      <c r="J24" t="s">
        <v>616</v>
      </c>
      <c r="K24" s="13" t="s">
        <v>1032</v>
      </c>
    </row>
    <row r="25" spans="10:11" ht="15">
      <c r="J25" t="s">
        <v>617</v>
      </c>
      <c r="K25" t="b">
        <v>0</v>
      </c>
    </row>
    <row r="26" spans="10:11" ht="15">
      <c r="J26" t="s">
        <v>1030</v>
      </c>
      <c r="K26" t="s">
        <v>1031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636</v>
      </c>
      <c r="B2" s="129" t="s">
        <v>637</v>
      </c>
      <c r="C2" s="67" t="s">
        <v>638</v>
      </c>
    </row>
    <row r="3" spans="1:3" ht="15">
      <c r="A3" s="128" t="s">
        <v>619</v>
      </c>
      <c r="B3" s="128" t="s">
        <v>619</v>
      </c>
      <c r="C3" s="36">
        <v>13</v>
      </c>
    </row>
    <row r="4" spans="1:3" ht="15">
      <c r="A4" s="128" t="s">
        <v>620</v>
      </c>
      <c r="B4" s="128" t="s">
        <v>620</v>
      </c>
      <c r="C4" s="36">
        <v>6</v>
      </c>
    </row>
    <row r="5" spans="1:3" ht="15">
      <c r="A5" s="128" t="s">
        <v>621</v>
      </c>
      <c r="B5" s="128" t="s">
        <v>621</v>
      </c>
      <c r="C5" s="36">
        <v>4</v>
      </c>
    </row>
    <row r="6" spans="1:3" ht="15">
      <c r="A6" s="128" t="s">
        <v>622</v>
      </c>
      <c r="B6" s="128" t="s">
        <v>622</v>
      </c>
      <c r="C6" s="36">
        <v>2</v>
      </c>
    </row>
    <row r="7" spans="1:3" ht="15">
      <c r="A7" s="128" t="s">
        <v>623</v>
      </c>
      <c r="B7" s="128" t="s">
        <v>623</v>
      </c>
      <c r="C7" s="36">
        <v>2</v>
      </c>
    </row>
    <row r="8" spans="1:3" ht="15">
      <c r="A8" s="128" t="s">
        <v>624</v>
      </c>
      <c r="B8" s="128" t="s">
        <v>624</v>
      </c>
      <c r="C8" s="36">
        <v>1</v>
      </c>
    </row>
    <row r="9" spans="1:3" ht="15">
      <c r="A9" s="128" t="s">
        <v>625</v>
      </c>
      <c r="B9" s="128" t="s">
        <v>625</v>
      </c>
      <c r="C9"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644</v>
      </c>
      <c r="B1" s="13" t="s">
        <v>645</v>
      </c>
      <c r="C1" s="13" t="s">
        <v>646</v>
      </c>
      <c r="D1" s="13" t="s">
        <v>648</v>
      </c>
      <c r="E1" s="13" t="s">
        <v>647</v>
      </c>
      <c r="F1" s="13" t="s">
        <v>650</v>
      </c>
      <c r="G1" s="13" t="s">
        <v>649</v>
      </c>
      <c r="H1" s="13" t="s">
        <v>652</v>
      </c>
      <c r="I1" s="85" t="s">
        <v>651</v>
      </c>
      <c r="J1" s="85" t="s">
        <v>654</v>
      </c>
      <c r="K1" s="85" t="s">
        <v>653</v>
      </c>
      <c r="L1" s="85" t="s">
        <v>656</v>
      </c>
      <c r="M1" s="85" t="s">
        <v>655</v>
      </c>
      <c r="N1" s="85" t="s">
        <v>658</v>
      </c>
      <c r="O1" s="85" t="s">
        <v>657</v>
      </c>
      <c r="P1" s="85" t="s">
        <v>659</v>
      </c>
    </row>
    <row r="2" spans="1:16" ht="15">
      <c r="A2" s="90" t="s">
        <v>270</v>
      </c>
      <c r="B2" s="85">
        <v>2</v>
      </c>
      <c r="C2" s="90" t="s">
        <v>267</v>
      </c>
      <c r="D2" s="85">
        <v>1</v>
      </c>
      <c r="E2" s="90" t="s">
        <v>270</v>
      </c>
      <c r="F2" s="85">
        <v>1</v>
      </c>
      <c r="G2" s="90" t="s">
        <v>268</v>
      </c>
      <c r="H2" s="85">
        <v>1</v>
      </c>
      <c r="I2" s="85"/>
      <c r="J2" s="85"/>
      <c r="K2" s="85"/>
      <c r="L2" s="85"/>
      <c r="M2" s="85"/>
      <c r="N2" s="85"/>
      <c r="O2" s="85"/>
      <c r="P2" s="85"/>
    </row>
    <row r="3" spans="1:16" ht="15">
      <c r="A3" s="90" t="s">
        <v>275</v>
      </c>
      <c r="B3" s="85">
        <v>1</v>
      </c>
      <c r="C3" s="90" t="s">
        <v>269</v>
      </c>
      <c r="D3" s="85">
        <v>1</v>
      </c>
      <c r="E3" s="85"/>
      <c r="F3" s="85"/>
      <c r="G3" s="85"/>
      <c r="H3" s="85"/>
      <c r="I3" s="85"/>
      <c r="J3" s="85"/>
      <c r="K3" s="85"/>
      <c r="L3" s="85"/>
      <c r="M3" s="85"/>
      <c r="N3" s="85"/>
      <c r="O3" s="85"/>
      <c r="P3" s="85"/>
    </row>
    <row r="4" spans="1:16" ht="15">
      <c r="A4" s="90" t="s">
        <v>274</v>
      </c>
      <c r="B4" s="85">
        <v>1</v>
      </c>
      <c r="C4" s="90" t="s">
        <v>270</v>
      </c>
      <c r="D4" s="85">
        <v>1</v>
      </c>
      <c r="E4" s="85"/>
      <c r="F4" s="85"/>
      <c r="G4" s="85"/>
      <c r="H4" s="85"/>
      <c r="I4" s="85"/>
      <c r="J4" s="85"/>
      <c r="K4" s="85"/>
      <c r="L4" s="85"/>
      <c r="M4" s="85"/>
      <c r="N4" s="85"/>
      <c r="O4" s="85"/>
      <c r="P4" s="85"/>
    </row>
    <row r="5" spans="1:16" ht="15">
      <c r="A5" s="90" t="s">
        <v>273</v>
      </c>
      <c r="B5" s="85">
        <v>1</v>
      </c>
      <c r="C5" s="90" t="s">
        <v>271</v>
      </c>
      <c r="D5" s="85">
        <v>1</v>
      </c>
      <c r="E5" s="85"/>
      <c r="F5" s="85"/>
      <c r="G5" s="85"/>
      <c r="H5" s="85"/>
      <c r="I5" s="85"/>
      <c r="J5" s="85"/>
      <c r="K5" s="85"/>
      <c r="L5" s="85"/>
      <c r="M5" s="85"/>
      <c r="N5" s="85"/>
      <c r="O5" s="85"/>
      <c r="P5" s="85"/>
    </row>
    <row r="6" spans="1:16" ht="15">
      <c r="A6" s="90" t="s">
        <v>272</v>
      </c>
      <c r="B6" s="85">
        <v>1</v>
      </c>
      <c r="C6" s="90" t="s">
        <v>275</v>
      </c>
      <c r="D6" s="85">
        <v>1</v>
      </c>
      <c r="E6" s="85"/>
      <c r="F6" s="85"/>
      <c r="G6" s="85"/>
      <c r="H6" s="85"/>
      <c r="I6" s="85"/>
      <c r="J6" s="85"/>
      <c r="K6" s="85"/>
      <c r="L6" s="85"/>
      <c r="M6" s="85"/>
      <c r="N6" s="85"/>
      <c r="O6" s="85"/>
      <c r="P6" s="85"/>
    </row>
    <row r="7" spans="1:16" ht="15">
      <c r="A7" s="90" t="s">
        <v>271</v>
      </c>
      <c r="B7" s="85">
        <v>1</v>
      </c>
      <c r="C7" s="90" t="s">
        <v>272</v>
      </c>
      <c r="D7" s="85">
        <v>1</v>
      </c>
      <c r="E7" s="85"/>
      <c r="F7" s="85"/>
      <c r="G7" s="85"/>
      <c r="H7" s="85"/>
      <c r="I7" s="85"/>
      <c r="J7" s="85"/>
      <c r="K7" s="85"/>
      <c r="L7" s="85"/>
      <c r="M7" s="85"/>
      <c r="N7" s="85"/>
      <c r="O7" s="85"/>
      <c r="P7" s="85"/>
    </row>
    <row r="8" spans="1:16" ht="15">
      <c r="A8" s="90" t="s">
        <v>269</v>
      </c>
      <c r="B8" s="85">
        <v>1</v>
      </c>
      <c r="C8" s="90" t="s">
        <v>273</v>
      </c>
      <c r="D8" s="85">
        <v>1</v>
      </c>
      <c r="E8" s="85"/>
      <c r="F8" s="85"/>
      <c r="G8" s="85"/>
      <c r="H8" s="85"/>
      <c r="I8" s="85"/>
      <c r="J8" s="85"/>
      <c r="K8" s="85"/>
      <c r="L8" s="85"/>
      <c r="M8" s="85"/>
      <c r="N8" s="85"/>
      <c r="O8" s="85"/>
      <c r="P8" s="85"/>
    </row>
    <row r="9" spans="1:16" ht="15">
      <c r="A9" s="90" t="s">
        <v>268</v>
      </c>
      <c r="B9" s="85">
        <v>1</v>
      </c>
      <c r="C9" s="90" t="s">
        <v>274</v>
      </c>
      <c r="D9" s="85">
        <v>1</v>
      </c>
      <c r="E9" s="85"/>
      <c r="F9" s="85"/>
      <c r="G9" s="85"/>
      <c r="H9" s="85"/>
      <c r="I9" s="85"/>
      <c r="J9" s="85"/>
      <c r="K9" s="85"/>
      <c r="L9" s="85"/>
      <c r="M9" s="85"/>
      <c r="N9" s="85"/>
      <c r="O9" s="85"/>
      <c r="P9" s="85"/>
    </row>
    <row r="10" spans="1:16" ht="15">
      <c r="A10" s="90" t="s">
        <v>267</v>
      </c>
      <c r="B10" s="85">
        <v>1</v>
      </c>
      <c r="C10" s="85"/>
      <c r="D10" s="85"/>
      <c r="E10" s="85"/>
      <c r="F10" s="85"/>
      <c r="G10" s="85"/>
      <c r="H10" s="85"/>
      <c r="I10" s="85"/>
      <c r="J10" s="85"/>
      <c r="K10" s="85"/>
      <c r="L10" s="85"/>
      <c r="M10" s="85"/>
      <c r="N10" s="85"/>
      <c r="O10" s="85"/>
      <c r="P10" s="85"/>
    </row>
    <row r="13" spans="1:16" ht="15" customHeight="1">
      <c r="A13" s="13" t="s">
        <v>662</v>
      </c>
      <c r="B13" s="13" t="s">
        <v>645</v>
      </c>
      <c r="C13" s="13" t="s">
        <v>663</v>
      </c>
      <c r="D13" s="13" t="s">
        <v>648</v>
      </c>
      <c r="E13" s="13" t="s">
        <v>664</v>
      </c>
      <c r="F13" s="13" t="s">
        <v>650</v>
      </c>
      <c r="G13" s="13" t="s">
        <v>665</v>
      </c>
      <c r="H13" s="13" t="s">
        <v>652</v>
      </c>
      <c r="I13" s="85" t="s">
        <v>666</v>
      </c>
      <c r="J13" s="85" t="s">
        <v>654</v>
      </c>
      <c r="K13" s="85" t="s">
        <v>667</v>
      </c>
      <c r="L13" s="85" t="s">
        <v>656</v>
      </c>
      <c r="M13" s="85" t="s">
        <v>668</v>
      </c>
      <c r="N13" s="85" t="s">
        <v>658</v>
      </c>
      <c r="O13" s="85" t="s">
        <v>669</v>
      </c>
      <c r="P13" s="85" t="s">
        <v>659</v>
      </c>
    </row>
    <row r="14" spans="1:16" ht="15">
      <c r="A14" s="85" t="s">
        <v>278</v>
      </c>
      <c r="B14" s="85">
        <v>3</v>
      </c>
      <c r="C14" s="85" t="s">
        <v>278</v>
      </c>
      <c r="D14" s="85">
        <v>3</v>
      </c>
      <c r="E14" s="85" t="s">
        <v>279</v>
      </c>
      <c r="F14" s="85">
        <v>1</v>
      </c>
      <c r="G14" s="85" t="s">
        <v>277</v>
      </c>
      <c r="H14" s="85">
        <v>1</v>
      </c>
      <c r="I14" s="85"/>
      <c r="J14" s="85"/>
      <c r="K14" s="85"/>
      <c r="L14" s="85"/>
      <c r="M14" s="85"/>
      <c r="N14" s="85"/>
      <c r="O14" s="85"/>
      <c r="P14" s="85"/>
    </row>
    <row r="15" spans="1:16" ht="15">
      <c r="A15" s="85" t="s">
        <v>279</v>
      </c>
      <c r="B15" s="85">
        <v>2</v>
      </c>
      <c r="C15" s="85" t="s">
        <v>276</v>
      </c>
      <c r="D15" s="85">
        <v>1</v>
      </c>
      <c r="E15" s="85"/>
      <c r="F15" s="85"/>
      <c r="G15" s="85"/>
      <c r="H15" s="85"/>
      <c r="I15" s="85"/>
      <c r="J15" s="85"/>
      <c r="K15" s="85"/>
      <c r="L15" s="85"/>
      <c r="M15" s="85"/>
      <c r="N15" s="85"/>
      <c r="O15" s="85"/>
      <c r="P15" s="85"/>
    </row>
    <row r="16" spans="1:16" ht="15">
      <c r="A16" s="85" t="s">
        <v>282</v>
      </c>
      <c r="B16" s="85">
        <v>1</v>
      </c>
      <c r="C16" s="85" t="s">
        <v>279</v>
      </c>
      <c r="D16" s="85">
        <v>1</v>
      </c>
      <c r="E16" s="85"/>
      <c r="F16" s="85"/>
      <c r="G16" s="85"/>
      <c r="H16" s="85"/>
      <c r="I16" s="85"/>
      <c r="J16" s="85"/>
      <c r="K16" s="85"/>
      <c r="L16" s="85"/>
      <c r="M16" s="85"/>
      <c r="N16" s="85"/>
      <c r="O16" s="85"/>
      <c r="P16" s="85"/>
    </row>
    <row r="17" spans="1:16" ht="15">
      <c r="A17" s="85" t="s">
        <v>281</v>
      </c>
      <c r="B17" s="85">
        <v>1</v>
      </c>
      <c r="C17" s="85" t="s">
        <v>280</v>
      </c>
      <c r="D17" s="85">
        <v>1</v>
      </c>
      <c r="E17" s="85"/>
      <c r="F17" s="85"/>
      <c r="G17" s="85"/>
      <c r="H17" s="85"/>
      <c r="I17" s="85"/>
      <c r="J17" s="85"/>
      <c r="K17" s="85"/>
      <c r="L17" s="85"/>
      <c r="M17" s="85"/>
      <c r="N17" s="85"/>
      <c r="O17" s="85"/>
      <c r="P17" s="85"/>
    </row>
    <row r="18" spans="1:16" ht="15">
      <c r="A18" s="85" t="s">
        <v>280</v>
      </c>
      <c r="B18" s="85">
        <v>1</v>
      </c>
      <c r="C18" s="85" t="s">
        <v>282</v>
      </c>
      <c r="D18" s="85">
        <v>1</v>
      </c>
      <c r="E18" s="85"/>
      <c r="F18" s="85"/>
      <c r="G18" s="85"/>
      <c r="H18" s="85"/>
      <c r="I18" s="85"/>
      <c r="J18" s="85"/>
      <c r="K18" s="85"/>
      <c r="L18" s="85"/>
      <c r="M18" s="85"/>
      <c r="N18" s="85"/>
      <c r="O18" s="85"/>
      <c r="P18" s="85"/>
    </row>
    <row r="19" spans="1:16" ht="15">
      <c r="A19" s="85" t="s">
        <v>277</v>
      </c>
      <c r="B19" s="85">
        <v>1</v>
      </c>
      <c r="C19" s="85" t="s">
        <v>281</v>
      </c>
      <c r="D19" s="85">
        <v>1</v>
      </c>
      <c r="E19" s="85"/>
      <c r="F19" s="85"/>
      <c r="G19" s="85"/>
      <c r="H19" s="85"/>
      <c r="I19" s="85"/>
      <c r="J19" s="85"/>
      <c r="K19" s="85"/>
      <c r="L19" s="85"/>
      <c r="M19" s="85"/>
      <c r="N19" s="85"/>
      <c r="O19" s="85"/>
      <c r="P19" s="85"/>
    </row>
    <row r="20" spans="1:16" ht="15">
      <c r="A20" s="85" t="s">
        <v>276</v>
      </c>
      <c r="B20" s="85">
        <v>1</v>
      </c>
      <c r="C20" s="85"/>
      <c r="D20" s="85"/>
      <c r="E20" s="85"/>
      <c r="F20" s="85"/>
      <c r="G20" s="85"/>
      <c r="H20" s="85"/>
      <c r="I20" s="85"/>
      <c r="J20" s="85"/>
      <c r="K20" s="85"/>
      <c r="L20" s="85"/>
      <c r="M20" s="85"/>
      <c r="N20" s="85"/>
      <c r="O20" s="85"/>
      <c r="P20" s="85"/>
    </row>
    <row r="23" spans="1:16" ht="15" customHeight="1">
      <c r="A23" s="13" t="s">
        <v>672</v>
      </c>
      <c r="B23" s="13" t="s">
        <v>645</v>
      </c>
      <c r="C23" s="13" t="s">
        <v>680</v>
      </c>
      <c r="D23" s="13" t="s">
        <v>648</v>
      </c>
      <c r="E23" s="13" t="s">
        <v>681</v>
      </c>
      <c r="F23" s="13" t="s">
        <v>650</v>
      </c>
      <c r="G23" s="13" t="s">
        <v>682</v>
      </c>
      <c r="H23" s="13" t="s">
        <v>652</v>
      </c>
      <c r="I23" s="13" t="s">
        <v>683</v>
      </c>
      <c r="J23" s="13" t="s">
        <v>654</v>
      </c>
      <c r="K23" s="13" t="s">
        <v>684</v>
      </c>
      <c r="L23" s="13" t="s">
        <v>656</v>
      </c>
      <c r="M23" s="13" t="s">
        <v>685</v>
      </c>
      <c r="N23" s="13" t="s">
        <v>658</v>
      </c>
      <c r="O23" s="13" t="s">
        <v>686</v>
      </c>
      <c r="P23" s="13" t="s">
        <v>659</v>
      </c>
    </row>
    <row r="24" spans="1:16" ht="15">
      <c r="A24" s="85" t="s">
        <v>283</v>
      </c>
      <c r="B24" s="85">
        <v>21</v>
      </c>
      <c r="C24" s="85" t="s">
        <v>283</v>
      </c>
      <c r="D24" s="85">
        <v>13</v>
      </c>
      <c r="E24" s="85" t="s">
        <v>283</v>
      </c>
      <c r="F24" s="85">
        <v>1</v>
      </c>
      <c r="G24" s="85" t="s">
        <v>283</v>
      </c>
      <c r="H24" s="85">
        <v>3</v>
      </c>
      <c r="I24" s="85" t="s">
        <v>673</v>
      </c>
      <c r="J24" s="85">
        <v>1</v>
      </c>
      <c r="K24" s="85" t="s">
        <v>283</v>
      </c>
      <c r="L24" s="85">
        <v>1</v>
      </c>
      <c r="M24" s="85" t="s">
        <v>283</v>
      </c>
      <c r="N24" s="85">
        <v>1</v>
      </c>
      <c r="O24" s="85" t="s">
        <v>283</v>
      </c>
      <c r="P24" s="85">
        <v>1</v>
      </c>
    </row>
    <row r="25" spans="1:16" ht="15">
      <c r="A25" s="85" t="s">
        <v>673</v>
      </c>
      <c r="B25" s="85">
        <v>2</v>
      </c>
      <c r="C25" s="85" t="s">
        <v>674</v>
      </c>
      <c r="D25" s="85">
        <v>1</v>
      </c>
      <c r="E25" s="85"/>
      <c r="F25" s="85"/>
      <c r="G25" s="85"/>
      <c r="H25" s="85"/>
      <c r="I25" s="85" t="s">
        <v>283</v>
      </c>
      <c r="J25" s="85">
        <v>1</v>
      </c>
      <c r="K25" s="85"/>
      <c r="L25" s="85"/>
      <c r="M25" s="85" t="s">
        <v>674</v>
      </c>
      <c r="N25" s="85">
        <v>1</v>
      </c>
      <c r="O25" s="85"/>
      <c r="P25" s="85"/>
    </row>
    <row r="26" spans="1:16" ht="15">
      <c r="A26" s="85" t="s">
        <v>674</v>
      </c>
      <c r="B26" s="85">
        <v>2</v>
      </c>
      <c r="C26" s="85" t="s">
        <v>679</v>
      </c>
      <c r="D26" s="85">
        <v>1</v>
      </c>
      <c r="E26" s="85"/>
      <c r="F26" s="85"/>
      <c r="G26" s="85"/>
      <c r="H26" s="85"/>
      <c r="I26" s="85" t="s">
        <v>677</v>
      </c>
      <c r="J26" s="85">
        <v>1</v>
      </c>
      <c r="K26" s="85"/>
      <c r="L26" s="85"/>
      <c r="M26" s="85"/>
      <c r="N26" s="85"/>
      <c r="O26" s="85"/>
      <c r="P26" s="85"/>
    </row>
    <row r="27" spans="1:16" ht="15">
      <c r="A27" s="85" t="s">
        <v>675</v>
      </c>
      <c r="B27" s="85">
        <v>1</v>
      </c>
      <c r="C27" s="85" t="s">
        <v>678</v>
      </c>
      <c r="D27" s="85">
        <v>1</v>
      </c>
      <c r="E27" s="85"/>
      <c r="F27" s="85"/>
      <c r="G27" s="85"/>
      <c r="H27" s="85"/>
      <c r="I27" s="85"/>
      <c r="J27" s="85"/>
      <c r="K27" s="85"/>
      <c r="L27" s="85"/>
      <c r="M27" s="85"/>
      <c r="N27" s="85"/>
      <c r="O27" s="85"/>
      <c r="P27" s="85"/>
    </row>
    <row r="28" spans="1:16" ht="15">
      <c r="A28" s="85" t="s">
        <v>676</v>
      </c>
      <c r="B28" s="85">
        <v>1</v>
      </c>
      <c r="C28" s="85" t="s">
        <v>676</v>
      </c>
      <c r="D28" s="85">
        <v>1</v>
      </c>
      <c r="E28" s="85"/>
      <c r="F28" s="85"/>
      <c r="G28" s="85"/>
      <c r="H28" s="85"/>
      <c r="I28" s="85"/>
      <c r="J28" s="85"/>
      <c r="K28" s="85"/>
      <c r="L28" s="85"/>
      <c r="M28" s="85"/>
      <c r="N28" s="85"/>
      <c r="O28" s="85"/>
      <c r="P28" s="85"/>
    </row>
    <row r="29" spans="1:16" ht="15">
      <c r="A29" s="85" t="s">
        <v>677</v>
      </c>
      <c r="B29" s="85">
        <v>1</v>
      </c>
      <c r="C29" s="85" t="s">
        <v>675</v>
      </c>
      <c r="D29" s="85">
        <v>1</v>
      </c>
      <c r="E29" s="85"/>
      <c r="F29" s="85"/>
      <c r="G29" s="85"/>
      <c r="H29" s="85"/>
      <c r="I29" s="85"/>
      <c r="J29" s="85"/>
      <c r="K29" s="85"/>
      <c r="L29" s="85"/>
      <c r="M29" s="85"/>
      <c r="N29" s="85"/>
      <c r="O29" s="85"/>
      <c r="P29" s="85"/>
    </row>
    <row r="30" spans="1:16" ht="15">
      <c r="A30" s="85" t="s">
        <v>678</v>
      </c>
      <c r="B30" s="85">
        <v>1</v>
      </c>
      <c r="C30" s="85" t="s">
        <v>673</v>
      </c>
      <c r="D30" s="85">
        <v>1</v>
      </c>
      <c r="E30" s="85"/>
      <c r="F30" s="85"/>
      <c r="G30" s="85"/>
      <c r="H30" s="85"/>
      <c r="I30" s="85"/>
      <c r="J30" s="85"/>
      <c r="K30" s="85"/>
      <c r="L30" s="85"/>
      <c r="M30" s="85"/>
      <c r="N30" s="85"/>
      <c r="O30" s="85"/>
      <c r="P30" s="85"/>
    </row>
    <row r="31" spans="1:16" ht="15">
      <c r="A31" s="85" t="s">
        <v>679</v>
      </c>
      <c r="B31" s="85">
        <v>1</v>
      </c>
      <c r="C31" s="85"/>
      <c r="D31" s="85"/>
      <c r="E31" s="85"/>
      <c r="F31" s="85"/>
      <c r="G31" s="85"/>
      <c r="H31" s="85"/>
      <c r="I31" s="85"/>
      <c r="J31" s="85"/>
      <c r="K31" s="85"/>
      <c r="L31" s="85"/>
      <c r="M31" s="85"/>
      <c r="N31" s="85"/>
      <c r="O31" s="85"/>
      <c r="P31" s="85"/>
    </row>
    <row r="34" spans="1:16" ht="15" customHeight="1">
      <c r="A34" s="13" t="s">
        <v>689</v>
      </c>
      <c r="B34" s="13" t="s">
        <v>645</v>
      </c>
      <c r="C34" s="13" t="s">
        <v>699</v>
      </c>
      <c r="D34" s="13" t="s">
        <v>648</v>
      </c>
      <c r="E34" s="13" t="s">
        <v>707</v>
      </c>
      <c r="F34" s="13" t="s">
        <v>650</v>
      </c>
      <c r="G34" s="13" t="s">
        <v>716</v>
      </c>
      <c r="H34" s="13" t="s">
        <v>652</v>
      </c>
      <c r="I34" s="13" t="s">
        <v>726</v>
      </c>
      <c r="J34" s="13" t="s">
        <v>654</v>
      </c>
      <c r="K34" s="13" t="s">
        <v>735</v>
      </c>
      <c r="L34" s="13" t="s">
        <v>656</v>
      </c>
      <c r="M34" s="85" t="s">
        <v>745</v>
      </c>
      <c r="N34" s="85" t="s">
        <v>658</v>
      </c>
      <c r="O34" s="13" t="s">
        <v>746</v>
      </c>
      <c r="P34" s="13" t="s">
        <v>659</v>
      </c>
    </row>
    <row r="35" spans="1:16" ht="15">
      <c r="A35" s="91" t="s">
        <v>690</v>
      </c>
      <c r="B35" s="91">
        <v>2</v>
      </c>
      <c r="C35" s="91" t="s">
        <v>695</v>
      </c>
      <c r="D35" s="91">
        <v>13</v>
      </c>
      <c r="E35" s="91" t="s">
        <v>696</v>
      </c>
      <c r="F35" s="91">
        <v>12</v>
      </c>
      <c r="G35" s="91" t="s">
        <v>695</v>
      </c>
      <c r="H35" s="91">
        <v>3</v>
      </c>
      <c r="I35" s="91" t="s">
        <v>727</v>
      </c>
      <c r="J35" s="91">
        <v>3</v>
      </c>
      <c r="K35" s="91" t="s">
        <v>736</v>
      </c>
      <c r="L35" s="91">
        <v>4</v>
      </c>
      <c r="M35" s="91"/>
      <c r="N35" s="91"/>
      <c r="O35" s="91" t="s">
        <v>744</v>
      </c>
      <c r="P35" s="91">
        <v>3</v>
      </c>
    </row>
    <row r="36" spans="1:16" ht="15">
      <c r="A36" s="91" t="s">
        <v>691</v>
      </c>
      <c r="B36" s="91">
        <v>10</v>
      </c>
      <c r="C36" s="91" t="s">
        <v>697</v>
      </c>
      <c r="D36" s="91">
        <v>4</v>
      </c>
      <c r="E36" s="91" t="s">
        <v>675</v>
      </c>
      <c r="F36" s="91">
        <v>6</v>
      </c>
      <c r="G36" s="91" t="s">
        <v>717</v>
      </c>
      <c r="H36" s="91">
        <v>3</v>
      </c>
      <c r="I36" s="91" t="s">
        <v>728</v>
      </c>
      <c r="J36" s="91">
        <v>2</v>
      </c>
      <c r="K36" s="91" t="s">
        <v>737</v>
      </c>
      <c r="L36" s="91">
        <v>4</v>
      </c>
      <c r="M36" s="91"/>
      <c r="N36" s="91"/>
      <c r="O36" s="91" t="s">
        <v>747</v>
      </c>
      <c r="P36" s="91">
        <v>3</v>
      </c>
    </row>
    <row r="37" spans="1:16" ht="15">
      <c r="A37" s="91" t="s">
        <v>692</v>
      </c>
      <c r="B37" s="91">
        <v>0</v>
      </c>
      <c r="C37" s="91" t="s">
        <v>675</v>
      </c>
      <c r="D37" s="91">
        <v>3</v>
      </c>
      <c r="E37" s="91" t="s">
        <v>708</v>
      </c>
      <c r="F37" s="91">
        <v>6</v>
      </c>
      <c r="G37" s="91" t="s">
        <v>718</v>
      </c>
      <c r="H37" s="91">
        <v>3</v>
      </c>
      <c r="I37" s="91" t="s">
        <v>675</v>
      </c>
      <c r="J37" s="91">
        <v>2</v>
      </c>
      <c r="K37" s="91" t="s">
        <v>727</v>
      </c>
      <c r="L37" s="91">
        <v>3</v>
      </c>
      <c r="M37" s="91"/>
      <c r="N37" s="91"/>
      <c r="O37" s="91" t="s">
        <v>748</v>
      </c>
      <c r="P37" s="91">
        <v>2</v>
      </c>
    </row>
    <row r="38" spans="1:16" ht="15">
      <c r="A38" s="91" t="s">
        <v>693</v>
      </c>
      <c r="B38" s="91">
        <v>514</v>
      </c>
      <c r="C38" s="91" t="s">
        <v>700</v>
      </c>
      <c r="D38" s="91">
        <v>3</v>
      </c>
      <c r="E38" s="91" t="s">
        <v>709</v>
      </c>
      <c r="F38" s="91">
        <v>6</v>
      </c>
      <c r="G38" s="91" t="s">
        <v>719</v>
      </c>
      <c r="H38" s="91">
        <v>2</v>
      </c>
      <c r="I38" s="91" t="s">
        <v>729</v>
      </c>
      <c r="J38" s="91">
        <v>2</v>
      </c>
      <c r="K38" s="91" t="s">
        <v>738</v>
      </c>
      <c r="L38" s="91">
        <v>2</v>
      </c>
      <c r="M38" s="91"/>
      <c r="N38" s="91"/>
      <c r="O38" s="91" t="s">
        <v>749</v>
      </c>
      <c r="P38" s="91">
        <v>2</v>
      </c>
    </row>
    <row r="39" spans="1:16" ht="15">
      <c r="A39" s="91" t="s">
        <v>694</v>
      </c>
      <c r="B39" s="91">
        <v>526</v>
      </c>
      <c r="C39" s="91" t="s">
        <v>701</v>
      </c>
      <c r="D39" s="91">
        <v>3</v>
      </c>
      <c r="E39" s="91" t="s">
        <v>710</v>
      </c>
      <c r="F39" s="91">
        <v>6</v>
      </c>
      <c r="G39" s="91" t="s">
        <v>720</v>
      </c>
      <c r="H39" s="91">
        <v>2</v>
      </c>
      <c r="I39" s="91" t="s">
        <v>730</v>
      </c>
      <c r="J39" s="91">
        <v>2</v>
      </c>
      <c r="K39" s="91" t="s">
        <v>739</v>
      </c>
      <c r="L39" s="91">
        <v>2</v>
      </c>
      <c r="M39" s="91"/>
      <c r="N39" s="91"/>
      <c r="O39" s="91" t="s">
        <v>750</v>
      </c>
      <c r="P39" s="91">
        <v>2</v>
      </c>
    </row>
    <row r="40" spans="1:16" ht="15">
      <c r="A40" s="91" t="s">
        <v>695</v>
      </c>
      <c r="B40" s="91">
        <v>21</v>
      </c>
      <c r="C40" s="91" t="s">
        <v>702</v>
      </c>
      <c r="D40" s="91">
        <v>2</v>
      </c>
      <c r="E40" s="91" t="s">
        <v>711</v>
      </c>
      <c r="F40" s="91">
        <v>6</v>
      </c>
      <c r="G40" s="91" t="s">
        <v>721</v>
      </c>
      <c r="H40" s="91">
        <v>2</v>
      </c>
      <c r="I40" s="91" t="s">
        <v>731</v>
      </c>
      <c r="J40" s="91">
        <v>2</v>
      </c>
      <c r="K40" s="91" t="s">
        <v>740</v>
      </c>
      <c r="L40" s="91">
        <v>2</v>
      </c>
      <c r="M40" s="91"/>
      <c r="N40" s="91"/>
      <c r="O40" s="91" t="s">
        <v>751</v>
      </c>
      <c r="P40" s="91">
        <v>2</v>
      </c>
    </row>
    <row r="41" spans="1:16" ht="15">
      <c r="A41" s="91" t="s">
        <v>675</v>
      </c>
      <c r="B41" s="91">
        <v>13</v>
      </c>
      <c r="C41" s="91" t="s">
        <v>703</v>
      </c>
      <c r="D41" s="91">
        <v>2</v>
      </c>
      <c r="E41" s="91" t="s">
        <v>712</v>
      </c>
      <c r="F41" s="91">
        <v>6</v>
      </c>
      <c r="G41" s="91" t="s">
        <v>722</v>
      </c>
      <c r="H41" s="91">
        <v>2</v>
      </c>
      <c r="I41" s="91" t="s">
        <v>732</v>
      </c>
      <c r="J41" s="91">
        <v>2</v>
      </c>
      <c r="K41" s="91" t="s">
        <v>741</v>
      </c>
      <c r="L41" s="91">
        <v>2</v>
      </c>
      <c r="M41" s="91"/>
      <c r="N41" s="91"/>
      <c r="O41" s="91" t="s">
        <v>752</v>
      </c>
      <c r="P41" s="91">
        <v>2</v>
      </c>
    </row>
    <row r="42" spans="1:16" ht="15">
      <c r="A42" s="91" t="s">
        <v>696</v>
      </c>
      <c r="B42" s="91">
        <v>12</v>
      </c>
      <c r="C42" s="91" t="s">
        <v>704</v>
      </c>
      <c r="D42" s="91">
        <v>2</v>
      </c>
      <c r="E42" s="91" t="s">
        <v>713</v>
      </c>
      <c r="F42" s="91">
        <v>6</v>
      </c>
      <c r="G42" s="91" t="s">
        <v>723</v>
      </c>
      <c r="H42" s="91">
        <v>2</v>
      </c>
      <c r="I42" s="91" t="s">
        <v>698</v>
      </c>
      <c r="J42" s="91">
        <v>2</v>
      </c>
      <c r="K42" s="91" t="s">
        <v>742</v>
      </c>
      <c r="L42" s="91">
        <v>2</v>
      </c>
      <c r="M42" s="91"/>
      <c r="N42" s="91"/>
      <c r="O42" s="91" t="s">
        <v>753</v>
      </c>
      <c r="P42" s="91">
        <v>2</v>
      </c>
    </row>
    <row r="43" spans="1:16" ht="15">
      <c r="A43" s="91" t="s">
        <v>697</v>
      </c>
      <c r="B43" s="91">
        <v>10</v>
      </c>
      <c r="C43" s="91" t="s">
        <v>705</v>
      </c>
      <c r="D43" s="91">
        <v>2</v>
      </c>
      <c r="E43" s="91" t="s">
        <v>714</v>
      </c>
      <c r="F43" s="91">
        <v>6</v>
      </c>
      <c r="G43" s="91" t="s">
        <v>724</v>
      </c>
      <c r="H43" s="91">
        <v>2</v>
      </c>
      <c r="I43" s="91" t="s">
        <v>733</v>
      </c>
      <c r="J43" s="91">
        <v>2</v>
      </c>
      <c r="K43" s="91" t="s">
        <v>743</v>
      </c>
      <c r="L43" s="91">
        <v>2</v>
      </c>
      <c r="M43" s="91"/>
      <c r="N43" s="91"/>
      <c r="O43" s="91" t="s">
        <v>754</v>
      </c>
      <c r="P43" s="91">
        <v>2</v>
      </c>
    </row>
    <row r="44" spans="1:16" ht="15">
      <c r="A44" s="91" t="s">
        <v>698</v>
      </c>
      <c r="B44" s="91">
        <v>8</v>
      </c>
      <c r="C44" s="91" t="s">
        <v>706</v>
      </c>
      <c r="D44" s="91">
        <v>2</v>
      </c>
      <c r="E44" s="91" t="s">
        <v>715</v>
      </c>
      <c r="F44" s="91">
        <v>6</v>
      </c>
      <c r="G44" s="91" t="s">
        <v>725</v>
      </c>
      <c r="H44" s="91">
        <v>2</v>
      </c>
      <c r="I44" s="91" t="s">
        <v>734</v>
      </c>
      <c r="J44" s="91">
        <v>2</v>
      </c>
      <c r="K44" s="91" t="s">
        <v>744</v>
      </c>
      <c r="L44" s="91">
        <v>2</v>
      </c>
      <c r="M44" s="91"/>
      <c r="N44" s="91"/>
      <c r="O44" s="91" t="s">
        <v>755</v>
      </c>
      <c r="P44" s="91">
        <v>2</v>
      </c>
    </row>
    <row r="47" spans="1:16" ht="15" customHeight="1">
      <c r="A47" s="13" t="s">
        <v>763</v>
      </c>
      <c r="B47" s="13" t="s">
        <v>645</v>
      </c>
      <c r="C47" s="13" t="s">
        <v>774</v>
      </c>
      <c r="D47" s="13" t="s">
        <v>648</v>
      </c>
      <c r="E47" s="13" t="s">
        <v>780</v>
      </c>
      <c r="F47" s="13" t="s">
        <v>650</v>
      </c>
      <c r="G47" s="13" t="s">
        <v>781</v>
      </c>
      <c r="H47" s="13" t="s">
        <v>652</v>
      </c>
      <c r="I47" s="13" t="s">
        <v>792</v>
      </c>
      <c r="J47" s="13" t="s">
        <v>654</v>
      </c>
      <c r="K47" s="13" t="s">
        <v>803</v>
      </c>
      <c r="L47" s="13" t="s">
        <v>656</v>
      </c>
      <c r="M47" s="85" t="s">
        <v>814</v>
      </c>
      <c r="N47" s="85" t="s">
        <v>658</v>
      </c>
      <c r="O47" s="13" t="s">
        <v>815</v>
      </c>
      <c r="P47" s="13" t="s">
        <v>659</v>
      </c>
    </row>
    <row r="48" spans="1:16" ht="15">
      <c r="A48" s="91" t="s">
        <v>764</v>
      </c>
      <c r="B48" s="91">
        <v>6</v>
      </c>
      <c r="C48" s="91" t="s">
        <v>775</v>
      </c>
      <c r="D48" s="91">
        <v>2</v>
      </c>
      <c r="E48" s="91" t="s">
        <v>764</v>
      </c>
      <c r="F48" s="91">
        <v>6</v>
      </c>
      <c r="G48" s="91" t="s">
        <v>782</v>
      </c>
      <c r="H48" s="91">
        <v>2</v>
      </c>
      <c r="I48" s="91" t="s">
        <v>793</v>
      </c>
      <c r="J48" s="91">
        <v>2</v>
      </c>
      <c r="K48" s="91" t="s">
        <v>804</v>
      </c>
      <c r="L48" s="91">
        <v>2</v>
      </c>
      <c r="M48" s="91"/>
      <c r="N48" s="91"/>
      <c r="O48" s="91" t="s">
        <v>816</v>
      </c>
      <c r="P48" s="91">
        <v>2</v>
      </c>
    </row>
    <row r="49" spans="1:16" ht="15">
      <c r="A49" s="91" t="s">
        <v>765</v>
      </c>
      <c r="B49" s="91">
        <v>6</v>
      </c>
      <c r="C49" s="91" t="s">
        <v>776</v>
      </c>
      <c r="D49" s="91">
        <v>2</v>
      </c>
      <c r="E49" s="91" t="s">
        <v>765</v>
      </c>
      <c r="F49" s="91">
        <v>6</v>
      </c>
      <c r="G49" s="91" t="s">
        <v>783</v>
      </c>
      <c r="H49" s="91">
        <v>2</v>
      </c>
      <c r="I49" s="91" t="s">
        <v>794</v>
      </c>
      <c r="J49" s="91">
        <v>2</v>
      </c>
      <c r="K49" s="91" t="s">
        <v>805</v>
      </c>
      <c r="L49" s="91">
        <v>2</v>
      </c>
      <c r="M49" s="91"/>
      <c r="N49" s="91"/>
      <c r="O49" s="91" t="s">
        <v>817</v>
      </c>
      <c r="P49" s="91">
        <v>2</v>
      </c>
    </row>
    <row r="50" spans="1:16" ht="15">
      <c r="A50" s="91" t="s">
        <v>766</v>
      </c>
      <c r="B50" s="91">
        <v>6</v>
      </c>
      <c r="C50" s="91" t="s">
        <v>777</v>
      </c>
      <c r="D50" s="91">
        <v>2</v>
      </c>
      <c r="E50" s="91" t="s">
        <v>766</v>
      </c>
      <c r="F50" s="91">
        <v>6</v>
      </c>
      <c r="G50" s="91" t="s">
        <v>784</v>
      </c>
      <c r="H50" s="91">
        <v>2</v>
      </c>
      <c r="I50" s="91" t="s">
        <v>795</v>
      </c>
      <c r="J50" s="91">
        <v>2</v>
      </c>
      <c r="K50" s="91" t="s">
        <v>806</v>
      </c>
      <c r="L50" s="91">
        <v>2</v>
      </c>
      <c r="M50" s="91"/>
      <c r="N50" s="91"/>
      <c r="O50" s="91" t="s">
        <v>818</v>
      </c>
      <c r="P50" s="91">
        <v>2</v>
      </c>
    </row>
    <row r="51" spans="1:16" ht="15">
      <c r="A51" s="91" t="s">
        <v>767</v>
      </c>
      <c r="B51" s="91">
        <v>6</v>
      </c>
      <c r="C51" s="91" t="s">
        <v>778</v>
      </c>
      <c r="D51" s="91">
        <v>2</v>
      </c>
      <c r="E51" s="91" t="s">
        <v>767</v>
      </c>
      <c r="F51" s="91">
        <v>6</v>
      </c>
      <c r="G51" s="91" t="s">
        <v>785</v>
      </c>
      <c r="H51" s="91">
        <v>2</v>
      </c>
      <c r="I51" s="91" t="s">
        <v>796</v>
      </c>
      <c r="J51" s="91">
        <v>2</v>
      </c>
      <c r="K51" s="91" t="s">
        <v>807</v>
      </c>
      <c r="L51" s="91">
        <v>2</v>
      </c>
      <c r="M51" s="91"/>
      <c r="N51" s="91"/>
      <c r="O51" s="91" t="s">
        <v>819</v>
      </c>
      <c r="P51" s="91">
        <v>2</v>
      </c>
    </row>
    <row r="52" spans="1:16" ht="15">
      <c r="A52" s="91" t="s">
        <v>768</v>
      </c>
      <c r="B52" s="91">
        <v>6</v>
      </c>
      <c r="C52" s="91" t="s">
        <v>779</v>
      </c>
      <c r="D52" s="91">
        <v>2</v>
      </c>
      <c r="E52" s="91" t="s">
        <v>768</v>
      </c>
      <c r="F52" s="91">
        <v>6</v>
      </c>
      <c r="G52" s="91" t="s">
        <v>786</v>
      </c>
      <c r="H52" s="91">
        <v>2</v>
      </c>
      <c r="I52" s="91" t="s">
        <v>797</v>
      </c>
      <c r="J52" s="91">
        <v>2</v>
      </c>
      <c r="K52" s="91" t="s">
        <v>808</v>
      </c>
      <c r="L52" s="91">
        <v>2</v>
      </c>
      <c r="M52" s="91"/>
      <c r="N52" s="91"/>
      <c r="O52" s="91" t="s">
        <v>820</v>
      </c>
      <c r="P52" s="91">
        <v>2</v>
      </c>
    </row>
    <row r="53" spans="1:16" ht="15">
      <c r="A53" s="91" t="s">
        <v>769</v>
      </c>
      <c r="B53" s="91">
        <v>6</v>
      </c>
      <c r="C53" s="91"/>
      <c r="D53" s="91"/>
      <c r="E53" s="91" t="s">
        <v>769</v>
      </c>
      <c r="F53" s="91">
        <v>6</v>
      </c>
      <c r="G53" s="91" t="s">
        <v>787</v>
      </c>
      <c r="H53" s="91">
        <v>2</v>
      </c>
      <c r="I53" s="91" t="s">
        <v>798</v>
      </c>
      <c r="J53" s="91">
        <v>2</v>
      </c>
      <c r="K53" s="91" t="s">
        <v>809</v>
      </c>
      <c r="L53" s="91">
        <v>2</v>
      </c>
      <c r="M53" s="91"/>
      <c r="N53" s="91"/>
      <c r="O53" s="91" t="s">
        <v>821</v>
      </c>
      <c r="P53" s="91">
        <v>2</v>
      </c>
    </row>
    <row r="54" spans="1:16" ht="15">
      <c r="A54" s="91" t="s">
        <v>770</v>
      </c>
      <c r="B54" s="91">
        <v>6</v>
      </c>
      <c r="C54" s="91"/>
      <c r="D54" s="91"/>
      <c r="E54" s="91" t="s">
        <v>770</v>
      </c>
      <c r="F54" s="91">
        <v>6</v>
      </c>
      <c r="G54" s="91" t="s">
        <v>788</v>
      </c>
      <c r="H54" s="91">
        <v>2</v>
      </c>
      <c r="I54" s="91" t="s">
        <v>799</v>
      </c>
      <c r="J54" s="91">
        <v>2</v>
      </c>
      <c r="K54" s="91" t="s">
        <v>810</v>
      </c>
      <c r="L54" s="91">
        <v>2</v>
      </c>
      <c r="M54" s="91"/>
      <c r="N54" s="91"/>
      <c r="O54" s="91" t="s">
        <v>822</v>
      </c>
      <c r="P54" s="91">
        <v>2</v>
      </c>
    </row>
    <row r="55" spans="1:16" ht="15">
      <c r="A55" s="91" t="s">
        <v>771</v>
      </c>
      <c r="B55" s="91">
        <v>6</v>
      </c>
      <c r="C55" s="91"/>
      <c r="D55" s="91"/>
      <c r="E55" s="91" t="s">
        <v>771</v>
      </c>
      <c r="F55" s="91">
        <v>6</v>
      </c>
      <c r="G55" s="91" t="s">
        <v>789</v>
      </c>
      <c r="H55" s="91">
        <v>2</v>
      </c>
      <c r="I55" s="91" t="s">
        <v>800</v>
      </c>
      <c r="J55" s="91">
        <v>2</v>
      </c>
      <c r="K55" s="91" t="s">
        <v>811</v>
      </c>
      <c r="L55" s="91">
        <v>2</v>
      </c>
      <c r="M55" s="91"/>
      <c r="N55" s="91"/>
      <c r="O55" s="91" t="s">
        <v>823</v>
      </c>
      <c r="P55" s="91">
        <v>2</v>
      </c>
    </row>
    <row r="56" spans="1:16" ht="15">
      <c r="A56" s="91" t="s">
        <v>772</v>
      </c>
      <c r="B56" s="91">
        <v>6</v>
      </c>
      <c r="C56" s="91"/>
      <c r="D56" s="91"/>
      <c r="E56" s="91" t="s">
        <v>772</v>
      </c>
      <c r="F56" s="91">
        <v>6</v>
      </c>
      <c r="G56" s="91" t="s">
        <v>790</v>
      </c>
      <c r="H56" s="91">
        <v>2</v>
      </c>
      <c r="I56" s="91" t="s">
        <v>801</v>
      </c>
      <c r="J56" s="91">
        <v>2</v>
      </c>
      <c r="K56" s="91" t="s">
        <v>812</v>
      </c>
      <c r="L56" s="91">
        <v>2</v>
      </c>
      <c r="M56" s="91"/>
      <c r="N56" s="91"/>
      <c r="O56" s="91" t="s">
        <v>824</v>
      </c>
      <c r="P56" s="91">
        <v>2</v>
      </c>
    </row>
    <row r="57" spans="1:16" ht="15">
      <c r="A57" s="91" t="s">
        <v>773</v>
      </c>
      <c r="B57" s="91">
        <v>6</v>
      </c>
      <c r="C57" s="91"/>
      <c r="D57" s="91"/>
      <c r="E57" s="91" t="s">
        <v>773</v>
      </c>
      <c r="F57" s="91">
        <v>6</v>
      </c>
      <c r="G57" s="91" t="s">
        <v>791</v>
      </c>
      <c r="H57" s="91">
        <v>2</v>
      </c>
      <c r="I57" s="91" t="s">
        <v>802</v>
      </c>
      <c r="J57" s="91">
        <v>2</v>
      </c>
      <c r="K57" s="91" t="s">
        <v>813</v>
      </c>
      <c r="L57" s="91">
        <v>2</v>
      </c>
      <c r="M57" s="91"/>
      <c r="N57" s="91"/>
      <c r="O57" s="91" t="s">
        <v>825</v>
      </c>
      <c r="P57" s="91">
        <v>2</v>
      </c>
    </row>
    <row r="60" spans="1:16" ht="15" customHeight="1">
      <c r="A60" s="13" t="s">
        <v>833</v>
      </c>
      <c r="B60" s="13" t="s">
        <v>645</v>
      </c>
      <c r="C60" s="85" t="s">
        <v>835</v>
      </c>
      <c r="D60" s="85" t="s">
        <v>648</v>
      </c>
      <c r="E60" s="85" t="s">
        <v>836</v>
      </c>
      <c r="F60" s="85" t="s">
        <v>650</v>
      </c>
      <c r="G60" s="85" t="s">
        <v>839</v>
      </c>
      <c r="H60" s="85" t="s">
        <v>652</v>
      </c>
      <c r="I60" s="85" t="s">
        <v>841</v>
      </c>
      <c r="J60" s="85" t="s">
        <v>654</v>
      </c>
      <c r="K60" s="85" t="s">
        <v>843</v>
      </c>
      <c r="L60" s="85" t="s">
        <v>656</v>
      </c>
      <c r="M60" s="13" t="s">
        <v>845</v>
      </c>
      <c r="N60" s="13" t="s">
        <v>658</v>
      </c>
      <c r="O60" s="85" t="s">
        <v>847</v>
      </c>
      <c r="P60" s="85" t="s">
        <v>659</v>
      </c>
    </row>
    <row r="61" spans="1:16" ht="15">
      <c r="A61" s="85" t="s">
        <v>238</v>
      </c>
      <c r="B61" s="85">
        <v>1</v>
      </c>
      <c r="C61" s="85"/>
      <c r="D61" s="85"/>
      <c r="E61" s="85"/>
      <c r="F61" s="85"/>
      <c r="G61" s="85"/>
      <c r="H61" s="85"/>
      <c r="I61" s="85"/>
      <c r="J61" s="85"/>
      <c r="K61" s="85"/>
      <c r="L61" s="85"/>
      <c r="M61" s="85" t="s">
        <v>238</v>
      </c>
      <c r="N61" s="85">
        <v>1</v>
      </c>
      <c r="O61" s="85"/>
      <c r="P61" s="85"/>
    </row>
    <row r="64" spans="1:16" ht="15" customHeight="1">
      <c r="A64" s="13" t="s">
        <v>834</v>
      </c>
      <c r="B64" s="13" t="s">
        <v>645</v>
      </c>
      <c r="C64" s="85" t="s">
        <v>837</v>
      </c>
      <c r="D64" s="85" t="s">
        <v>648</v>
      </c>
      <c r="E64" s="13" t="s">
        <v>838</v>
      </c>
      <c r="F64" s="13" t="s">
        <v>650</v>
      </c>
      <c r="G64" s="13" t="s">
        <v>840</v>
      </c>
      <c r="H64" s="13" t="s">
        <v>652</v>
      </c>
      <c r="I64" s="13" t="s">
        <v>842</v>
      </c>
      <c r="J64" s="13" t="s">
        <v>654</v>
      </c>
      <c r="K64" s="13" t="s">
        <v>844</v>
      </c>
      <c r="L64" s="13" t="s">
        <v>656</v>
      </c>
      <c r="M64" s="85" t="s">
        <v>846</v>
      </c>
      <c r="N64" s="85" t="s">
        <v>658</v>
      </c>
      <c r="O64" s="13" t="s">
        <v>848</v>
      </c>
      <c r="P64" s="13" t="s">
        <v>659</v>
      </c>
    </row>
    <row r="65" spans="1:16" ht="15">
      <c r="A65" s="85" t="s">
        <v>229</v>
      </c>
      <c r="B65" s="85">
        <v>5</v>
      </c>
      <c r="C65" s="85"/>
      <c r="D65" s="85"/>
      <c r="E65" s="85" t="s">
        <v>229</v>
      </c>
      <c r="F65" s="85">
        <v>5</v>
      </c>
      <c r="G65" s="85" t="s">
        <v>218</v>
      </c>
      <c r="H65" s="85">
        <v>1</v>
      </c>
      <c r="I65" s="85" t="s">
        <v>232</v>
      </c>
      <c r="J65" s="85">
        <v>1</v>
      </c>
      <c r="K65" s="85" t="s">
        <v>223</v>
      </c>
      <c r="L65" s="85">
        <v>1</v>
      </c>
      <c r="M65" s="85"/>
      <c r="N65" s="85"/>
      <c r="O65" s="85" t="s">
        <v>212</v>
      </c>
      <c r="P65" s="85">
        <v>1</v>
      </c>
    </row>
    <row r="66" spans="1:16" ht="15">
      <c r="A66" s="85" t="s">
        <v>232</v>
      </c>
      <c r="B66" s="85">
        <v>1</v>
      </c>
      <c r="C66" s="85"/>
      <c r="D66" s="85"/>
      <c r="E66" s="85"/>
      <c r="F66" s="85"/>
      <c r="G66" s="85" t="s">
        <v>216</v>
      </c>
      <c r="H66" s="85">
        <v>1</v>
      </c>
      <c r="I66" s="85"/>
      <c r="J66" s="85"/>
      <c r="K66" s="85"/>
      <c r="L66" s="85"/>
      <c r="M66" s="85"/>
      <c r="N66" s="85"/>
      <c r="O66" s="85"/>
      <c r="P66" s="85"/>
    </row>
    <row r="67" spans="1:16" ht="15">
      <c r="A67" s="85" t="s">
        <v>223</v>
      </c>
      <c r="B67" s="85">
        <v>1</v>
      </c>
      <c r="C67" s="85"/>
      <c r="D67" s="85"/>
      <c r="E67" s="85"/>
      <c r="F67" s="85"/>
      <c r="G67" s="85"/>
      <c r="H67" s="85"/>
      <c r="I67" s="85"/>
      <c r="J67" s="85"/>
      <c r="K67" s="85"/>
      <c r="L67" s="85"/>
      <c r="M67" s="85"/>
      <c r="N67" s="85"/>
      <c r="O67" s="85"/>
      <c r="P67" s="85"/>
    </row>
    <row r="68" spans="1:16" ht="15">
      <c r="A68" s="85" t="s">
        <v>218</v>
      </c>
      <c r="B68" s="85">
        <v>1</v>
      </c>
      <c r="C68" s="85"/>
      <c r="D68" s="85"/>
      <c r="E68" s="85"/>
      <c r="F68" s="85"/>
      <c r="G68" s="85"/>
      <c r="H68" s="85"/>
      <c r="I68" s="85"/>
      <c r="J68" s="85"/>
      <c r="K68" s="85"/>
      <c r="L68" s="85"/>
      <c r="M68" s="85"/>
      <c r="N68" s="85"/>
      <c r="O68" s="85"/>
      <c r="P68" s="85"/>
    </row>
    <row r="69" spans="1:16" ht="15">
      <c r="A69" s="85" t="s">
        <v>216</v>
      </c>
      <c r="B69" s="85">
        <v>1</v>
      </c>
      <c r="C69" s="85"/>
      <c r="D69" s="85"/>
      <c r="E69" s="85"/>
      <c r="F69" s="85"/>
      <c r="G69" s="85"/>
      <c r="H69" s="85"/>
      <c r="I69" s="85"/>
      <c r="J69" s="85"/>
      <c r="K69" s="85"/>
      <c r="L69" s="85"/>
      <c r="M69" s="85"/>
      <c r="N69" s="85"/>
      <c r="O69" s="85"/>
      <c r="P69" s="85"/>
    </row>
    <row r="70" spans="1:16" ht="15">
      <c r="A70" s="85" t="s">
        <v>212</v>
      </c>
      <c r="B70" s="85">
        <v>1</v>
      </c>
      <c r="C70" s="85"/>
      <c r="D70" s="85"/>
      <c r="E70" s="85"/>
      <c r="F70" s="85"/>
      <c r="G70" s="85"/>
      <c r="H70" s="85"/>
      <c r="I70" s="85"/>
      <c r="J70" s="85"/>
      <c r="K70" s="85"/>
      <c r="L70" s="85"/>
      <c r="M70" s="85"/>
      <c r="N70" s="85"/>
      <c r="O70" s="85"/>
      <c r="P70" s="85"/>
    </row>
    <row r="73" spans="1:16" ht="15" customHeight="1">
      <c r="A73" s="13" t="s">
        <v>852</v>
      </c>
      <c r="B73" s="13" t="s">
        <v>645</v>
      </c>
      <c r="C73" s="13" t="s">
        <v>853</v>
      </c>
      <c r="D73" s="13" t="s">
        <v>648</v>
      </c>
      <c r="E73" s="13" t="s">
        <v>854</v>
      </c>
      <c r="F73" s="13" t="s">
        <v>650</v>
      </c>
      <c r="G73" s="13" t="s">
        <v>855</v>
      </c>
      <c r="H73" s="13" t="s">
        <v>652</v>
      </c>
      <c r="I73" s="13" t="s">
        <v>856</v>
      </c>
      <c r="J73" s="13" t="s">
        <v>654</v>
      </c>
      <c r="K73" s="13" t="s">
        <v>857</v>
      </c>
      <c r="L73" s="13" t="s">
        <v>656</v>
      </c>
      <c r="M73" s="13" t="s">
        <v>858</v>
      </c>
      <c r="N73" s="13" t="s">
        <v>658</v>
      </c>
      <c r="O73" s="13" t="s">
        <v>859</v>
      </c>
      <c r="P73" s="13" t="s">
        <v>659</v>
      </c>
    </row>
    <row r="74" spans="1:16" ht="15">
      <c r="A74" s="125" t="s">
        <v>221</v>
      </c>
      <c r="B74" s="85">
        <v>149738</v>
      </c>
      <c r="C74" s="125" t="s">
        <v>221</v>
      </c>
      <c r="D74" s="85">
        <v>149738</v>
      </c>
      <c r="E74" s="125" t="s">
        <v>225</v>
      </c>
      <c r="F74" s="85">
        <v>15921</v>
      </c>
      <c r="G74" s="125" t="s">
        <v>216</v>
      </c>
      <c r="H74" s="85">
        <v>62432</v>
      </c>
      <c r="I74" s="125" t="s">
        <v>233</v>
      </c>
      <c r="J74" s="85">
        <v>2253</v>
      </c>
      <c r="K74" s="125" t="s">
        <v>223</v>
      </c>
      <c r="L74" s="85">
        <v>1275</v>
      </c>
      <c r="M74" s="125" t="s">
        <v>219</v>
      </c>
      <c r="N74" s="85">
        <v>16968</v>
      </c>
      <c r="O74" s="125" t="s">
        <v>213</v>
      </c>
      <c r="P74" s="85">
        <v>597</v>
      </c>
    </row>
    <row r="75" spans="1:16" ht="15">
      <c r="A75" s="125" t="s">
        <v>216</v>
      </c>
      <c r="B75" s="85">
        <v>62432</v>
      </c>
      <c r="C75" s="125" t="s">
        <v>214</v>
      </c>
      <c r="D75" s="85">
        <v>40668</v>
      </c>
      <c r="E75" s="125" t="s">
        <v>226</v>
      </c>
      <c r="F75" s="85">
        <v>15142</v>
      </c>
      <c r="G75" s="125" t="s">
        <v>218</v>
      </c>
      <c r="H75" s="85">
        <v>2894</v>
      </c>
      <c r="I75" s="125" t="s">
        <v>232</v>
      </c>
      <c r="J75" s="85">
        <v>90</v>
      </c>
      <c r="K75" s="125" t="s">
        <v>224</v>
      </c>
      <c r="L75" s="85">
        <v>912</v>
      </c>
      <c r="M75" s="125" t="s">
        <v>238</v>
      </c>
      <c r="N75" s="85">
        <v>3575</v>
      </c>
      <c r="O75" s="125" t="s">
        <v>212</v>
      </c>
      <c r="P75" s="85">
        <v>246</v>
      </c>
    </row>
    <row r="76" spans="1:16" ht="15">
      <c r="A76" s="125" t="s">
        <v>214</v>
      </c>
      <c r="B76" s="85">
        <v>40668</v>
      </c>
      <c r="C76" s="125" t="s">
        <v>215</v>
      </c>
      <c r="D76" s="85">
        <v>12137</v>
      </c>
      <c r="E76" s="125" t="s">
        <v>230</v>
      </c>
      <c r="F76" s="85">
        <v>6095</v>
      </c>
      <c r="G76" s="125" t="s">
        <v>217</v>
      </c>
      <c r="H76" s="85">
        <v>830</v>
      </c>
      <c r="I76" s="125"/>
      <c r="J76" s="85"/>
      <c r="K76" s="125"/>
      <c r="L76" s="85"/>
      <c r="M76" s="125"/>
      <c r="N76" s="85"/>
      <c r="O76" s="125"/>
      <c r="P76" s="85"/>
    </row>
    <row r="77" spans="1:16" ht="15">
      <c r="A77" s="125" t="s">
        <v>219</v>
      </c>
      <c r="B77" s="85">
        <v>16968</v>
      </c>
      <c r="C77" s="125" t="s">
        <v>220</v>
      </c>
      <c r="D77" s="85">
        <v>11719</v>
      </c>
      <c r="E77" s="125" t="s">
        <v>229</v>
      </c>
      <c r="F77" s="85">
        <v>5220</v>
      </c>
      <c r="G77" s="125"/>
      <c r="H77" s="85"/>
      <c r="I77" s="125"/>
      <c r="J77" s="85"/>
      <c r="K77" s="125"/>
      <c r="L77" s="85"/>
      <c r="M77" s="125"/>
      <c r="N77" s="85"/>
      <c r="O77" s="125"/>
      <c r="P77" s="85"/>
    </row>
    <row r="78" spans="1:16" ht="15">
      <c r="A78" s="125" t="s">
        <v>225</v>
      </c>
      <c r="B78" s="85">
        <v>15921</v>
      </c>
      <c r="C78" s="125" t="s">
        <v>234</v>
      </c>
      <c r="D78" s="85">
        <v>6691</v>
      </c>
      <c r="E78" s="125" t="s">
        <v>228</v>
      </c>
      <c r="F78" s="85">
        <v>3560</v>
      </c>
      <c r="G78" s="125"/>
      <c r="H78" s="85"/>
      <c r="I78" s="125"/>
      <c r="J78" s="85"/>
      <c r="K78" s="125"/>
      <c r="L78" s="85"/>
      <c r="M78" s="125"/>
      <c r="N78" s="85"/>
      <c r="O78" s="125"/>
      <c r="P78" s="85"/>
    </row>
    <row r="79" spans="1:16" ht="15">
      <c r="A79" s="125" t="s">
        <v>226</v>
      </c>
      <c r="B79" s="85">
        <v>15142</v>
      </c>
      <c r="C79" s="125" t="s">
        <v>237</v>
      </c>
      <c r="D79" s="85">
        <v>5164</v>
      </c>
      <c r="E79" s="125" t="s">
        <v>227</v>
      </c>
      <c r="F79" s="85">
        <v>3167</v>
      </c>
      <c r="G79" s="125"/>
      <c r="H79" s="85"/>
      <c r="I79" s="125"/>
      <c r="J79" s="85"/>
      <c r="K79" s="125"/>
      <c r="L79" s="85"/>
      <c r="M79" s="125"/>
      <c r="N79" s="85"/>
      <c r="O79" s="125"/>
      <c r="P79" s="85"/>
    </row>
    <row r="80" spans="1:16" ht="15">
      <c r="A80" s="125" t="s">
        <v>215</v>
      </c>
      <c r="B80" s="85">
        <v>12137</v>
      </c>
      <c r="C80" s="125" t="s">
        <v>222</v>
      </c>
      <c r="D80" s="85">
        <v>186</v>
      </c>
      <c r="E80" s="125"/>
      <c r="F80" s="85"/>
      <c r="G80" s="125"/>
      <c r="H80" s="85"/>
      <c r="I80" s="125"/>
      <c r="J80" s="85"/>
      <c r="K80" s="125"/>
      <c r="L80" s="85"/>
      <c r="M80" s="125"/>
      <c r="N80" s="85"/>
      <c r="O80" s="125"/>
      <c r="P80" s="85"/>
    </row>
    <row r="81" spans="1:16" ht="15">
      <c r="A81" s="125" t="s">
        <v>220</v>
      </c>
      <c r="B81" s="85">
        <v>11719</v>
      </c>
      <c r="C81" s="125" t="s">
        <v>235</v>
      </c>
      <c r="D81" s="85">
        <v>118</v>
      </c>
      <c r="E81" s="125"/>
      <c r="F81" s="85"/>
      <c r="G81" s="125"/>
      <c r="H81" s="85"/>
      <c r="I81" s="125"/>
      <c r="J81" s="85"/>
      <c r="K81" s="125"/>
      <c r="L81" s="85"/>
      <c r="M81" s="125"/>
      <c r="N81" s="85"/>
      <c r="O81" s="125"/>
      <c r="P81" s="85"/>
    </row>
    <row r="82" spans="1:16" ht="15">
      <c r="A82" s="125" t="s">
        <v>234</v>
      </c>
      <c r="B82" s="85">
        <v>6691</v>
      </c>
      <c r="C82" s="125" t="s">
        <v>231</v>
      </c>
      <c r="D82" s="85">
        <v>71</v>
      </c>
      <c r="E82" s="125"/>
      <c r="F82" s="85"/>
      <c r="G82" s="125"/>
      <c r="H82" s="85"/>
      <c r="I82" s="125"/>
      <c r="J82" s="85"/>
      <c r="K82" s="125"/>
      <c r="L82" s="85"/>
      <c r="M82" s="125"/>
      <c r="N82" s="85"/>
      <c r="O82" s="125"/>
      <c r="P82" s="85"/>
    </row>
    <row r="83" spans="1:16" ht="15">
      <c r="A83" s="125" t="s">
        <v>230</v>
      </c>
      <c r="B83" s="85">
        <v>6095</v>
      </c>
      <c r="C83" s="125" t="s">
        <v>236</v>
      </c>
      <c r="D83" s="85">
        <v>4</v>
      </c>
      <c r="E83" s="125"/>
      <c r="F83" s="85"/>
      <c r="G83" s="125"/>
      <c r="H83" s="85"/>
      <c r="I83" s="125"/>
      <c r="J83" s="85"/>
      <c r="K83" s="125"/>
      <c r="L83" s="85"/>
      <c r="M83" s="125"/>
      <c r="N83" s="85"/>
      <c r="O83" s="125"/>
      <c r="P83" s="85"/>
    </row>
  </sheetData>
  <hyperlinks>
    <hyperlink ref="A2" r:id="rId1" display="https://news24.az/15363-elinanin-olumuyle-bagli.html"/>
    <hyperlink ref="A3" r:id="rId2" display="https://minval.az/news/123886971"/>
    <hyperlink ref="A4" r:id="rId3" display="http://news.lent.az/news/314877"/>
    <hyperlink ref="A5" r:id="rId4" display="https://www.facebook.com/story.php?story_fbid=10161733708640511&amp;id=574110510"/>
    <hyperlink ref="A6" r:id="rId5" display="https://www.facebook.com/story.php?story_fbid=10161718470190511&amp;id=574110510"/>
    <hyperlink ref="A7" r:id="rId6" display="https://criminal.az/xalide-bayramovanin-cinayet-mesuliyyetine-celb-edilmesi-ucun-elimizde-subut-yoxdur/"/>
    <hyperlink ref="A8" r:id="rId7" display="https://www.facebook.com/story.php?story_fbid=2133146800097154&amp;id=100002055647140"/>
    <hyperlink ref="A9" r:id="rId8" display="https://eurasianet.org/azerbaijani-girls-death-by-suicide-shocks-nation"/>
    <hyperlink ref="A10" r:id="rId9" display="https://www.bbc.com/russian/features-48176907"/>
    <hyperlink ref="C2" r:id="rId10" display="https://www.bbc.com/russian/features-48176907"/>
    <hyperlink ref="C3" r:id="rId11" display="https://www.facebook.com/story.php?story_fbid=2133146800097154&amp;id=100002055647140"/>
    <hyperlink ref="C4" r:id="rId12" display="https://news24.az/15363-elinanin-olumuyle-bagli.html"/>
    <hyperlink ref="C5" r:id="rId13" display="https://criminal.az/xalide-bayramovanin-cinayet-mesuliyyetine-celb-edilmesi-ucun-elimizde-subut-yoxdur/"/>
    <hyperlink ref="C6" r:id="rId14" display="https://minval.az/news/123886971"/>
    <hyperlink ref="C7" r:id="rId15" display="https://www.facebook.com/story.php?story_fbid=10161718470190511&amp;id=574110510"/>
    <hyperlink ref="C8" r:id="rId16" display="https://www.facebook.com/story.php?story_fbid=10161733708640511&amp;id=574110510"/>
    <hyperlink ref="C9" r:id="rId17" display="http://news.lent.az/news/314877"/>
    <hyperlink ref="E2" r:id="rId18" display="https://news24.az/15363-elinanin-olumuyle-bagli.html"/>
    <hyperlink ref="G2" r:id="rId19" display="https://eurasianet.org/azerbaijani-girls-death-by-suicide-shocks-nation"/>
  </hyperlinks>
  <printOptions/>
  <pageMargins left="0.7" right="0.7" top="0.75" bottom="0.75" header="0.3" footer="0.3"/>
  <pageSetup orientation="portrait" paperSize="9"/>
  <tableParts>
    <tablePart r:id="rId24"/>
    <tablePart r:id="rId22"/>
    <tablePart r:id="rId21"/>
    <tablePart r:id="rId20"/>
    <tablePart r:id="rId23"/>
    <tablePart r:id="rId27"/>
    <tablePart r:id="rId26"/>
    <tablePart r:id="rId2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2019-05-18T21:13:28Z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