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<sst xmlns="http://schemas.openxmlformats.org/spreadsheetml/2006/main" count="12110" uniqueCount="2401">
  <si>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</si>
  <si>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</si>
  <si>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</si>
  <si>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</si>
  <si>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</si>
  <si>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</si>
  <si>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</si>
  <si>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</si>
  <si>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</si>
  <si>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</si>
  <si>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</si>
  <si>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</si>
  <si>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</si>
  <si>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</si>
  <si>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</si>
  <si>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</si>
  <si>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</si>
  <si>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</si>
  <si>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</si>
  <si>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</si>
  <si>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</si>
  <si>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</si>
  <si>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</si>
  <si>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</si>
  <si>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</si>
  <si>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</si>
  <si>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</si>
  <si>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</si>
  <si>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</si>
  <si>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</si>
  <si>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</si>
  <si>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</si>
  <si>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</si>
  <si>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</si>
  <si>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</si>
  <si>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</si>
  <si>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</si>
  <si>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</si>
  <si>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</si>
  <si>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</si>
  <si>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</si>
  <si>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</si>
  <si>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</si>
  <si>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</si>
  <si>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</si>
  <si>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</si>
  <si>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</si>
  <si>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</si>
  <si>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</si>
  <si>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</si>
  <si>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</si>
  <si>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</si>
  <si>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</si>
  <si>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</si>
  <si>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</si>
  <si>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</si>
  <si>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</si>
  <si>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</si>
  <si>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</si>
  <si>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</si>
  <si>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</si>
  <si>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</si>
  <si>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</si>
  <si>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</si>
  <si>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</si>
  <si>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</si>
  <si>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</si>
  <si>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</si>
  <si>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</si>
  <si>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</si>
  <si>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</si>
  <si>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</si>
  <si>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</si>
  <si>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</si>
  <si>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</si>
  <si>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</si>
  <si>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</si>
  <si>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</si>
  <si>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</si>
  <si>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</si>
  <si>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</si>
  <si>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</si>
  <si>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</si>
  <si>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</si>
  <si>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</si>
  <si>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</si>
  <si>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</si>
  <si>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</si>
  <si>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</si>
  <si>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</si>
  <si>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</si>
  <si>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</si>
  <si>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</si>
  <si>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</si>
  <si>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</si>
  <si>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</si>
  <si>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</si>
  <si>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</si>
  <si>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</si>
  <si>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</si>
  <si>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</si>
  <si>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</si>
  <si>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</si>
  <si>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</si>
  <si>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</si>
  <si>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</si>
  <si>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</si>
  <si>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</si>
  <si>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</si>
  <si>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</si>
  <si>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</si>
  <si>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</si>
  <si>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</si>
  <si>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</si>
  <si>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</si>
  <si>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</si>
  <si>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</si>
  <si>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</si>
  <si>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</si>
  <si>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</si>
  <si>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</si>
  <si>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</si>
  <si>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</si>
  <si>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</si>
  <si>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</si>
  <si>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</si>
  <si>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</si>
  <si>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</si>
  <si>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</si>
  <si>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</si>
  <si>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</si>
  <si>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</si>
  <si>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</si>
  <si>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</si>
  <si>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</si>
  <si>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</si>
  <si>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</si>
  <si>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</si>
  <si>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</si>
  <si>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</si>
  <si>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</si>
  <si>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</si>
  <si>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</si>
  <si>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</si>
  <si>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</si>
  <si>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</si>
  <si>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</si>
  <si>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</si>
  <si>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</si>
  <si>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</si>
  <si>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</si>
  <si>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</si>
  <si>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</si>
  <si>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</si>
  <si>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</si>
  <si>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</si>
  <si>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</si>
  <si>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</si>
  <si>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</si>
  <si>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</si>
  <si>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</si>
  <si>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</si>
  <si>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</si>
  <si>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</si>
  <si>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</si>
  <si>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</si>
  <si>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</si>
  <si>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</si>
  <si>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</si>
  <si>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</si>
  <si>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</si>
  <si>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</si>
  <si>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</si>
  <si>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</si>
  <si>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</si>
  <si>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</si>
  <si>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</si>
  <si>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</si>
  <si>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</si>
  <si>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</si>
  <si>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</si>
  <si>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</si>
  <si>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</si>
  <si>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</si>
  <si>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</si>
  <si>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</si>
  <si>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</si>
  <si>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</si>
  <si>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</si>
  <si>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</si>
  <si>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</si>
  <si>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</si>
  <si>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</si>
  <si>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</si>
  <si>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</si>
  <si>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</si>
  <si>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</si>
  <si>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</si>
  <si>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</si>
  <si>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</si>
  <si>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</si>
  <si>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</si>
  <si>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</si>
  <si>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</si>
  <si>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</si>
  <si>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</si>
  <si>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</si>
  <si>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</si>
  <si>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</si>
  <si>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</si>
  <si>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</si>
  <si>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</si>
  <si>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</si>
  <si>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</si>
  <si>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</si>
  <si>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</si>
  <si>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</si>
  <si>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</si>
  <si>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</si>
  <si>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</si>
  <si>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</si>
  <si>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</si>
  <si>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</si>
  <si>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</si>
  <si>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</si>
  <si>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</si>
  <si>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</si>
  <si>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</si>
  <si>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</si>
  <si>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</si>
  <si>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</si>
  <si>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</si>
  <si>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</si>
  <si>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</si>
  <si>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</si>
  <si>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ashles3000</t>
  </si>
  <si>
    <t>martinemannion</t>
  </si>
  <si>
    <t>diginorthampton</t>
  </si>
  <si>
    <t>irisiot</t>
  </si>
  <si>
    <t>northantshouruk</t>
  </si>
  <si>
    <t>olibasciano</t>
  </si>
  <si>
    <t>awb1101</t>
  </si>
  <si>
    <t>archaeomark1</t>
  </si>
  <si>
    <t>gameartacademic</t>
  </si>
  <si>
    <t>aidan_wolf</t>
  </si>
  <si>
    <t>iammaxnathan</t>
  </si>
  <si>
    <t>normalvr</t>
  </si>
  <si>
    <t>_alisongoodyear</t>
  </si>
  <si>
    <t>dannyyosh</t>
  </si>
  <si>
    <t>miriambellard</t>
  </si>
  <si>
    <t>noodlethings</t>
  </si>
  <si>
    <t>tomsgameart</t>
  </si>
  <si>
    <t>humbugg__</t>
  </si>
  <si>
    <t>psn_electricdc</t>
  </si>
  <si>
    <t>hamillhimself</t>
  </si>
  <si>
    <t>magdasawon</t>
  </si>
  <si>
    <t>nrthmptonevents</t>
  </si>
  <si>
    <t>belgianboolean</t>
  </si>
  <si>
    <t>scottturneruon</t>
  </si>
  <si>
    <t>vr_sam</t>
  </si>
  <si>
    <t>drmmu</t>
  </si>
  <si>
    <t>grifster96</t>
  </si>
  <si>
    <t>decotheatre</t>
  </si>
  <si>
    <t>eruptiveclothin</t>
  </si>
  <si>
    <t>hobbycraft_rsl</t>
  </si>
  <si>
    <t>versatileeventm</t>
  </si>
  <si>
    <t>cobblerstome</t>
  </si>
  <si>
    <t>redoctagonuk</t>
  </si>
  <si>
    <t>squarefeetco</t>
  </si>
  <si>
    <t>fridgestreet</t>
  </si>
  <si>
    <t>mellowdeco</t>
  </si>
  <si>
    <t>cafetracknn</t>
  </si>
  <si>
    <t>towcestermarket</t>
  </si>
  <si>
    <t>heyfordbooks</t>
  </si>
  <si>
    <t>northamptonspe2</t>
  </si>
  <si>
    <t>lovenorthampton</t>
  </si>
  <si>
    <t>brackleymorris</t>
  </si>
  <si>
    <t>angry_voice</t>
  </si>
  <si>
    <t>uninorthants</t>
  </si>
  <si>
    <t>allthemwitches</t>
  </si>
  <si>
    <t>737sim</t>
  </si>
  <si>
    <t>holly</t>
  </si>
  <si>
    <t>vertigovruk</t>
  </si>
  <si>
    <t>lovickdanny</t>
  </si>
  <si>
    <t>maxbarrister</t>
  </si>
  <si>
    <t>anisminic</t>
  </si>
  <si>
    <t>xiotex</t>
  </si>
  <si>
    <t>tprstly</t>
  </si>
  <si>
    <t>celtjules66</t>
  </si>
  <si>
    <t>gletherby</t>
  </si>
  <si>
    <t>historyscientis</t>
  </si>
  <si>
    <t>junrussell</t>
  </si>
  <si>
    <t>dr_alisherbaz</t>
  </si>
  <si>
    <t>searleadrian</t>
  </si>
  <si>
    <t>robynhitchcock</t>
  </si>
  <si>
    <t>barbicancentre</t>
  </si>
  <si>
    <t>financialtimes</t>
  </si>
  <si>
    <t>januszczak</t>
  </si>
  <si>
    <t>umbrellafair</t>
  </si>
  <si>
    <t>hegoingglobal</t>
  </si>
  <si>
    <t>dmc_devecchi</t>
  </si>
  <si>
    <t>silent0siris</t>
  </si>
  <si>
    <t>omend4</t>
  </si>
  <si>
    <t>annahollinrake</t>
  </si>
  <si>
    <t>andywinter7t8</t>
  </si>
  <si>
    <t>uninhantsnews</t>
  </si>
  <si>
    <t>draldok</t>
  </si>
  <si>
    <t>deanoffast</t>
  </si>
  <si>
    <t>nick_petford</t>
  </si>
  <si>
    <t>revrichardcoles</t>
  </si>
  <si>
    <t>johnbirdswords</t>
  </si>
  <si>
    <t>secretartprize</t>
  </si>
  <si>
    <t>molarchaeology</t>
  </si>
  <si>
    <t>standrewscare</t>
  </si>
  <si>
    <t>armediauk</t>
  </si>
  <si>
    <t>nnpress</t>
  </si>
  <si>
    <t>ibm</t>
  </si>
  <si>
    <t>helencaldwel</t>
  </si>
  <si>
    <t>Mentions</t>
  </si>
  <si>
    <t>Replies to</t>
  </si>
  <si>
    <t>Retweet</t>
  </si>
  <si>
    <t>@vr_sam @GameArtAcademic Immersive Lab Analyst?</t>
  </si>
  <si>
    <t>_xD83D__xDCFB_ If you missed @GameArtAcademic and Stephen Westley from @IrisIOT talking about #MergedFutures on @Grifster96's show on Saturday, you can listen again from 2:22:01
https://t.co/7Y3lwBsWcN</t>
  </si>
  <si>
    <t>The countdown to #northantshour is on! See you at 8pm _xD83D__xDE4C__xD83C__xDFFB_ @northamptonspe2 @heyfordbooks @TowcesterMarket @cafetracknn @MellowDeco @FridgeStreet @squarefeetco @RedOctagonUK @CobblersToMe @VersatileEventM @Hobbycraft_RSL @GameArtAcademic @EruptiveClothin @decotheatre</t>
  </si>
  <si>
    <t>@GameArtAcademic @awb1101 No not sponsored tweets. Mostly high profile people (Carole Cadwaladr was the latest) or people that a lot of people I follow, follow; or a tweet a lot of people I follow have liked.</t>
  </si>
  <si>
    <t>@olibasciano @GameArtAcademic Oh, how annoying!</t>
  </si>
  <si>
    <t>@GameArtAcademic @brackleymorris @LoveNorthampton Excellent! By chance, was it your other half who was taking some pics at Stoke Bruerne with Rose and Castle Morris on St George's Day???</t>
  </si>
  <si>
    <t>@archaeomark1 @brackleymorris @LoveNorthampton Yes sounds right :)</t>
  </si>
  <si>
    <t>I made a little app that lets you bring your doodles into AR, inspired by that old camcorder feature! https://t.co/D7fVQxFry5</t>
  </si>
  <si>
    <t>@Angry_Voice The often overlooked 'snipping tool' in windows is ideal for this.</t>
  </si>
  <si>
    <t>@DigiNorthampton @UniNorthants Not the same angle, but the air ambulance _xD83D__xDE91__xD83D__xDE81_ did land in the park _xD83C__xDFDE_ right by us in Brighton and after they'd transferred their patient, stayed around so the nippers got to check it out. https://t.co/anpJCEtcRS</t>
  </si>
  <si>
    <t>@AllThemWitches absolutely stormed the Haunt in Brighton last night, it was the first time i've seen you live and it was totally worth the 4 hour drive! Have a fab tour.</t>
  </si>
  <si>
    <t>@737sim hi Virtual Aerospace, you might be interested in this @DigiNorthampton event https://t.co/sKI3cMGVVs . The event is focused on VR/AR and future tech.</t>
  </si>
  <si>
    <t>_xD83D__xDC40_ https://t.co/TXv4NgFxTN</t>
  </si>
  <si>
    <t>We’ve been pretty quiet lately, but today we’re launching Normcore! A high quality multiplayer plugin for Unity :))
https://t.co/TfkALXULlJ https://t.co/Y5Q5avBTE8</t>
  </si>
  <si>
    <t>@holly Hi Holly, just to make you aware of our Merged Futures event in Northampton on Friday 14 June.
We’ll have AR/VR demos and a whole day of sessions sharing knowledge about emerging tech.
It’s free for anyone to attend.
Hope you can make it.
https://t.co/1HvJok5qd7</t>
  </si>
  <si>
    <t>I'm looking forward to making larger works based on my palettes &amp;amp; these experimental VR paintings @vertigovruk 
.
#painting #VirtualReality #tiltbrush #AlisonGoodyear #digital #art #analogue #Kunst #painter #digitalart #paintingwithlight #paint #vrpaint #digitalpainting #kunst https://t.co/4zFH9ljvz1</t>
  </si>
  <si>
    <t>@LovickDanny boop boop be boop boop</t>
  </si>
  <si>
    <t>@GameArtAcademic https://t.co/xmwhtMHLRV</t>
  </si>
  <si>
    <t>@DannyYosh boop boop be boop boop</t>
  </si>
  <si>
    <t>The same applies to video game environments. _xD83D__xDC47_
Dynamic on-screen compositions are more engaging and interesting than static ones and are a good default to use. 
Static ones can be used if there is a particular reason - e.g. to convey static/stable power or authority.
1/2 https://t.co/FwHjXFgJqD</t>
  </si>
  <si>
    <t>@MiriamBellard This was my experience too. Most devs i worked alongside were really interesting vibrant people who had a diverse range of external interests to gamedev. It was those interests that kept teams talking and helped through the difficult times and enriched the games produced.</t>
  </si>
  <si>
    <t>@MiriamBellard *most* - because there were some who just lived to work. The ones who stay late and are still the first ones in in the morning. That is a culture we should talk about.</t>
  </si>
  <si>
    <t>@noodlethings Make sure you follow @MiriamBellard and dig through her old tweets, there are some valuable insights there into enviro construction / layout.</t>
  </si>
  <si>
    <t>@GameArtAcademic Will do, thanks! https://t.co/lOBKPVo354</t>
  </si>
  <si>
    <t>@Anisminic @maxbarrister Depends maybe on where the line is drawn between 'lived in' and tatty :)</t>
  </si>
  <si>
    <t>@tprstly @xiotex "there is no spoon"</t>
  </si>
  <si>
    <t>@junrussell @historyscientis @gletherby @celtjules66 Tories: "What's in the box?"
Everyone else: "Unspeakable horrors, just leave it closed"
Tories: "No we want to see for ourselves"
Everyone else: "Please leave the box as it is."
Cameron: "We're not listening la la la"</t>
  </si>
  <si>
    <t>@GameArtAcademic @scottturneruon @_AlisonGoodyear @DRMMU @Dr_Alisherbaz Come on gotta see yours iain! _xD83D__xDE02_
Mines shocking _xD83D__xDE02_ https://t.co/nxfrgXk6e2</t>
  </si>
  <si>
    <t>@Tomsgameart @scottturneruon @_AlisonGoodyear @DRMMU @Dr_Alisherbaz X'D</t>
  </si>
  <si>
    <t>@GameArtAcademic Stranglers?</t>
  </si>
  <si>
    <t>@humbugg__ Nope saw them with a then new singer :)</t>
  </si>
  <si>
    <t>Imagine thinking women aren’t capable of being amazing in the Star Wars universe
If I tried this with a real lightsaber I would cut my arm off after 0.7 seconds
https://t.co/HVS3GwhG3Z</t>
  </si>
  <si>
    <t>Question: "Is #StarWars for females, too?"
Answer: THIS: https://t.co/ApPFVimT2v</t>
  </si>
  <si>
    <t>@GameArtAcademic @SearleAdrian Yes of course. Both ways. This just has too many triggers for poetically pretentious whispery stuff for which I have a wrong DNA</t>
  </si>
  <si>
    <t>@magdasawon @SearleAdrian Do you ever see the press piece on a show, decide you'll probably hate it, go expecting to hate it and actually love it?</t>
  </si>
  <si>
    <t>@magdasawon @SearleAdrian I'll keep an eye out and see if you tweet about it having been. I see Adrian hit it with a 'precious'. Ouch.</t>
  </si>
  <si>
    <t>In between marking work I'm organizing  our @DigiNorthampton event Merged Futures. All of this is surrounded by one of my fave muso's @RobynHitchcock who has brought me great joy for nearly 20 years now and I never tire of this tune.   https://t.co/LYMeiDqWad</t>
  </si>
  <si>
    <t>For those interested in #MergedFutures, the @BarbicanCentre's new exhibition opening this week, AI: More Than Human, brings together artists, scientists and researchers to explore developments in AI, demonstrating its potential to revolutionise our lives.
https://t.co/NHZW2k2TTu</t>
  </si>
  <si>
    <t>_xD83C__xDDEC__xD83C__xDDE7_ Britain's booming tech industry is powering growth [@FinancialTimes]
_xD83D__xDDE8_️ "Tech has grown 17.6% since the EU referendum in 2016, compared with a sluggish 5.5% for the economy as a whole"
_xD83C__xDF9F_️ We're showcasing Northamptonshire innovation at #MergedFutures
https://t.co/dTgFHxOoah</t>
  </si>
  <si>
    <t>@JANUSZCZAK Braque with text in the images?</t>
  </si>
  <si>
    <t>@olibasciano and they're not the adverts that Twitter puts in your timeline?</t>
  </si>
  <si>
    <t>This Sunday (19th May) is when the next Northampton Soup is taking place at The @UmbrellaFair, on The Racecourse
Pay £5 minimum donation that will allow you to soup and bread, plus a voting slip to vote for your favourite project https://t.co/7FVTtUsPeU</t>
  </si>
  <si>
    <t>@nick_petford @dmc_devecchi @HEGoingGlobal I love Berlin, it has such a vibrant art scene and a pro-active attitude.</t>
  </si>
  <si>
    <t>@Silent0siris The Explorers</t>
  </si>
  <si>
    <t>@Silent0siris ooh are we saying that's sci-fi as opposed to fantasy tho...
was going to add Flight of the navigator</t>
  </si>
  <si>
    <t>@OmenD4 #deathfest</t>
  </si>
  <si>
    <t>@GameArtAcademic _xD83D__xDE03__xD83D__xDE03_ they’ll be a section for everyone who uses the hashtag too _xD83D__xDC4D__xD83C__xDFFB_</t>
  </si>
  <si>
    <t>@GameArtAcademic I hadn’t looked into properly until now and it sounds fab so that would be great!</t>
  </si>
  <si>
    <t>@NorthantshourUk Really good to hear. Bit by bit by bit the pieces will come together :)</t>
  </si>
  <si>
    <t>@NorthantshourUk Have you signed up for Merged Futures? If you would like to come to the uni in advance and I'll show you around and show you the space before the big day, then let me know :) #TeamNorthants</t>
  </si>
  <si>
    <t>@NorthantshourUk Tomorrow we @DigiNorthampton release the schedule for the day! It's not going to be quite as dramatic as Game of Thrones, but it'll be flippin cool as!! DM me some days in the next week or so when you might be near Waterside and have a 30 mins to spare :)</t>
  </si>
  <si>
    <t>@GameArtAcademic @AnnaHollinrake Put Wet Spices on my tombstone</t>
  </si>
  <si>
    <t>@BelgianBoolean @AnnaHollinrake All your awesome work, right from the days of design to now, being a fab games artist promoting the work of many many others with your twitter sharing and thoughtfulness...and this...this might now be your legacy X'D #WetSpices</t>
  </si>
  <si>
    <t>@BelgianBoolean @AnnaHollinrake Your challenge is to now 3D model and texture your own brand and range of culinary sauces!</t>
  </si>
  <si>
    <t>@BelgianBoolean @AnnaHollinrake Belgian Booleans famous Wet Spice range XD</t>
  </si>
  <si>
    <t>#wetspices</t>
  </si>
  <si>
    <t>here we go :D @nick_petford @DeanofFAST @Dr_Alisherbaz @scottturneruon @DrAldoK  @UniNhantsNews @AndyWinter7t8 @IBM  #computing #vr #ar #northantshour #JustTheBeginning https://t.co/58jXti4OR0</t>
  </si>
  <si>
    <t>Immersive Media Content Creation Guide https://t.co/Uj9GNHuQXE https://t.co/KlfZ1uri6n</t>
  </si>
  <si>
    <t>@GameArtAcademic This is a cool book as well on the old moon mission  - lots of #ar and £7 from the Works. Thinking of using it as part of the Education session within #mergedfutures https://t.co/Z6j5MY0nV2</t>
  </si>
  <si>
    <t>Thanks for sharing this @GameArtAcademic https://t.co/zbhsWvngNy</t>
  </si>
  <si>
    <t>https://t.co/XE7URXgu1L.fantastic! Well done Epic &amp;amp; Microsoft. The future of interactive learning is also one step nearer. cc @scottturneruon https://t.co/wZEPEN86Y0</t>
  </si>
  <si>
    <t>@scottturneruon https://t.co/XTEswGSKDE?</t>
  </si>
  <si>
    <t>cc @scottturneruon @_AlisonGoodyear @DRMMU @Dr_Alisherbaz https://t.co/Nc6RCt7viQ</t>
  </si>
  <si>
    <t>this might be of interest to @scottturneruon https://t.co/rtbHfZyr7Y</t>
  </si>
  <si>
    <t>One of the goals of our @diginorthampton collaboration is to empower the local creative industries and hi tech explorers in Northamptonshire, giving them exposure and a voice.  @johnbirdswords @RevRichardColes #SocialEcho https://t.co/58jXti4OR0</t>
  </si>
  <si>
    <t>_xD83D__xDC40_ Promo time!
_xD83D__xDC49_ https://t.co/1HvJokn1BH
#MergedFutures https://t.co/L5LNf8Gc0e</t>
  </si>
  <si>
    <t>❓Question Time
_xD83D__xDCBB_ We’re working with a visually-impaired student who’s interested in website accessibility testing and training as a career. 
_xD83E__xDD14_ He’s unsure organisations would be interested in paying for a web accessibility testing and training service.
_xD83E__xDD37_‍♀️ What do you think?</t>
  </si>
  <si>
    <t>_xD83D__xDC23_ Good morning everyone! We'll be releasing the full timetable for #MergedFutures at 9am.
_xD83D__xDCFB_ Stay tuned... https://t.co/h5mqx8FDPB</t>
  </si>
  <si>
    <t>@DigiNorthampton we all need to be here https://t.co/4HSXgASyrF</t>
  </si>
  <si>
    <t>Very excited to share our @DigiNorthampton schedule for Merged Futures later today. We are also working on some extra treats for the day!</t>
  </si>
  <si>
    <t>@secretartprize you might want to fix that https://t.co/Q8NDRmPy0G</t>
  </si>
  <si>
    <t>So thrilled to be having a session on June 14th from our great new friends @MOLArchaeology too! Thank you James and @archaeomark1 #MergedFutures https://t.co/MhXPwAmVTZ</t>
  </si>
  <si>
    <t>We also are very excited to host our neighbours @StAndrewsCare https://t.co/gY9igbeYYi</t>
  </si>
  <si>
    <t>We have @ARmediaUK https://t.co/dPgkGCi9jk</t>
  </si>
  <si>
    <t>@GameArtAcademic Immersive Test Lab Technician? https://t.co/a5aobKD41Q</t>
  </si>
  <si>
    <t>@GameArtAcademic and I'm honoured to be asked / invited! Had best sort out that presentation eh? ;)</t>
  </si>
  <si>
    <t>@vr_sam That all sounds very like a Technician to me (certainly in the education sense)</t>
  </si>
  <si>
    <t>@vr_sam XD..great gif... drop the test bit maybe...it'll be in job spec</t>
  </si>
  <si>
    <t>We are very honoured that @vr_sam agreed to deliver our keynote! https://t.co/4Y8Xa6Z4mB</t>
  </si>
  <si>
    <t>@GameArtAcademic @DRMMU @NNPress Cheers @GameArtAcademic I'm looking forward to seeing the amazing speakers you've lined up for Merged Futures 2019.</t>
  </si>
  <si>
    <t>@GameArtAcademic @_AlisonGoodyear @NNPress Well done organising it, Iain.</t>
  </si>
  <si>
    <t>We have a session on Art from the amazing @_AlisonGoodyear with @DRMMU (oh the things in our minds for Merged Futures 2020) cc @NNPress https://t.co/FuuMn7rIs3</t>
  </si>
  <si>
    <t>We even have representation from @IBM which is amazing! Thank you! https://t.co/iFMo3X08iL</t>
  </si>
  <si>
    <t>Great to hang out with @HelenCaldwel whilst the (false) fire alarm went off. It was also sunny outside. Helen, here is the schedule for the #MergedFutures day :) https://t.co/x4MyDMkRJI</t>
  </si>
  <si>
    <t>Poor chap on table next to me has traumatized himself by eating a green chilli thinking it was a green bean.</t>
  </si>
  <si>
    <t>My followers live in 30 countries: UK.(73%), USA(10%)... https://t.co/H1vYigjiOw
Get your free map! https://t.co/U5vSU0BoNc</t>
  </si>
  <si>
    <t>#FutureLearning https://t.co/s3E2R0M4Q3</t>
  </si>
  <si>
    <t>1. Page and Plant
2. The Stranglers
3. The Cure
4. Beastie Boys
5. Tool
6. Radiohead https://t.co/ov92PmMFUG</t>
  </si>
  <si>
    <t>#GameofThronesseason8episode5 #DeathFest #ValarMorghulis</t>
  </si>
  <si>
    <t>There are so many people who are giving up their time for free to talk and demonstrate and work towards sharing knowledge. It's very humbling.</t>
  </si>
  <si>
    <t>https://www.bbc.co.uk/sounds/play/p077vtbb</t>
  </si>
  <si>
    <t>https://www.digitalnorthampton.com/mergedfutures</t>
  </si>
  <si>
    <t>https://twitter.com/Nightingale_P/status/1125759265191399424</t>
  </si>
  <si>
    <t>https://medium.com/@normalvr/introducing-normcore-high-quality-multiplayer-networking-for-unity-6a530a018912</t>
  </si>
  <si>
    <t>http://www.digitalnorthampton.com/mergedfutures</t>
  </si>
  <si>
    <t>https://twitter.com/Hamm_Tips/status/1126046655701118977</t>
  </si>
  <si>
    <t>https://twitter.com/PSN_ElectricDC/status/1126160426625060865</t>
  </si>
  <si>
    <t>https://www.youtube.com/watch?v=LQHLcGiOKiE</t>
  </si>
  <si>
    <t>https://www.barbican.org.uk/whats-on/2019/event/ai-more-than-human</t>
  </si>
  <si>
    <t>https://www.ft.com/content/dde1249e-7252-11e9-bbfb-5c68069fbd15?segmentid=acee4131-99c2-09d3-a635-873e61754ec6</t>
  </si>
  <si>
    <t>https://twitter.com/DigiNorthampton/status/1128208671941582849</t>
  </si>
  <si>
    <t>https://buff.ly/2PPyeFZ</t>
  </si>
  <si>
    <t>https://twitter.com/mlamons1/status/1128088205490905090</t>
  </si>
  <si>
    <t>http://This.is https://twitter.com/UnrealEngine/status/1125762454531780608</t>
  </si>
  <si>
    <t>https://techcrunch.com/2019/05/07/google-brings-augmented-reality-to-search/</t>
  </si>
  <si>
    <t>https://twitter.com/tomemrich/status/1127105874965590016</t>
  </si>
  <si>
    <t>https://twitter.com/Craig_Lewis77/status/1126422908140703744</t>
  </si>
  <si>
    <t>http://tweepsmap.com/!GameArtAcademic</t>
  </si>
  <si>
    <t>https://twitter.com/scottturneruon/status/1125768072260808704</t>
  </si>
  <si>
    <t>https://twitter.com/MarkHarrisNYC/status/1127307575379283968</t>
  </si>
  <si>
    <t>co.uk</t>
  </si>
  <si>
    <t>digitalnorthampton.com</t>
  </si>
  <si>
    <t>twitter.com</t>
  </si>
  <si>
    <t>medium.com</t>
  </si>
  <si>
    <t>youtube.com</t>
  </si>
  <si>
    <t>org.uk</t>
  </si>
  <si>
    <t>ft.com</t>
  </si>
  <si>
    <t>buff.ly</t>
  </si>
  <si>
    <t>this.is twitter.com</t>
  </si>
  <si>
    <t>techcrunch.com</t>
  </si>
  <si>
    <t>tweepsmap.com</t>
  </si>
  <si>
    <t>mergedfutures</t>
  </si>
  <si>
    <t>northantshour</t>
  </si>
  <si>
    <t>painting virtualreality tiltbrush alisongoodyear digital art analogue kunst painter digitalart paintingwithlight paint vrpaint digitalpainting kunst</t>
  </si>
  <si>
    <t>starwars</t>
  </si>
  <si>
    <t>deathfest</t>
  </si>
  <si>
    <t>teamnorthants</t>
  </si>
  <si>
    <t>wetspices</t>
  </si>
  <si>
    <t>computing vr ar northantshour justthebeginning</t>
  </si>
  <si>
    <t>ar mergedfutures</t>
  </si>
  <si>
    <t>socialecho</t>
  </si>
  <si>
    <t>futurelearning</t>
  </si>
  <si>
    <t>gameofthronesseason8episode5 deathfest valarmorghulis</t>
  </si>
  <si>
    <t>https://pbs.twimg.com/ext_tw_video_thumb/1124997746484604929/pu/img/9XJzdEuAmoCjVXel.jpg</t>
  </si>
  <si>
    <t>https://pbs.twimg.com/media/D584ZllXsAAnKl_.jpg</t>
  </si>
  <si>
    <t>https://pbs.twimg.com/tweet_video_thumb/D5-jIKmW4AArmy7.jpg</t>
  </si>
  <si>
    <t>https://pbs.twimg.com/media/D6DpCHuWkAANm6L.jpg</t>
  </si>
  <si>
    <t>https://pbs.twimg.com/tweet_video_thumb/D6IkPuiV4AI13Jm.jpg</t>
  </si>
  <si>
    <t>https://pbs.twimg.com/tweet_video_thumb/D6LA4ufWAAIlVbX.jpg</t>
  </si>
  <si>
    <t>https://pbs.twimg.com/media/D6UMIt2WkAAZdDn.jpg</t>
  </si>
  <si>
    <t>https://pbs.twimg.com/amplify_video_thumb/1125728193737048065/img/yEi_Mlx6luu5A2dW.jpg</t>
  </si>
  <si>
    <t>https://pbs.twimg.com/media/D6dw9zwWkAAen4d.jpg</t>
  </si>
  <si>
    <t>https://pbs.twimg.com/media/D53f8AEWkAE3V6R.jpg</t>
  </si>
  <si>
    <t>https://pbs.twimg.com/media/D5-IF8pWwAEdQP7.jpg</t>
  </si>
  <si>
    <t>https://pbs.twimg.com/media/D5pfEPqX4AAnCPb.jpg</t>
  </si>
  <si>
    <t>https://pbs.twimg.com/media/D6guGYpW0AAv0Xs.jpg</t>
  </si>
  <si>
    <t>https://pbs.twimg.com/media/D6g7nA_W0AE9Mg0.png</t>
  </si>
  <si>
    <t>https://pbs.twimg.com/media/D6g8ZnDXsAEYMJT.png</t>
  </si>
  <si>
    <t>https://pbs.twimg.com/media/D6g9KQYWsAUDXMm.png</t>
  </si>
  <si>
    <t>https://pbs.twimg.com/tweet_video_thumb/D6g-B27XsAAkRMB.jpg</t>
  </si>
  <si>
    <t>https://pbs.twimg.com/tweet_video_thumb/D6Gr6fjWsAAqKvQ.jpg</t>
  </si>
  <si>
    <t>https://pbs.twimg.com/media/D6g-jKEW4AAzkUL.png</t>
  </si>
  <si>
    <t>https://pbs.twimg.com/media/D6g_A3kXoAIWIS6.png</t>
  </si>
  <si>
    <t>https://pbs.twimg.com/media/D6g_eB6WkAAb9-N.png</t>
  </si>
  <si>
    <t>https://pbs.twimg.com/media/D6hhrlPWwAYyk-v.jpg</t>
  </si>
  <si>
    <t>https://pbs.twimg.com/media/D59TVu1WkAMYj-3.jpg</t>
  </si>
  <si>
    <t>http://pbs.twimg.com/profile_images/294098550/ashpicsq_normal.jpg</t>
  </si>
  <si>
    <t>http://pbs.twimg.com/profile_images/1074383168294281217/HQvJoz7b_normal.jpg</t>
  </si>
  <si>
    <t>http://pbs.twimg.com/profile_images/1081171630016159745/2iNZS4kj_normal.jpg</t>
  </si>
  <si>
    <t>http://pbs.twimg.com/profile_images/925272322826756096/UJA91DoZ_normal.jpg</t>
  </si>
  <si>
    <t>http://pbs.twimg.com/profile_images/726711839762059264/TQcCfWe-_normal.jpg</t>
  </si>
  <si>
    <t>http://pbs.twimg.com/profile_images/1046034987361992704/5pJ0Pw3m_normal.jpg</t>
  </si>
  <si>
    <t>http://pbs.twimg.com/profile_images/1049757637204697088/Tw800GiG_normal.jpg</t>
  </si>
  <si>
    <t>http://pbs.twimg.com/profile_images/698836697845465089/Ys9QvpZJ_normal.jpg</t>
  </si>
  <si>
    <t>http://pbs.twimg.com/profile_images/1106936493849886726/Q5ItOAv2_normal.png</t>
  </si>
  <si>
    <t>http://pbs.twimg.com/profile_images/1892729669/Photo_47_normal.jpg</t>
  </si>
  <si>
    <t>http://pbs.twimg.com/profile_images/987637779638243329/XbVnLn7X_normal.jpg</t>
  </si>
  <si>
    <t>http://pbs.twimg.com/profile_images/1124666020180975623/3owmdLmX_normal.jpg</t>
  </si>
  <si>
    <t>http://pbs.twimg.com/profile_images/1113897557883670528/FhKwWDvp_normal.png</t>
  </si>
  <si>
    <t>http://pbs.twimg.com/profile_images/79837191/Magdalena_Sawon_Postmasters_normal.jpg</t>
  </si>
  <si>
    <t>http://pbs.twimg.com/profile_images/983447444288655360/nmoFq5mc_normal.jpg</t>
  </si>
  <si>
    <t>http://pbs.twimg.com/profile_images/707234049144840195/oOSySzdy_normal.jpg</t>
  </si>
  <si>
    <t>http://pbs.twimg.com/profile_images/1101139263129825280/G5OsaxVg_normal.jpg</t>
  </si>
  <si>
    <t>http://pbs.twimg.com/profile_images/658071446309216256/73rkUfXL_normal.jpg</t>
  </si>
  <si>
    <t>http://pbs.twimg.com/profile_images/964947692953767937/aPtQ1RYu_normal.jpg</t>
  </si>
  <si>
    <t>06:23:10</t>
  </si>
  <si>
    <t>10:26:25</t>
  </si>
  <si>
    <t>08:19:05</t>
  </si>
  <si>
    <t>15:33:33</t>
  </si>
  <si>
    <t>16:48:06</t>
  </si>
  <si>
    <t>16:37:52</t>
  </si>
  <si>
    <t>01:34:44</t>
  </si>
  <si>
    <t>20:31:27</t>
  </si>
  <si>
    <t>21:31:26</t>
  </si>
  <si>
    <t>11:22:39</t>
  </si>
  <si>
    <t>22:16:53</t>
  </si>
  <si>
    <t>15:47:43</t>
  </si>
  <si>
    <t>08:35:11</t>
  </si>
  <si>
    <t>11:55:09</t>
  </si>
  <si>
    <t>12:21:02</t>
  </si>
  <si>
    <t>17:11:04</t>
  </si>
  <si>
    <t>18:15:28</t>
  </si>
  <si>
    <t>16:21:28</t>
  </si>
  <si>
    <t>20:14:48</t>
  </si>
  <si>
    <t>14:13:07</t>
  </si>
  <si>
    <t>15:48:22</t>
  </si>
  <si>
    <t>16:05:19</t>
  </si>
  <si>
    <t>16:14:04</t>
  </si>
  <si>
    <t>14:59:31</t>
  </si>
  <si>
    <t>15:02:32</t>
  </si>
  <si>
    <t>14:59:45</t>
  </si>
  <si>
    <t>06:48:23</t>
  </si>
  <si>
    <t>07:03:55</t>
  </si>
  <si>
    <t>07:34:14</t>
  </si>
  <si>
    <t>07:38:16</t>
  </si>
  <si>
    <t>23:33:22</t>
  </si>
  <si>
    <t>02:26:54</t>
  </si>
  <si>
    <t>14:50:22</t>
  </si>
  <si>
    <t>08:16:53</t>
  </si>
  <si>
    <t>08:22:22</t>
  </si>
  <si>
    <t>21:12:37</t>
  </si>
  <si>
    <t>23:38:24</t>
  </si>
  <si>
    <t>23:47:51</t>
  </si>
  <si>
    <t>00:12:12</t>
  </si>
  <si>
    <t>16:22:23</t>
  </si>
  <si>
    <t>14:42:51</t>
  </si>
  <si>
    <t>20:55:09</t>
  </si>
  <si>
    <t>14:43:22</t>
  </si>
  <si>
    <t>22:07:58</t>
  </si>
  <si>
    <t>22:02:36</t>
  </si>
  <si>
    <t>22:18:43</t>
  </si>
  <si>
    <t>10:07:36</t>
  </si>
  <si>
    <t>10:30:54</t>
  </si>
  <si>
    <t>10:33:33</t>
  </si>
  <si>
    <t>12:50:17</t>
  </si>
  <si>
    <t>15:08:22</t>
  </si>
  <si>
    <t>15:52:43</t>
  </si>
  <si>
    <t>16:34:28</t>
  </si>
  <si>
    <t>17:50:06</t>
  </si>
  <si>
    <t>17:53:43</t>
  </si>
  <si>
    <t>19:03:18</t>
  </si>
  <si>
    <t>19:59:58</t>
  </si>
  <si>
    <t>20:00:58</t>
  </si>
  <si>
    <t>22:05:44</t>
  </si>
  <si>
    <t>17:49:27</t>
  </si>
  <si>
    <t>20:54:20</t>
  </si>
  <si>
    <t>17:41:20</t>
  </si>
  <si>
    <t>17:52:21</t>
  </si>
  <si>
    <t>22:13:34</t>
  </si>
  <si>
    <t>22:22:20</t>
  </si>
  <si>
    <t>22:20:48</t>
  </si>
  <si>
    <t>22:25:12</t>
  </si>
  <si>
    <t>22:26:16</t>
  </si>
  <si>
    <t>22:26:13</t>
  </si>
  <si>
    <t>22:26:48</t>
  </si>
  <si>
    <t>08:15:44</t>
  </si>
  <si>
    <t>07:30:08</t>
  </si>
  <si>
    <t>14:23:18</t>
  </si>
  <si>
    <t>08:57:30</t>
  </si>
  <si>
    <t>08:00:36</t>
  </si>
  <si>
    <t>14:13:48</t>
  </si>
  <si>
    <t>18:40:28</t>
  </si>
  <si>
    <t>17:39:20</t>
  </si>
  <si>
    <t>07:54:53</t>
  </si>
  <si>
    <t>08:25:40</t>
  </si>
  <si>
    <t>14:11:39</t>
  </si>
  <si>
    <t>09:58:58</t>
  </si>
  <si>
    <t>07:36:46</t>
  </si>
  <si>
    <t>08:38:48</t>
  </si>
  <si>
    <t>10:30:44</t>
  </si>
  <si>
    <t>09:52:50</t>
  </si>
  <si>
    <t>07:01:35</t>
  </si>
  <si>
    <t>07:37:49</t>
  </si>
  <si>
    <t>08:35:32</t>
  </si>
  <si>
    <t>08:40:11</t>
  </si>
  <si>
    <t>08:43:10</t>
  </si>
  <si>
    <t>08:47:01</t>
  </si>
  <si>
    <t>06:16:48</t>
  </si>
  <si>
    <t>09:01:45</t>
  </si>
  <si>
    <t>06:13:44</t>
  </si>
  <si>
    <t>06:19:24</t>
  </si>
  <si>
    <t>08:48:20</t>
  </si>
  <si>
    <t>09:05:57</t>
  </si>
  <si>
    <t>09:31:22</t>
  </si>
  <si>
    <t>08:50:55</t>
  </si>
  <si>
    <t>08:52:22</t>
  </si>
  <si>
    <t>11:22:46</t>
  </si>
  <si>
    <t>13:49:46</t>
  </si>
  <si>
    <t>10:32:49</t>
  </si>
  <si>
    <t>14:24:16</t>
  </si>
  <si>
    <t>23:42:13</t>
  </si>
  <si>
    <t>22:09:59</t>
  </si>
  <si>
    <t>08:53:52</t>
  </si>
  <si>
    <t>https://twitter.com/ashles3000/status/1126372015630376961</t>
  </si>
  <si>
    <t>https://twitter.com/martinemannion/status/1127882786378080256</t>
  </si>
  <si>
    <t>https://twitter.com/diginorthampton/status/1127850741333397504</t>
  </si>
  <si>
    <t>https://twitter.com/irisiot/status/1127960079096000512</t>
  </si>
  <si>
    <t>https://twitter.com/northantshouruk/status/1126529286700138496</t>
  </si>
  <si>
    <t>https://twitter.com/olibasciano/status/1127976262755131392</t>
  </si>
  <si>
    <t>https://twitter.com/awb1101/status/1128111368039800833</t>
  </si>
  <si>
    <t>https://twitter.com/archaeomark1/status/1125135944535949315</t>
  </si>
  <si>
    <t>https://twitter.com/gameartacademic/status/1125151038095396865</t>
  </si>
  <si>
    <t>https://twitter.com/aidan_wolf/status/1124997833159929856</t>
  </si>
  <si>
    <t>https://twitter.com/gameartacademic/status/1125162474959929349</t>
  </si>
  <si>
    <t>https://twitter.com/gameartacademic/status/1125426928956137472</t>
  </si>
  <si>
    <t>https://twitter.com/gameartacademic/status/1125680463895461888</t>
  </si>
  <si>
    <t>https://twitter.com/gameartacademic/status/1125730788954316800</t>
  </si>
  <si>
    <t>https://twitter.com/gameartacademic/status/1125737299902390273</t>
  </si>
  <si>
    <t>https://twitter.com/iammaxnathan/status/1125810289474187264</t>
  </si>
  <si>
    <t>https://twitter.com/gameartacademic/status/1125826496927555584</t>
  </si>
  <si>
    <t>https://twitter.com/normalvr/status/1125797808680964096</t>
  </si>
  <si>
    <t>https://twitter.com/gameartacademic/status/1125856530375553025</t>
  </si>
  <si>
    <t>https://twitter.com/diginorthampton/status/1126127896769089536</t>
  </si>
  <si>
    <t>https://twitter.com/gameartacademic/status/1126151867766124545</t>
  </si>
  <si>
    <t>https://twitter.com/_alisongoodyear/status/1126156131347435520</t>
  </si>
  <si>
    <t>https://twitter.com/gameartacademic/status/1126158334766325761</t>
  </si>
  <si>
    <t>https://twitter.com/gameartacademic/status/1126501960775901184</t>
  </si>
  <si>
    <t>https://twitter.com/dannyyosh/status/1126502719101923328</t>
  </si>
  <si>
    <t>https://twitter.com/gameartacademic/status/1126502020070891521</t>
  </si>
  <si>
    <t>https://twitter.com/miriambellard/status/1126378363126460416</t>
  </si>
  <si>
    <t>https://twitter.com/gameartacademic/status/1126382271966191617</t>
  </si>
  <si>
    <t>https://twitter.com/gameartacademic/status/1126389902340493313</t>
  </si>
  <si>
    <t>https://twitter.com/gameartacademic/status/1126390916628066304</t>
  </si>
  <si>
    <t>https://twitter.com/gameartacademic/status/1126631273609478145</t>
  </si>
  <si>
    <t>https://twitter.com/noodlethings/status/1126674945684250626</t>
  </si>
  <si>
    <t>https://twitter.com/gameartacademic/status/1126862047390646272</t>
  </si>
  <si>
    <t>https://twitter.com/gameartacademic/status/1127125410813239297</t>
  </si>
  <si>
    <t>https://twitter.com/gameartacademic/status/1127126789246062597</t>
  </si>
  <si>
    <t>https://twitter.com/tomsgameart/status/1127320630318252033</t>
  </si>
  <si>
    <t>https://twitter.com/gameartacademic/status/1127357317157130242</t>
  </si>
  <si>
    <t>https://twitter.com/humbugg__/status/1127359697554747392</t>
  </si>
  <si>
    <t>https://twitter.com/gameartacademic/status/1127365821913882624</t>
  </si>
  <si>
    <t>https://twitter.com/psn_electricdc/status/1126160426625060865</t>
  </si>
  <si>
    <t>https://twitter.com/gameartacademic/status/1127584928248553473</t>
  </si>
  <si>
    <t>https://twitter.com/hamillhimself/status/1126953845278396417</t>
  </si>
  <si>
    <t>https://twitter.com/gameartacademic/status/1127585059970650113</t>
  </si>
  <si>
    <t>https://twitter.com/magdasawon/status/1127696945735249922</t>
  </si>
  <si>
    <t>https://twitter.com/gameartacademic/status/1127695596209541120</t>
  </si>
  <si>
    <t>https://twitter.com/gameartacademic/status/1127699652906835968</t>
  </si>
  <si>
    <t>https://twitter.com/gameartacademic/status/1127878050618560512</t>
  </si>
  <si>
    <t>https://twitter.com/diginorthampton/status/1127883912095649792</t>
  </si>
  <si>
    <t>https://twitter.com/gameartacademic/status/1127884579598217216</t>
  </si>
  <si>
    <t>https://twitter.com/diginorthampton/status/1127918990385471488</t>
  </si>
  <si>
    <t>https://twitter.com/gameartacademic/status/1127953739044786176</t>
  </si>
  <si>
    <t>https://twitter.com/gameartacademic/status/1127964902373478405</t>
  </si>
  <si>
    <t>https://twitter.com/gameartacademic/status/1127975408027217923</t>
  </si>
  <si>
    <t>https://twitter.com/nrthmptonevents/status/1127994440616939522</t>
  </si>
  <si>
    <t>https://twitter.com/gameartacademic/status/1127995352886448128</t>
  </si>
  <si>
    <t>https://twitter.com/gameartacademic/status/1128012862159503360</t>
  </si>
  <si>
    <t>https://twitter.com/gameartacademic/status/1128027123703341059</t>
  </si>
  <si>
    <t>https://twitter.com/gameartacademic/status/1128027374325518337</t>
  </si>
  <si>
    <t>https://twitter.com/gameartacademic/status/1128058773682180096</t>
  </si>
  <si>
    <t>https://twitter.com/northantshouruk/status/1127994278414835713</t>
  </si>
  <si>
    <t>https://twitter.com/northantshouruk/status/1128040805099364353</t>
  </si>
  <si>
    <t>https://twitter.com/gameartacademic/status/1127992234631139328</t>
  </si>
  <si>
    <t>https://twitter.com/gameartacademic/status/1127995005522432000</t>
  </si>
  <si>
    <t>https://twitter.com/gameartacademic/status/1128060744615047168</t>
  </si>
  <si>
    <t>https://twitter.com/belgianboolean/status/1128062951091523584</t>
  </si>
  <si>
    <t>https://twitter.com/gameartacademic/status/1128062565265731584</t>
  </si>
  <si>
    <t>https://twitter.com/gameartacademic/status/1128063671194677248</t>
  </si>
  <si>
    <t>https://twitter.com/gameartacademic/status/1128063942599876614</t>
  </si>
  <si>
    <t>https://twitter.com/belgianboolean/status/1128063930029498369</t>
  </si>
  <si>
    <t>https://twitter.com/gameartacademic/status/1128064075504680960</t>
  </si>
  <si>
    <t>https://twitter.com/gameartacademic/status/1128212283019210752</t>
  </si>
  <si>
    <t>https://twitter.com/scottturneruon/status/1125301706206662659</t>
  </si>
  <si>
    <t>https://twitter.com/scottturneruon/status/1128222796524457984</t>
  </si>
  <si>
    <t>https://twitter.com/gameartacademic/status/1125309375227232257</t>
  </si>
  <si>
    <t>https://twitter.com/gameartacademic/status/1125765678626217986</t>
  </si>
  <si>
    <t>https://twitter.com/gameartacademic/status/1125832789117550593</t>
  </si>
  <si>
    <t>https://twitter.com/gameartacademic/status/1127266956158148609</t>
  </si>
  <si>
    <t>https://twitter.com/gameartacademic/status/1128207038545264641</t>
  </si>
  <si>
    <t>https://twitter.com/gameartacademic/status/1128214784363630592</t>
  </si>
  <si>
    <t>https://twitter.com/diginorthampton/status/1124315587960811520</t>
  </si>
  <si>
    <t>https://twitter.com/diginorthampton/status/1125701549815152641</t>
  </si>
  <si>
    <t>https://twitter.com/diginorthampton/status/1128202478602850305</t>
  </si>
  <si>
    <t>https://twitter.com/gameartacademic/status/1125681375418490880</t>
  </si>
  <si>
    <t>https://twitter.com/gameartacademic/status/1125709542661218304</t>
  </si>
  <si>
    <t>https://twitter.com/gameartacademic/status/1126424781392416768</t>
  </si>
  <si>
    <t>https://twitter.com/gameartacademic/status/1128193624519454720</t>
  </si>
  <si>
    <t>https://twitter.com/gameartacademic/status/1128202743016042496</t>
  </si>
  <si>
    <t>https://twitter.com/gameartacademic/status/1128217267047628801</t>
  </si>
  <si>
    <t>https://twitter.com/gameartacademic/status/1128218436218314752</t>
  </si>
  <si>
    <t>https://twitter.com/gameartacademic/status/1128219187258830848</t>
  </si>
  <si>
    <t>https://twitter.com/gameartacademic/status/1128220155694198784</t>
  </si>
  <si>
    <t>https://twitter.com/vr_sam/status/1126370415444746241</t>
  </si>
  <si>
    <t>https://twitter.com/vr_sam/status/1128223867066114049</t>
  </si>
  <si>
    <t>https://twitter.com/gameartacademic/status/1126369643726241792</t>
  </si>
  <si>
    <t>https://twitter.com/gameartacademic/status/1126371070943145984</t>
  </si>
  <si>
    <t>https://twitter.com/gameartacademic/status/1128220489472708609</t>
  </si>
  <si>
    <t>https://twitter.com/_alisongoodyear/status/1128224923527282690</t>
  </si>
  <si>
    <t>https://twitter.com/drmmu/status/1128231316628152320</t>
  </si>
  <si>
    <t>https://twitter.com/gameartacademic/status/1128221136930603009</t>
  </si>
  <si>
    <t>https://twitter.com/gameartacademic/status/1128221503600975872</t>
  </si>
  <si>
    <t>https://twitter.com/gameartacademic/status/1128259353453256705</t>
  </si>
  <si>
    <t>https://twitter.com/gameartacademic/status/1125397245111697408</t>
  </si>
  <si>
    <t>https://twitter.com/gameartacademic/status/1125710067104407554</t>
  </si>
  <si>
    <t>https://twitter.com/gameartacademic/status/1125768313034952709</t>
  </si>
  <si>
    <t>https://twitter.com/gameartacademic/status/1127358276541272064</t>
  </si>
  <si>
    <t>https://twitter.com/gameartacademic/status/1128059844190248961</t>
  </si>
  <si>
    <t>https://twitter.com/gameartacademic/status/1128221882581491713</t>
  </si>
  <si>
    <t>1126372015630376961</t>
  </si>
  <si>
    <t>1127882786378080256</t>
  </si>
  <si>
    <t>1127850741333397504</t>
  </si>
  <si>
    <t>1127960079096000512</t>
  </si>
  <si>
    <t>1126529286700138496</t>
  </si>
  <si>
    <t>1127976262755131392</t>
  </si>
  <si>
    <t>1128111368039800833</t>
  </si>
  <si>
    <t>1125135944535949315</t>
  </si>
  <si>
    <t>1125151038095396865</t>
  </si>
  <si>
    <t>1124997833159929856</t>
  </si>
  <si>
    <t>1125162474959929349</t>
  </si>
  <si>
    <t>1125426928956137472</t>
  </si>
  <si>
    <t>1125680463895461888</t>
  </si>
  <si>
    <t>1125730788954316800</t>
  </si>
  <si>
    <t>1125737299902390273</t>
  </si>
  <si>
    <t>1125810289474187264</t>
  </si>
  <si>
    <t>1125826496927555584</t>
  </si>
  <si>
    <t>1125797808680964096</t>
  </si>
  <si>
    <t>1125856530375553025</t>
  </si>
  <si>
    <t>1126127896769089536</t>
  </si>
  <si>
    <t>1126151867766124545</t>
  </si>
  <si>
    <t>1126156131347435520</t>
  </si>
  <si>
    <t>1126158334766325761</t>
  </si>
  <si>
    <t>1126501960775901184</t>
  </si>
  <si>
    <t>1126502719101923328</t>
  </si>
  <si>
    <t>1126502020070891521</t>
  </si>
  <si>
    <t>1126378363126460416</t>
  </si>
  <si>
    <t>1126382271966191617</t>
  </si>
  <si>
    <t>1126389902340493313</t>
  </si>
  <si>
    <t>1126390916628066304</t>
  </si>
  <si>
    <t>1126631273609478145</t>
  </si>
  <si>
    <t>1126674945684250626</t>
  </si>
  <si>
    <t>1126862047390646272</t>
  </si>
  <si>
    <t>1127125410813239297</t>
  </si>
  <si>
    <t>1127126789246062597</t>
  </si>
  <si>
    <t>1127320630318252033</t>
  </si>
  <si>
    <t>1127357317157130242</t>
  </si>
  <si>
    <t>1127359697554747392</t>
  </si>
  <si>
    <t>1127365821913882624</t>
  </si>
  <si>
    <t>1126160426625060865</t>
  </si>
  <si>
    <t>1127584928248553473</t>
  </si>
  <si>
    <t>1126953845278396417</t>
  </si>
  <si>
    <t>1127585059970650113</t>
  </si>
  <si>
    <t>1127696945735249922</t>
  </si>
  <si>
    <t>1127695596209541120</t>
  </si>
  <si>
    <t>1127699652906835968</t>
  </si>
  <si>
    <t>1127878050618560512</t>
  </si>
  <si>
    <t>1127883912095649792</t>
  </si>
  <si>
    <t>1127884579598217216</t>
  </si>
  <si>
    <t>1127918990385471488</t>
  </si>
  <si>
    <t>1127953739044786176</t>
  </si>
  <si>
    <t>1127964902373478405</t>
  </si>
  <si>
    <t>1127975408027217923</t>
  </si>
  <si>
    <t>1127994440616939522</t>
  </si>
  <si>
    <t>1127995352886448128</t>
  </si>
  <si>
    <t>1128012862159503360</t>
  </si>
  <si>
    <t>1128027123703341059</t>
  </si>
  <si>
    <t>1128027374325518337</t>
  </si>
  <si>
    <t>1128058773682180096</t>
  </si>
  <si>
    <t>1127994278414835713</t>
  </si>
  <si>
    <t>1128040805099364353</t>
  </si>
  <si>
    <t>1127992234631139328</t>
  </si>
  <si>
    <t>1127995005522432000</t>
  </si>
  <si>
    <t>1128060744615047168</t>
  </si>
  <si>
    <t>1128062951091523584</t>
  </si>
  <si>
    <t>1128062565265731584</t>
  </si>
  <si>
    <t>1128063671194677248</t>
  </si>
  <si>
    <t>1128063942599876614</t>
  </si>
  <si>
    <t>1128063930029498369</t>
  </si>
  <si>
    <t>1128064075504680960</t>
  </si>
  <si>
    <t>1128212283019210752</t>
  </si>
  <si>
    <t>1125301706206662659</t>
  </si>
  <si>
    <t>1125768072260808704</t>
  </si>
  <si>
    <t>1128222796524457984</t>
  </si>
  <si>
    <t>1125309375227232257</t>
  </si>
  <si>
    <t>1125765678626217986</t>
  </si>
  <si>
    <t>1125832789117550593</t>
  </si>
  <si>
    <t>1127266956158148609</t>
  </si>
  <si>
    <t>1128207038545264641</t>
  </si>
  <si>
    <t>1128214784363630592</t>
  </si>
  <si>
    <t>1124315587960811520</t>
  </si>
  <si>
    <t>1125701549815152641</t>
  </si>
  <si>
    <t>1128202478602850305</t>
  </si>
  <si>
    <t>1125681375418490880</t>
  </si>
  <si>
    <t>1125709542661218304</t>
  </si>
  <si>
    <t>1126424781392416768</t>
  </si>
  <si>
    <t>1128193624519454720</t>
  </si>
  <si>
    <t>1128202743016042496</t>
  </si>
  <si>
    <t>1128217267047628801</t>
  </si>
  <si>
    <t>1128218436218314752</t>
  </si>
  <si>
    <t>1128219187258830848</t>
  </si>
  <si>
    <t>1128220155694198784</t>
  </si>
  <si>
    <t>1126370415444746241</t>
  </si>
  <si>
    <t>1128223867066114049</t>
  </si>
  <si>
    <t>1126369643726241792</t>
  </si>
  <si>
    <t>1126371070943145984</t>
  </si>
  <si>
    <t>1128220489472708609</t>
  </si>
  <si>
    <t>1128224923527282690</t>
  </si>
  <si>
    <t>1128231316628152320</t>
  </si>
  <si>
    <t>1128221136930603009</t>
  </si>
  <si>
    <t>1128221503600975872</t>
  </si>
  <si>
    <t>1128259353453256705</t>
  </si>
  <si>
    <t>1125397245111697408</t>
  </si>
  <si>
    <t>1125710067104407554</t>
  </si>
  <si>
    <t>1125768313034952709</t>
  </si>
  <si>
    <t>1127358276541272064</t>
  </si>
  <si>
    <t>1128059844190248961</t>
  </si>
  <si>
    <t>1128221882581491713</t>
  </si>
  <si>
    <t>1123470175184011270</t>
  </si>
  <si>
    <t>1125426163034263552</t>
  </si>
  <si>
    <t>1125668507822239746</t>
  </si>
  <si>
    <t>1126385291151978497</t>
  </si>
  <si>
    <t>1126627639618408451</t>
  </si>
  <si>
    <t>1126860360957534208</t>
  </si>
  <si>
    <t>1127124209837199361</t>
  </si>
  <si>
    <t>1127124512993153024</t>
  </si>
  <si>
    <t>1127681005295423488</t>
  </si>
  <si>
    <t>1127956026374930432</t>
  </si>
  <si>
    <t>1127974372218556417</t>
  </si>
  <si>
    <t>1127924644718219269</t>
  </si>
  <si>
    <t>1128025304675565568</t>
  </si>
  <si>
    <t>1128053412728311808</t>
  </si>
  <si>
    <t>1127987503045025792</t>
  </si>
  <si>
    <t>1128060158599409672</t>
  </si>
  <si>
    <t>1128215949763579905</t>
  </si>
  <si>
    <t>1126365763894431744</t>
  </si>
  <si>
    <t>2525375635</t>
  </si>
  <si>
    <t/>
  </si>
  <si>
    <t>1010890008067272704</t>
  </si>
  <si>
    <t>163900673</t>
  </si>
  <si>
    <t>4885832650</t>
  </si>
  <si>
    <t>254706272</t>
  </si>
  <si>
    <t>1069149654204469248</t>
  </si>
  <si>
    <t>520470702</t>
  </si>
  <si>
    <t>228393727</t>
  </si>
  <si>
    <t>7555262</t>
  </si>
  <si>
    <t>1055770688668213248</t>
  </si>
  <si>
    <t>759173695998988288</t>
  </si>
  <si>
    <t>987623690018938880</t>
  </si>
  <si>
    <t>3861349456</t>
  </si>
  <si>
    <t>786847092803330048</t>
  </si>
  <si>
    <t>107938429</t>
  </si>
  <si>
    <t>241702552</t>
  </si>
  <si>
    <t>1094793890224369664</t>
  </si>
  <si>
    <t>1118518020249460736</t>
  </si>
  <si>
    <t>15108640</t>
  </si>
  <si>
    <t>19427681</t>
  </si>
  <si>
    <t>306847032</t>
  </si>
  <si>
    <t>294040042</t>
  </si>
  <si>
    <t>52163184</t>
  </si>
  <si>
    <t>1568368735</t>
  </si>
  <si>
    <t>110527956</t>
  </si>
  <si>
    <t>56366858</t>
  </si>
  <si>
    <t>3055629340</t>
  </si>
  <si>
    <t>de</t>
  </si>
  <si>
    <t>en</t>
  </si>
  <si>
    <t>und</t>
  </si>
  <si>
    <t>fr</t>
  </si>
  <si>
    <t>1125759265191399424</t>
  </si>
  <si>
    <t>1126046655701118977</t>
  </si>
  <si>
    <t>1128208671941582849</t>
  </si>
  <si>
    <t>1128088205490905090</t>
  </si>
  <si>
    <t>1125762454531780608</t>
  </si>
  <si>
    <t>1127105874965590016</t>
  </si>
  <si>
    <t>1126422908140703744</t>
  </si>
  <si>
    <t>1127307575379283968</t>
  </si>
  <si>
    <t>Twitter for Android</t>
  </si>
  <si>
    <t>Twitter Web Client</t>
  </si>
  <si>
    <t>Twitter for iPhone</t>
  </si>
  <si>
    <t>Twitter Web App</t>
  </si>
  <si>
    <t>Hootsuite Inc.</t>
  </si>
  <si>
    <t>Buffer</t>
  </si>
  <si>
    <t>Twitter for iPad</t>
  </si>
  <si>
    <t>Tweepsmap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</si>
  <si>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</si>
  <si>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</si>
  <si>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</si>
  <si>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</si>
  <si>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</si>
  <si>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</si>
  <si>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</si>
  <si>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</si>
  <si>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</si>
  <si>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</si>
  <si>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</si>
  <si>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</si>
  <si>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</si>
  <si>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</si>
  <si>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</si>
  <si>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</si>
  <si>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</si>
  <si>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</si>
  <si>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</si>
  <si>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</si>
  <si>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</si>
  <si>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Ashles</t>
  </si>
  <si>
    <t>_xD83D__xDD79__xD83C__xDFA8_ iain douglas _xD83C__xDFAE__xD83D__xDC80_</t>
  </si>
  <si>
    <t>Sam W [)-)</t>
  </si>
  <si>
    <t>Martine Mannion M.Sc. #MSFTEduChat</t>
  </si>
  <si>
    <t>Digital Northampton</t>
  </si>
  <si>
    <t>John Griff</t>
  </si>
  <si>
    <t>IrisIot</t>
  </si>
  <si>
    <t>#Northantshour</t>
  </si>
  <si>
    <t>The Deco Theatre</t>
  </si>
  <si>
    <t>Eruptive Clothing</t>
  </si>
  <si>
    <t>Hobbycraft Rushden Lakes</t>
  </si>
  <si>
    <t>Versatile Event Management</t>
  </si>
  <si>
    <t>It's All Cobblers To Me</t>
  </si>
  <si>
    <t>RedOctagonUK</t>
  </si>
  <si>
    <t>Square Feet</t>
  </si>
  <si>
    <t>FridgeStreet</t>
  </si>
  <si>
    <t>MellowDeco</t>
  </si>
  <si>
    <t>CAFE TRACK</t>
  </si>
  <si>
    <t>TowcesterCountryMarket</t>
  </si>
  <si>
    <t>Heyford Books</t>
  </si>
  <si>
    <t>Northampton Speakers</t>
  </si>
  <si>
    <t>Oliver Basciano</t>
  </si>
  <si>
    <t>awb110</t>
  </si>
  <si>
    <t>Mark Holmes</t>
  </si>
  <si>
    <t>LoveNorthampton</t>
  </si>
  <si>
    <t>brackley morris men</t>
  </si>
  <si>
    <t>Aidan Wolf</t>
  </si>
  <si>
    <t>Another Angry Voice</t>
  </si>
  <si>
    <t>UniofNorthampton</t>
  </si>
  <si>
    <t>All Them Witches</t>
  </si>
  <si>
    <t>Virtual Aerospace</t>
  </si>
  <si>
    <t>Max Nathan</t>
  </si>
  <si>
    <t>Normal</t>
  </si>
  <si>
    <t>Holly Brockwell</t>
  </si>
  <si>
    <t>Alison Goodyear</t>
  </si>
  <si>
    <t>Danny Lovick</t>
  </si>
  <si>
    <t>Danny ¥osh</t>
  </si>
  <si>
    <t>Miriam Bellard</t>
  </si>
  <si>
    <t>_xD83C__xDF31_ Grace _xD83C__xDF31_</t>
  </si>
  <si>
    <t>Max Hardy</t>
  </si>
  <si>
    <t>Dinah Rose QC</t>
  </si>
  <si>
    <t>Byron, game designer</t>
  </si>
  <si>
    <t>Theo</t>
  </si>
  <si>
    <t>Julie Harrington #Brexit is not the only issue_xD83C__xDF39_</t>
  </si>
  <si>
    <t>Gayle Letherby _xD83C__xDF39_#GTTO #JC4PM2019</t>
  </si>
  <si>
    <t>History Scientist</t>
  </si>
  <si>
    <t>Flaming June</t>
  </si>
  <si>
    <t>Tom McLennan</t>
  </si>
  <si>
    <t>Dr. Ali Sherbaz</t>
  </si>
  <si>
    <t>Mu Mu</t>
  </si>
  <si>
    <t>Dr Scott Turner</t>
  </si>
  <si>
    <t>humbug_</t>
  </si>
  <si>
    <t>GT-ElectricDCx, got it memorized?</t>
  </si>
  <si>
    <t>Mark Hamill</t>
  </si>
  <si>
    <t>Adrian Searle</t>
  </si>
  <si>
    <t>Robyn Hitchcock</t>
  </si>
  <si>
    <t>Barbican Centre</t>
  </si>
  <si>
    <t>Financial Times</t>
  </si>
  <si>
    <t>WALDEMAR JANUSZCZAK</t>
  </si>
  <si>
    <t>Northampton Events</t>
  </si>
  <si>
    <t>Umbrella Fair</t>
  </si>
  <si>
    <t>Going Global</t>
  </si>
  <si>
    <t>Dr Cristina Devecchi</t>
  </si>
  <si>
    <t>Steven Lumpkin</t>
  </si>
  <si>
    <t>Damian Buzugbe</t>
  </si>
  <si>
    <t>⚫️BelgianBoolean⚫️</t>
  </si>
  <si>
    <t>Anna Hollinrake_xD83C__xDF24_️ MCM London!!</t>
  </si>
  <si>
    <t>Andy Winter</t>
  </si>
  <si>
    <t>UniofNorthamptonNews</t>
  </si>
  <si>
    <t>Dr Aldo Kanakis</t>
  </si>
  <si>
    <t>John M Sinclair</t>
  </si>
  <si>
    <t>Nick Petford</t>
  </si>
  <si>
    <t>Richard Coles</t>
  </si>
  <si>
    <t>John Bird</t>
  </si>
  <si>
    <t>Secret Art Prize</t>
  </si>
  <si>
    <t>MOLA</t>
  </si>
  <si>
    <t>St Andrew's</t>
  </si>
  <si>
    <t>AR Media Productions</t>
  </si>
  <si>
    <t>NN Press</t>
  </si>
  <si>
    <t>IBM</t>
  </si>
  <si>
    <t>Helen Caldwell</t>
  </si>
  <si>
    <t>A child of the 80's when everything was more colourful and big.</t>
  </si>
  <si>
    <t>Games Artist &amp; SL @UniNorthants | ex AAA &amp; Indie games | Worked on BAFTA &amp; Presagis winning projects (GRiD &amp; ACT) | co-founder @diginorthampton | Views own</t>
  </si>
  <si>
    <t>Director of Immersive Tech @MakeRealVR making serious fun for L&amp;D, training &amp; games with all the spacial computing #VR #AR #MR #_xD835__xDC65_R &amp; physical products. He/Him</t>
  </si>
  <si>
    <t>Cert Raspberry Pi Edu, MIEExpert Trainer, CAS hub leader &amp; MasterTeacher. Advocate of Digital Learning. ❤️ the great outdoors. My family is my life!</t>
  </si>
  <si>
    <t>Collaboration between @uninorthants @mycountycouncil and local businesses promoting digital innovation in Northamptonshire. Book free for #MergedFutures 14.6.19</t>
  </si>
  <si>
    <t>Broadcaster, Presenter, Journalist &amp; Media Consultant. Currently presenting on BBC Radio Northampton - my personal views here &amp; mine alone!</t>
  </si>
  <si>
    <t>UK IOT Solutions provider. End to end solutions. Collect, Communicate, Control. Secure IOT Solutions.</t>
  </si>
  <si>
    <t>Official #Northantshour account. Connect With Local Businesses, Charities And Individuals Every Thursday 8pm-9pm. Just Include #Northantshour In Your Tweets!</t>
  </si>
  <si>
    <t>A thriving #entertainment venue in #Northampton town centre. Top shows throughout the year, renown for fab Christmas #Panto. Available for #corporate hire too.</t>
  </si>
  <si>
    <t>High quality gym and leisure wear _xD83C__xDFCB__xD83C__xDFFB_‍♂️ UK shipping only _xD83C__xDF0E_ Shop the latest range NOW! _xD83D__xDCAA__xD83C__xDFFC_#BeTheEruption _xD83C__xDF0B_</t>
  </si>
  <si>
    <t>Welcome to the official Hobbycraft store in Rushden Lakes. Our opening times are Monday-Friday: 9am-8pm; Sat 9am-6pm &amp; Sun 11am-5pm</t>
  </si>
  <si>
    <t>The Cobblers podcast by Cobblers fans for Cobblers fans. https://t.co/dUTb0qm6a9</t>
  </si>
  <si>
    <t>Social Media Management specialists managing clients and charities accounts across the UK. Digital Advisors for @TSB</t>
  </si>
  <si>
    <t>A new and exciting coworking and office space offering you exactly what you need to build your dream business</t>
  </si>
  <si>
    <t>Loving Northampton one drawing at a time. Main stockist: Vintage Guru on St Giles Street</t>
  </si>
  <si>
    <t>Art Deco inspired, upcycled, painted furniture. Drab to fab. Also some mid-century modern pieces.  Etsy store  https://t.co/XW62gm06EU
 Instagram@mellowdeco</t>
  </si>
  <si>
    <t>CAFE TRACK -18 Market Square Northampton. Serving a range of delicious food and drink, and helping to create opportunities. #sbswinners 6/1/19</t>
  </si>
  <si>
    <t>Locally-made produce &amp; handmade gifts, textiles &amp; craft. Refreshments by Riverside Day Centre. 8:30-11:30am every Thursday at The Sawpits Centre #cookcraftgrow</t>
  </si>
  <si>
    <t>Opening April 2019. Account run by a life long townie discovering the rural life. Rehoming books with devoted book lovers. Personal account @bertnorton7</t>
  </si>
  <si>
    <t>Come to one of our fun, supportive meetings to learn how Toastmasters can help build confidence as a speaker and leader! 1st and 3rd Mon @ The Old White Hart</t>
  </si>
  <si>
    <t>International Editor, ArtReview / ArtReview Asia. Deaths, news and arts for the Guardian, Telegraph etc. Here: L.America, some East Europe stuff. Clippings:</t>
  </si>
  <si>
    <t>It surrounds us in nature...</t>
  </si>
  <si>
    <t>Archaeology, Rowing, Morris Dancing and the occasional beer.</t>
  </si>
  <si>
    <t>Watch this space for Northampton news, events and offers. If you're looking to promote, email us: love@northampton.gov.uk</t>
  </si>
  <si>
    <t>male cotswold side preserving the brackley tradition, amongst others. practising thursdays in brackley.</t>
  </si>
  <si>
    <t>Independent AR creator working on Doodle Cam. Prev @bspaint ⛅️ #LeapSquad</t>
  </si>
  <si>
    <t>Independent left-wing writer since 2010.  Support my work: https://t.co/Jioa4GnmRA https://t.co/Itqf27BGuO</t>
  </si>
  <si>
    <t>Official Twitter feed of The University of Northampton. Transforming Lives and Inspiring Change. #UON Follow @UniNhantsNews for news</t>
  </si>
  <si>
    <t>Full US and EUROPE tour dates on our website.</t>
  </si>
  <si>
    <t>Virtual Aerospace is now the Uk,s largest flight simulator company, we have 3 fixed base 737 simulators over two branches and operate 9 full motion Sims</t>
  </si>
  <si>
    <t>Birmingham Uni, CEP, IZA, Deputy Director @whatworksgrowth. Cities, innovation, diversity, policy. Views mine, RTs not. Here’s my book: https://t.co/yYgKr7t9Hk</t>
  </si>
  <si>
    <t>Your neighborhood VR shop</t>
  </si>
  <si>
    <t>Technology journalist for Engadget, Gizmodo, Evening Standard etc. Woman of the Year '15, crazy cat &amp; bird lady, founder of @Gadgette. She/her. _xD83C__xDFF3_️‍_xD83C__xDF08_</t>
  </si>
  <si>
    <t>Artist | PhD researcher | Educator | Alumna UAL | Painting about painting | Interested in process &amp; collaboration. Also at: https://t.co/Lyy2Gvasg0</t>
  </si>
  <si>
    <t>VertigoVr a virtual reality arcade located in the heart of Milton Keynes
Find us on instagram and snapchat 
#vertigovruk
Feel the thrill of Vr now!</t>
  </si>
  <si>
    <t>UI artist with a love drawing and obsession with sonic</t>
  </si>
  <si>
    <t>I came here to make art and repost bad memes....... and I'm all out of art</t>
  </si>
  <si>
    <t>Art Director : Visual Development @ Rockstar North. Architecture &amp; environments for video games. Views my own. She/Her. NZer. DMs about Rockstar ignored sorry!</t>
  </si>
  <si>
    <t>_xD83C__xDF31_ 21 | she/her | ⚢ | OCs and art | Icon: @shaebeagle | Don't repost! ⚠ | Commissions: https://t.co/c7FxoYUu1q…</t>
  </si>
  <si>
    <t>Pupil Supervisor | Advocacy Trainer | Past Chair Young Bar | Bar Council | CBA | Kalisher | Amicus | Mentor | Radio | TV Consultant My Blog:https://t.co/TFPMcl8xAd</t>
  </si>
  <si>
    <t>Byron Atkinson-Jones, Game designer, writer, speaker, BAFTA Member and Stand up comedian.</t>
  </si>
  <si>
    <t>Chief Marketing Officer @wfstechnologies, Founder @antifuturism. International keynote speaker. Seen in Forbes, WIRED, HuffPost, BBC, Venturebeat... #iot #ai</t>
  </si>
  <si>
    <t>Proud Labour Party Member and unapologetic Socialist _xD83C__xDF39_#IStandWithChrisWilliamson_xD83C__xDF39_ #JC4PM_xD83C__xDF39_Despise the Tories and all they stand for _xD83C__xDF39_#BDS _xD83C__xDDF5__xD83C__xDDF8_ Yemen _xD83C__xDDFE__xD83C__xDDEA__xD83C__xDF39_</t>
  </si>
  <si>
    <t>Sociologist, feminist, #socialist.  Academic, civil celebrant, volunteer,  activist. Writer: research, fiction, memoir, political citizen journalism</t>
  </si>
  <si>
    <t>Editor of the Abridged Twitter edition of Gibbon's Decline and Fall of the Roman Empire. Can't sing, can't act.  Can tweet a little.</t>
  </si>
  <si>
    <t>I used to be a lot of things. Still and always a Kirkby girl.</t>
  </si>
  <si>
    <t>Hey I’m Tom *waves* • Environment/prop artist •</t>
  </si>
  <si>
    <t>Associate Professor Ali Al-Sherbaz is the Faculty Research Leader at the University of Northampton with a PhD in Wireless Communications and Computing</t>
  </si>
  <si>
    <t>Researcher, Lecturer, Husband, and Father.</t>
  </si>
  <si>
    <t>Computing academic, Robots, computing education. Pi Cert Educator, code club, Member BCS @TheIET, #FRSA Views are authors only, RTs do not imply agreement</t>
  </si>
  <si>
    <t>A squid eating dough in a polyethylene bag is fast and bulbous. Got me?
                                               RT = 'Look at this'</t>
  </si>
  <si>
    <t>Modern/retrogamer. I ❤️ my X1X, PS4, Switch, PS Vita, Wii U, 360, PS1, SNES, Sega. Into _xD83C__xDFAE_,_xD83C__xDFA5_, ☕️, _xD83D__xDCDA_, _xD83C__xDFCB_️  you down with ASD? yeah you know me!</t>
  </si>
  <si>
    <t>Believe in yourself! Work hard, never give up &amp; anything's possible! OR: Kick back, relax &amp; aim low: You'll never be disappointed..._xD83D__xDE1C_ NO DMs!</t>
  </si>
  <si>
    <t>Postmistress (gallerist). art, bulldogs, tennis, Polish things - in this order</t>
  </si>
  <si>
    <t>Art critic, writer, other. Definitely other.</t>
  </si>
  <si>
    <t>Evolutionary</t>
  </si>
  <si>
    <t>Pushing the boundaries of theatre, dance, film, music and visual art. (Mon-Fri: 10am-6pm) Our approach to Twitter https://t.co/pR0GCCdRsF</t>
  </si>
  <si>
    <t>The best of FT journalism, including breaking news and insight</t>
  </si>
  <si>
    <t>I write about art and make films. My favourite artists: 1/ Michelangelo 2/Artemisia Gentileschi 3/ Gauguin 4/ Lynette Yiadom-Boakye 5/ Njideka Akunyili Crosby</t>
  </si>
  <si>
    <t>Your guide to #events in #Northampton (UK) and the surrounding area since July 2014</t>
  </si>
  <si>
    <t>Open all year round we bring together the diverse local community in Northampton to share culture and encourage sustainable &amp; eco-friendly lifestyles.</t>
  </si>
  <si>
    <t>For leaders of international higher education.</t>
  </si>
  <si>
    <t>Associate Professor in Education, University of Northampton, interested in inclusion, equality, staff development, &amp; learning in higher education. Views my own</t>
  </si>
  <si>
    <t>Sr. Game Designer at @Guerrilla. @Twitch partner: https://t.co/ITzvE9DuXE, D&amp;D DM and world creator, He/him. Personal account and opinions.</t>
  </si>
  <si>
    <t>Dad, husband, owner of a cute dog, artist but mainly a massive geek.</t>
  </si>
  <si>
    <t>Senior concept artist, illustrator and photographer ⚫️Ubisoft, 343, CA, Adidas ⚫️ Runs the Friday #Artshare ⚫️ Talks about mental health ⚫️ Half Belgian</t>
  </si>
  <si>
    <t>Art Director and Illustrator // BAFTA Breakthrough Brit // Champion of floral tailoring ✨ She?/her??_xD83C__xDF08_</t>
  </si>
  <si>
    <t>Senior Lecturer for Paeds Nursing &amp; Practice Development.  Musings are mine &amp; mine alone. Turns out the internet is a sensitive + inflammatory place; who knew?</t>
  </si>
  <si>
    <t>Latest news and comment from the University of Northampton Press Office. Contact news@northampton.ac.uk. Follow @UniNorthants for campus and student info.</t>
  </si>
  <si>
    <t>Mobile and Wireless Communications Engineer, Computer Networks Program Leader and Senior Lecturer at the University of Northampton</t>
  </si>
  <si>
    <t>Quaternary Scientist and Dean of the Faculty of Arts, Science and Technology at the University of Northampton.  Opinions my own.</t>
  </si>
  <si>
    <t>Vice Chancellor and CEO, University of Northampton, Geologist, occasional broadcaster, advocate of social enterprise, @HuffPost Blogger</t>
  </si>
  <si>
    <t>Former Communard, co-presenter of Saturday Live, Chancellor of the University of Northampton, Vicar of Finedon. Please don’t shout at me.</t>
  </si>
  <si>
    <t>Founder and Editor-in-Chief @BigIssue, Crossbench peer @UKHouseofLords, Fellow @Ashoka @SocialEnt_UK: dismantling poverty, creating opportunity #socialecho</t>
  </si>
  <si>
    <t>The Secret Art Prize open worldwide to all artist. _xD83D__xDD8C_ Applications open in March 2019</t>
  </si>
  <si>
    <t>Archaeology &amp; built heritage practice, research organisation, charity. Home of @ThamesDiscovery @CITiZAN1 #TimeTruck. Follow our discoveries, news &amp; events.</t>
  </si>
  <si>
    <t>Award-winning mental health charity providing specialist and personalised packages of care. Committed to transforming lives of those affected by mental health.</t>
  </si>
  <si>
    <t>Innovative production company, digital agency and immersive studio. Chasing CGI rainbows and realising those 360 degree virtual dreams!</t>
  </si>
  <si>
    <t>NN Contemporary is a gallery, studio space complex, education program &amp; project space in Northampton, England. ACE NPO Organisation.</t>
  </si>
  <si>
    <t>Together with our clients, we're using technologies like AI, cloud,  blockchain &amp; IoT to transform business, industries and the world. Let’s put smart to work.</t>
  </si>
  <si>
    <t>Senior Lecturer University of Northampton (EdTech, Computing &amp; Assistive Technology), Apple Distinguished Educator, Raspberry Pi Certified Educator</t>
  </si>
  <si>
    <t>Brighton</t>
  </si>
  <si>
    <t>East Midlands, England</t>
  </si>
  <si>
    <t>Brighton, UK</t>
  </si>
  <si>
    <t>Wellingborough, England</t>
  </si>
  <si>
    <t>Northampton, England</t>
  </si>
  <si>
    <t>Northampton UK</t>
  </si>
  <si>
    <t>Daventry, England</t>
  </si>
  <si>
    <t>Retweets are not endorsements</t>
  </si>
  <si>
    <t>Unit 2DB
Rushden lakes Shopping Centre
Rushden
NN10 6FH</t>
  </si>
  <si>
    <t>Kettering, England</t>
  </si>
  <si>
    <t>Northampton, Uk</t>
  </si>
  <si>
    <t>Towcester, England</t>
  </si>
  <si>
    <t>Nether Heyford, England</t>
  </si>
  <si>
    <t>Northampton, UK</t>
  </si>
  <si>
    <t>United Kingdom</t>
  </si>
  <si>
    <t>brackley, northamptonshire</t>
  </si>
  <si>
    <t>Everywhere</t>
  </si>
  <si>
    <t>UK</t>
  </si>
  <si>
    <t>Worldwide</t>
  </si>
  <si>
    <t>London | Birmingham</t>
  </si>
  <si>
    <t>New York, NY</t>
  </si>
  <si>
    <t>From Nottingham, in London</t>
  </si>
  <si>
    <t>Green, East Midlands</t>
  </si>
  <si>
    <t>Milton Keynes, England</t>
  </si>
  <si>
    <t>Edinburgh, Scotland</t>
  </si>
  <si>
    <t>England, United Kingdom</t>
  </si>
  <si>
    <t>Gray's Inn, London</t>
  </si>
  <si>
    <t>Warlingham, Surrey</t>
  </si>
  <si>
    <t>Cornwall</t>
  </si>
  <si>
    <t>West Sussex</t>
  </si>
  <si>
    <t>Bradford</t>
  </si>
  <si>
    <t>Northamptonshire</t>
  </si>
  <si>
    <t>Cleveland, OH, USA, the Earth</t>
  </si>
  <si>
    <t>new york</t>
  </si>
  <si>
    <t>City of London</t>
  </si>
  <si>
    <t>London, UK</t>
  </si>
  <si>
    <t>London</t>
  </si>
  <si>
    <t>Montréal, Québec</t>
  </si>
  <si>
    <t>iPhone: 51.445538,-0.200598</t>
  </si>
  <si>
    <t>Cambridge</t>
  </si>
  <si>
    <t>Whitecross Street</t>
  </si>
  <si>
    <t>Armonk, New York</t>
  </si>
  <si>
    <t>Buckingham</t>
  </si>
  <si>
    <t>https://t.co/jccEPexHPc</t>
  </si>
  <si>
    <t>https://t.co/1A8CnmuU7j</t>
  </si>
  <si>
    <t>https://t.co/2lwXNMECcH</t>
  </si>
  <si>
    <t>https://t.co/j2VbLm98EQ</t>
  </si>
  <si>
    <t>https://t.co/j4HBPuI8LK</t>
  </si>
  <si>
    <t>https://t.co/1JsMan5qVA</t>
  </si>
  <si>
    <t>https://t.co/oUCSiQGrD3</t>
  </si>
  <si>
    <t>https://t.co/gNflun2cA0</t>
  </si>
  <si>
    <t>https://t.co/2b0OM7KpCg</t>
  </si>
  <si>
    <t>https://t.co/Jqyqgz1mPu</t>
  </si>
  <si>
    <t>https://t.co/amDOQT4bgc</t>
  </si>
  <si>
    <t>https://t.co/2uEwVj4bIq</t>
  </si>
  <si>
    <t>https://t.co/iJkUnDpXt7</t>
  </si>
  <si>
    <t>https://t.co/pktSyY5MNl</t>
  </si>
  <si>
    <t>https://t.co/J8LDxR6umd</t>
  </si>
  <si>
    <t>https://t.co/J91O1k4MJT</t>
  </si>
  <si>
    <t>https://t.co/ykaY0lMyOD</t>
  </si>
  <si>
    <t>https://t.co/RHnSZPvhy7</t>
  </si>
  <si>
    <t>http://t.co/Ob5nESLr2Q</t>
  </si>
  <si>
    <t>http://t.co/cf7rVjNBRN</t>
  </si>
  <si>
    <t>https://t.co/l2PFgvR1hq</t>
  </si>
  <si>
    <t>http://t.co/InGd1J6I6k</t>
  </si>
  <si>
    <t>https://t.co/HySV1YB9an</t>
  </si>
  <si>
    <t>https://t.co/5fwv2uCQN4</t>
  </si>
  <si>
    <t>http://t.co/tJjTJuNMyR</t>
  </si>
  <si>
    <t>https://t.co/4NT06MgNms</t>
  </si>
  <si>
    <t>https://t.co/6oOrgSTi3y</t>
  </si>
  <si>
    <t>https://t.co/rr4zejtDOm</t>
  </si>
  <si>
    <t>https://t.co/G2DAGmjhmn</t>
  </si>
  <si>
    <t>https://t.co/GAz8FfAM0N</t>
  </si>
  <si>
    <t>https://t.co/Q1UkeCTepE</t>
  </si>
  <si>
    <t>https://t.co/yB13sULKj3</t>
  </si>
  <si>
    <t>https://t.co/YoOhqJN5ti</t>
  </si>
  <si>
    <t>https://t.co/fskJdeHBZ6</t>
  </si>
  <si>
    <t>https://t.co/cezXGRUiBe</t>
  </si>
  <si>
    <t>https://t.co/UiPWQuTf0g</t>
  </si>
  <si>
    <t>https://t.co/fl0QBnknUm</t>
  </si>
  <si>
    <t>https://t.co/znUVCNkM8a</t>
  </si>
  <si>
    <t>https://t.co/6RuablteiA</t>
  </si>
  <si>
    <t>https://t.co/lK7u9AYRIn</t>
  </si>
  <si>
    <t>https://t.co/ZdQo9bNfEs</t>
  </si>
  <si>
    <t>https://t.co/lTV4MDWDCw</t>
  </si>
  <si>
    <t>https://t.co/4GXgLrUdGC</t>
  </si>
  <si>
    <t>https://t.co/pTksyRuaOx</t>
  </si>
  <si>
    <t>http://t.co/P5yQLzHRKm</t>
  </si>
  <si>
    <t>http://t.co/177fJYDjdc</t>
  </si>
  <si>
    <t>https://t.co/EICtYs51nv</t>
  </si>
  <si>
    <t>https://t.co/cQt2rglAk1</t>
  </si>
  <si>
    <t>http://t.co/hUkRwzGvVt</t>
  </si>
  <si>
    <t>http://t.co/Cxv2go6NTe</t>
  </si>
  <si>
    <t>https://t.co/yT3U8uar8u</t>
  </si>
  <si>
    <t>https://t.co/xofHd5uetw</t>
  </si>
  <si>
    <t>https://t.co/wSkMrxM7HD</t>
  </si>
  <si>
    <t>https://t.co/MHeIqhWBDZ</t>
  </si>
  <si>
    <t>https://t.co/rTUaUBqk9v</t>
  </si>
  <si>
    <t>https://t.co/0omM4Mzsrk</t>
  </si>
  <si>
    <t>https://t.co/eYydzsS9fp</t>
  </si>
  <si>
    <t>https://t.co/Fl8zDReDyr</t>
  </si>
  <si>
    <t>https://t.co/zbQwQXvan0</t>
  </si>
  <si>
    <t>http://t.co/MYgAduTyvo</t>
  </si>
  <si>
    <t>https://t.co/BHtmBHA4qP</t>
  </si>
  <si>
    <t>https://t.co/8h0XBXKtsp</t>
  </si>
  <si>
    <t>https://t.co/qw8MUuB4Ly</t>
  </si>
  <si>
    <t>https://t.co/4ZyG9FgkYe</t>
  </si>
  <si>
    <t>https://pbs.twimg.com/profile_banners/42256047/1436561650</t>
  </si>
  <si>
    <t>https://pbs.twimg.com/profile_banners/1010890008067272704/1549129936</t>
  </si>
  <si>
    <t>https://pbs.twimg.com/profile_banners/2525375635/1495605571</t>
  </si>
  <si>
    <t>https://pbs.twimg.com/profile_banners/3901333876/1448285887</t>
  </si>
  <si>
    <t>https://pbs.twimg.com/profile_banners/1069149654204469248/1553540457</t>
  </si>
  <si>
    <t>https://pbs.twimg.com/profile_banners/18714562/1412357569</t>
  </si>
  <si>
    <t>https://pbs.twimg.com/profile_banners/925269775294586880/1509437104</t>
  </si>
  <si>
    <t>https://pbs.twimg.com/profile_banners/1568368735/1555355748</t>
  </si>
  <si>
    <t>https://pbs.twimg.com/profile_banners/992071184467587077/1557755910</t>
  </si>
  <si>
    <t>https://pbs.twimg.com/profile_banners/997022457310527488/1528286582</t>
  </si>
  <si>
    <t>https://pbs.twimg.com/profile_banners/1020338979743334400/1554981480</t>
  </si>
  <si>
    <t>https://pbs.twimg.com/profile_banners/1039837843978428416/1536753461</t>
  </si>
  <si>
    <t>https://pbs.twimg.com/profile_banners/1040607926925381637/1539169412</t>
  </si>
  <si>
    <t>https://pbs.twimg.com/profile_banners/1042143921202241536/1549116377</t>
  </si>
  <si>
    <t>https://pbs.twimg.com/profile_banners/1046331844835332096/1551619070</t>
  </si>
  <si>
    <t>https://pbs.twimg.com/profile_banners/1057290667305693185/1546804187</t>
  </si>
  <si>
    <t>https://pbs.twimg.com/profile_banners/1064616049054756865/1544206334</t>
  </si>
  <si>
    <t>https://pbs.twimg.com/profile_banners/1068086398236991488/1550908540</t>
  </si>
  <si>
    <t>https://pbs.twimg.com/profile_banners/1068522214629113857/1557264319</t>
  </si>
  <si>
    <t>https://pbs.twimg.com/profile_banners/1068663064558489600/1548617946</t>
  </si>
  <si>
    <t>https://pbs.twimg.com/profile_banners/163900673/1515866007</t>
  </si>
  <si>
    <t>https://pbs.twimg.com/profile_banners/1049756744879095809/1539116790</t>
  </si>
  <si>
    <t>https://pbs.twimg.com/profile_banners/4885832650/1496064103</t>
  </si>
  <si>
    <t>https://pbs.twimg.com/profile_banners/472867697/1548174413</t>
  </si>
  <si>
    <t>https://pbs.twimg.com/profile_banners/587099497/1545012073</t>
  </si>
  <si>
    <t>https://pbs.twimg.com/profile_banners/254706272/1360661510</t>
  </si>
  <si>
    <t>https://pbs.twimg.com/profile_banners/20668046/1488373914</t>
  </si>
  <si>
    <t>https://pbs.twimg.com/profile_banners/520470702/1555502808</t>
  </si>
  <si>
    <t>https://pbs.twimg.com/profile_banners/151453729/1552586630</t>
  </si>
  <si>
    <t>https://pbs.twimg.com/profile_banners/4653878354/1470967118</t>
  </si>
  <si>
    <t>https://pbs.twimg.com/profile_banners/7555262/1549394900</t>
  </si>
  <si>
    <t>https://pbs.twimg.com/profile_banners/946569284/1445731434</t>
  </si>
  <si>
    <t>https://pbs.twimg.com/profile_banners/826749341557743616/1533985054</t>
  </si>
  <si>
    <t>https://pbs.twimg.com/profile_banners/1055770688668213248/1540550693</t>
  </si>
  <si>
    <t>https://pbs.twimg.com/profile_banners/759173695998988288/1544369215</t>
  </si>
  <si>
    <t>https://pbs.twimg.com/profile_banners/987623690018938880/1528233098</t>
  </si>
  <si>
    <t>https://pbs.twimg.com/profile_banners/3861349456/1542484537</t>
  </si>
  <si>
    <t>https://pbs.twimg.com/profile_banners/72312144/1549543900</t>
  </si>
  <si>
    <t>https://pbs.twimg.com/profile_banners/786847092803330048/1540203027</t>
  </si>
  <si>
    <t>https://pbs.twimg.com/profile_banners/16310048/1464830306</t>
  </si>
  <si>
    <t>https://pbs.twimg.com/profile_banners/107938429/1557656990</t>
  </si>
  <si>
    <t>https://pbs.twimg.com/profile_banners/857187994536693760/1557724875</t>
  </si>
  <si>
    <t>https://pbs.twimg.com/profile_banners/1314511501/1538325270</t>
  </si>
  <si>
    <t>https://pbs.twimg.com/profile_banners/109895940/1401378631</t>
  </si>
  <si>
    <t>https://pbs.twimg.com/profile_banners/241702552/1351348405</t>
  </si>
  <si>
    <t>https://pbs.twimg.com/profile_banners/1094793890224369664/1551024721</t>
  </si>
  <si>
    <t>https://pbs.twimg.com/profile_banners/346556799/1555372614</t>
  </si>
  <si>
    <t>https://pbs.twimg.com/profile_banners/56366858/1479122559</t>
  </si>
  <si>
    <t>https://pbs.twimg.com/profile_banners/1118518020249460736/1555512037</t>
  </si>
  <si>
    <t>https://pbs.twimg.com/profile_banners/126670762/1532120199</t>
  </si>
  <si>
    <t>https://pbs.twimg.com/profile_banners/304679484/1554409067</t>
  </si>
  <si>
    <t>https://pbs.twimg.com/profile_banners/362391461/1440556912</t>
  </si>
  <si>
    <t>https://pbs.twimg.com/profile_banners/25311070/1546964308</t>
  </si>
  <si>
    <t>https://pbs.twimg.com/profile_banners/4898091/1523880253</t>
  </si>
  <si>
    <t>https://pbs.twimg.com/profile_banners/19427681/1388734358</t>
  </si>
  <si>
    <t>https://pbs.twimg.com/profile_banners/2706427755/1557309329</t>
  </si>
  <si>
    <t>https://pbs.twimg.com/profile_banners/161085211/1537805406</t>
  </si>
  <si>
    <t>https://pbs.twimg.com/profile_banners/125351426/1515766527</t>
  </si>
  <si>
    <t>https://pbs.twimg.com/profile_banners/3036351777/1479646199</t>
  </si>
  <si>
    <t>https://pbs.twimg.com/profile_banners/294040042/1506336470</t>
  </si>
  <si>
    <t>https://pbs.twimg.com/profile_banners/110527956/1545167207</t>
  </si>
  <si>
    <t>https://pbs.twimg.com/profile_banners/633711980/1555856751</t>
  </si>
  <si>
    <t>https://pbs.twimg.com/profile_banners/18862112/1490097106</t>
  </si>
  <si>
    <t>https://pbs.twimg.com/profile_banners/725707444991758336/1488377853</t>
  </si>
  <si>
    <t>https://pbs.twimg.com/profile_banners/614230808/1544800471</t>
  </si>
  <si>
    <t>https://pbs.twimg.com/profile_banners/815552377981956096/1484391164</t>
  </si>
  <si>
    <t>https://pbs.twimg.com/profile_banners/306847032/1391190366</t>
  </si>
  <si>
    <t>https://pbs.twimg.com/profile_banners/270459817/1481358004</t>
  </si>
  <si>
    <t>https://pbs.twimg.com/profile_banners/322242792/1491919973</t>
  </si>
  <si>
    <t>https://pbs.twimg.com/profile_banners/3055629340/1549466092</t>
  </si>
  <si>
    <t>https://pbs.twimg.com/profile_banners/516757783/1400056139</t>
  </si>
  <si>
    <t>https://pbs.twimg.com/profile_banners/1354537748/1557225051</t>
  </si>
  <si>
    <t>https://pbs.twimg.com/profile_banners/128827865/1443004482</t>
  </si>
  <si>
    <t>https://pbs.twimg.com/profile_banners/205301346/1554507349</t>
  </si>
  <si>
    <t>https://pbs.twimg.com/profile_banners/18994444/1549889336</t>
  </si>
  <si>
    <t>https://pbs.twimg.com/profile_banners/105179350/1399239809</t>
  </si>
  <si>
    <t>en-gb</t>
  </si>
  <si>
    <t>http://abs.twimg.com/images/themes/theme10/bg.gif</t>
  </si>
  <si>
    <t>http://abs.twimg.com/images/themes/theme1/bg.png</t>
  </si>
  <si>
    <t>http://abs.twimg.com/images/themes/theme16/bg.gif</t>
  </si>
  <si>
    <t>http://abs.twimg.com/images/themes/theme4/bg.gif</t>
  </si>
  <si>
    <t>http://abs.twimg.com/images/themes/theme14/bg.gif</t>
  </si>
  <si>
    <t>http://abs.twimg.com/images/themes/theme15/bg.png</t>
  </si>
  <si>
    <t>http://abs.twimg.com/images/themes/theme18/bg.gif</t>
  </si>
  <si>
    <t>http://abs.twimg.com/images/themes/theme5/bg.gif</t>
  </si>
  <si>
    <t>http://abs.twimg.com/images/themes/theme2/bg.gif</t>
  </si>
  <si>
    <t>http://abs.twimg.com/images/themes/theme6/bg.gif</t>
  </si>
  <si>
    <t>http://abs.twimg.com/images/themes/theme9/bg.gif</t>
  </si>
  <si>
    <t>http://pbs.twimg.com/profile_images/863361933847785472/df2N8tqx_normal.jpg</t>
  </si>
  <si>
    <t>http://pbs.twimg.com/profile_images/1127936683662553093/hRCOCz0b_normal.jpg</t>
  </si>
  <si>
    <t>http://pbs.twimg.com/profile_images/997022956479025152/uK43gec4_normal.jpg</t>
  </si>
  <si>
    <t>http://pbs.twimg.com/profile_images/1026405546553950208/EWe5bpqv_normal.jpg</t>
  </si>
  <si>
    <t>http://pbs.twimg.com/profile_images/1124029229656621056/aBZvezMX_normal.png</t>
  </si>
  <si>
    <t>http://pbs.twimg.com/profile_images/1040608579269677056/Ub54tSAv_normal.jpg</t>
  </si>
  <si>
    <t>http://pbs.twimg.com/profile_images/1042308767914909696/qB5FE3fD_normal.jpg</t>
  </si>
  <si>
    <t>http://pbs.twimg.com/profile_images/1044265976504754178/POKa15aR_normal.jpg</t>
  </si>
  <si>
    <t>http://pbs.twimg.com/profile_images/1104400830457876480/W8W1MM2k_normal.jpg</t>
  </si>
  <si>
    <t>http://pbs.twimg.com/profile_images/1082002668695011330/HFZ8hdhK_normal.jpg</t>
  </si>
  <si>
    <t>http://pbs.twimg.com/profile_images/1084582236744286209/TvfMq9NU_normal.jpg</t>
  </si>
  <si>
    <t>http://pbs.twimg.com/profile_images/1084812328644894727/u4NhodJd_normal.jpg</t>
  </si>
  <si>
    <t>http://pbs.twimg.com/profile_images/1074673695581487109/FB5yhfiR_normal.jpg</t>
  </si>
  <si>
    <t>http://pbs.twimg.com/profile_images/1089573314878717953/kn7pCZRC_normal.jpg</t>
  </si>
  <si>
    <t>http://pbs.twimg.com/profile_images/1115644280041820160/wIQgd5ir_normal.png</t>
  </si>
  <si>
    <t>http://pbs.twimg.com/profile_images/2596880812/image_normal.jpg</t>
  </si>
  <si>
    <t>http://pbs.twimg.com/profile_images/1084589217697681408/0y7Tp-Fq_normal.jpg</t>
  </si>
  <si>
    <t>http://pbs.twimg.com/profile_images/1042766785408380928/b2NTSK4h_normal.jpg</t>
  </si>
  <si>
    <t>http://pbs.twimg.com/profile_images/878174451078242304/YOIKyHYA_normal.jpg</t>
  </si>
  <si>
    <t>http://pbs.twimg.com/profile_images/1024657406075330560/z8lc1k8Y_normal.jpg</t>
  </si>
  <si>
    <t>http://pbs.twimg.com/profile_images/1194164046/737_cockpit_normal.jpg</t>
  </si>
  <si>
    <t>http://pbs.twimg.com/profile_images/763917100624715776/C8hiV68x_normal.jpg</t>
  </si>
  <si>
    <t>http://pbs.twimg.com/profile_images/1122528640309317632/7fKhww1R_normal.png</t>
  </si>
  <si>
    <t>http://pbs.twimg.com/profile_images/1027482774075322368/TA3NfgRR_normal.jpg</t>
  </si>
  <si>
    <t>http://pbs.twimg.com/profile_images/1109036814344568832/EMjgCcYw_normal.jpg</t>
  </si>
  <si>
    <t>http://pbs.twimg.com/profile_images/1077027813214048256/65GYiGxa_normal.jpg</t>
  </si>
  <si>
    <t>http://pbs.twimg.com/profile_images/1100154017802604544/8eD0TXhr_normal.jpg</t>
  </si>
  <si>
    <t>http://pbs.twimg.com/profile_images/1093495547074433024/NFRGStbx_normal.jpg</t>
  </si>
  <si>
    <t>http://pbs.twimg.com/profile_images/801350663921864704/iwtssBRC_normal.jpg</t>
  </si>
  <si>
    <t>http://pbs.twimg.com/profile_images/378800000758550882/fc92c7f73abab274dd0784922a82a8b6_normal.png</t>
  </si>
  <si>
    <t>http://pbs.twimg.com/profile_images/1116313295831564288/S79PjRyz_normal.png</t>
  </si>
  <si>
    <t>http://pbs.twimg.com/profile_images/1127805978043400192/m854zrqm_normal.jpg</t>
  </si>
  <si>
    <t>http://pbs.twimg.com/profile_images/1096552840724660224/H2RVxvfg_normal.png</t>
  </si>
  <si>
    <t>http://pbs.twimg.com/profile_images/769109491019288576/NVLLkxRj_normal.jpg</t>
  </si>
  <si>
    <t>http://pbs.twimg.com/profile_images/1088171765933723650/fcBHFXhi_normal.jpg</t>
  </si>
  <si>
    <t>http://pbs.twimg.com/profile_images/1094794716355461120/6qxEDWkx_normal.jpg</t>
  </si>
  <si>
    <t>http://pbs.twimg.com/profile_images/928673735380529153/Df4DIUBz_normal.jpg</t>
  </si>
  <si>
    <t>http://pbs.twimg.com/profile_images/954143102725492740/8oBSKq2w_normal.jpg</t>
  </si>
  <si>
    <t>http://pbs.twimg.com/profile_images/378800000063692684/28931d73b5c5cf2f2943e1f7ecefe764_normal.jpeg</t>
  </si>
  <si>
    <t>http://pbs.twimg.com/profile_images/615953211988570112/ywkVEaPB_normal.jpg</t>
  </si>
  <si>
    <t>http://pbs.twimg.com/profile_images/1016639074004762624/n5e0qDq6_normal.jpg</t>
  </si>
  <si>
    <t>http://pbs.twimg.com/profile_images/931161479398686721/FI3te2Sw_normal.jpg</t>
  </si>
  <si>
    <t>http://pbs.twimg.com/profile_images/1078597836311277569/kKuhBBrS_normal.jpg</t>
  </si>
  <si>
    <t>http://pbs.twimg.com/profile_images/1125769775840362496/iJyhkBPK_normal.png</t>
  </si>
  <si>
    <t>http://pbs.twimg.com/profile_images/491950301323096065/Psxib1qk_normal.jpeg</t>
  </si>
  <si>
    <t>http://pbs.twimg.com/profile_images/950664838149300224/WQFFeJfH_normal.jpg</t>
  </si>
  <si>
    <t>http://pbs.twimg.com/profile_images/753207972977844224/Yq5UzdZS_normal.jpg</t>
  </si>
  <si>
    <t>http://pbs.twimg.com/profile_images/806589323520798720/Oe9T7lO__normal.jpg</t>
  </si>
  <si>
    <t>http://pbs.twimg.com/profile_images/895423539553210368/q1Au_r5h_normal.jpg</t>
  </si>
  <si>
    <t>http://pbs.twimg.com/profile_images/1078391037297639424/u1Pbamay_normal.jpg</t>
  </si>
  <si>
    <t>http://pbs.twimg.com/profile_images/969930969515003904/yHmNXXag_normal.jpg</t>
  </si>
  <si>
    <t>http://pbs.twimg.com/profile_images/836935738931429376/zP8Pja10_normal.jpg</t>
  </si>
  <si>
    <t>http://pbs.twimg.com/profile_images/1003568023104520192/Z9O39i37_normal.jpg</t>
  </si>
  <si>
    <t>http://pbs.twimg.com/profile_images/816293006198325248/FlTaZPBO_normal.jpg</t>
  </si>
  <si>
    <t>http://pbs.twimg.com/profile_images/963918845051330568/ReXTF4E7_normal.jpg</t>
  </si>
  <si>
    <t>http://pbs.twimg.com/profile_images/807500644957437952/TKjsiWC8_normal.jpg</t>
  </si>
  <si>
    <t>http://pbs.twimg.com/profile_images/915212253615591424/vp2H7npV_normal.jpg</t>
  </si>
  <si>
    <t>http://pbs.twimg.com/profile_images/1040256313748606976/qGbMhtto_normal.jpg</t>
  </si>
  <si>
    <t>http://pbs.twimg.com/profile_images/875637004750344193/QdDLFtCw_normal.jpg</t>
  </si>
  <si>
    <t>http://pbs.twimg.com/profile_images/1101510339529715714/sf5aYeTi_normal.png</t>
  </si>
  <si>
    <t>http://pbs.twimg.com/profile_images/646360010411249664/qZiLTCBX_normal.jpg</t>
  </si>
  <si>
    <t>http://pbs.twimg.com/profile_images/3192982714/1c6484527b086a307b1cbc24e1c7c072_normal.jpeg</t>
  </si>
  <si>
    <t>http://pbs.twimg.com/profile_images/1013563961633959936/X5epMthl_normal.jpg</t>
  </si>
  <si>
    <t>http://pbs.twimg.com/profile_images/638364226000654336/SALC9I-t_normal.png</t>
  </si>
  <si>
    <t>Open Twitter Page for This Person</t>
  </si>
  <si>
    <t>https://twitter.com/ashles3000</t>
  </si>
  <si>
    <t>https://twitter.com/gameartacademic</t>
  </si>
  <si>
    <t>https://twitter.com/vr_sam</t>
  </si>
  <si>
    <t>https://twitter.com/martinemannion</t>
  </si>
  <si>
    <t>https://twitter.com/diginorthampton</t>
  </si>
  <si>
    <t>https://twitter.com/grifster96</t>
  </si>
  <si>
    <t>https://twitter.com/irisiot</t>
  </si>
  <si>
    <t>https://twitter.com/northantshouruk</t>
  </si>
  <si>
    <t>https://twitter.com/decotheatre</t>
  </si>
  <si>
    <t>https://twitter.com/eruptiveclothin</t>
  </si>
  <si>
    <t>https://twitter.com/hobbycraft_rsl</t>
  </si>
  <si>
    <t>https://twitter.com/versatileeventm</t>
  </si>
  <si>
    <t>https://twitter.com/cobblerstome</t>
  </si>
  <si>
    <t>https://twitter.com/redoctagonuk</t>
  </si>
  <si>
    <t>https://twitter.com/squarefeetco</t>
  </si>
  <si>
    <t>https://twitter.com/fridgestreet</t>
  </si>
  <si>
    <t>https://twitter.com/mellowdeco</t>
  </si>
  <si>
    <t>https://twitter.com/cafetracknn</t>
  </si>
  <si>
    <t>https://twitter.com/towcestermarket</t>
  </si>
  <si>
    <t>https://twitter.com/heyfordbooks</t>
  </si>
  <si>
    <t>https://twitter.com/northamptonspe2</t>
  </si>
  <si>
    <t>https://twitter.com/olibasciano</t>
  </si>
  <si>
    <t>https://twitter.com/awb1101</t>
  </si>
  <si>
    <t>https://twitter.com/archaeomark1</t>
  </si>
  <si>
    <t>https://twitter.com/lovenorthampton</t>
  </si>
  <si>
    <t>https://twitter.com/brackleymorris</t>
  </si>
  <si>
    <t>https://twitter.com/aidan_wolf</t>
  </si>
  <si>
    <t>https://twitter.com/angry_voice</t>
  </si>
  <si>
    <t>https://twitter.com/uninorthants</t>
  </si>
  <si>
    <t>https://twitter.com/allthemwitches</t>
  </si>
  <si>
    <t>https://twitter.com/737sim</t>
  </si>
  <si>
    <t>https://twitter.com/iammaxnathan</t>
  </si>
  <si>
    <t>https://twitter.com/normalvr</t>
  </si>
  <si>
    <t>https://twitter.com/holly</t>
  </si>
  <si>
    <t>https://twitter.com/_alisongoodyear</t>
  </si>
  <si>
    <t>https://twitter.com/vertigovruk</t>
  </si>
  <si>
    <t>https://twitter.com/lovickdanny</t>
  </si>
  <si>
    <t>https://twitter.com/dannyyosh</t>
  </si>
  <si>
    <t>https://twitter.com/miriambellard</t>
  </si>
  <si>
    <t>https://twitter.com/noodlethings</t>
  </si>
  <si>
    <t>https://twitter.com/maxbarrister</t>
  </si>
  <si>
    <t>https://twitter.com/anisminic</t>
  </si>
  <si>
    <t>https://twitter.com/xiotex</t>
  </si>
  <si>
    <t>https://twitter.com/tprstly</t>
  </si>
  <si>
    <t>https://twitter.com/celtjules66</t>
  </si>
  <si>
    <t>https://twitter.com/gletherby</t>
  </si>
  <si>
    <t>https://twitter.com/historyscientis</t>
  </si>
  <si>
    <t>https://twitter.com/junrussell</t>
  </si>
  <si>
    <t>https://twitter.com/tomsgameart</t>
  </si>
  <si>
    <t>https://twitter.com/dr_alisherbaz</t>
  </si>
  <si>
    <t>https://twitter.com/drmmu</t>
  </si>
  <si>
    <t>https://twitter.com/scottturneruon</t>
  </si>
  <si>
    <t>https://twitter.com/humbugg__</t>
  </si>
  <si>
    <t>https://twitter.com/psn_electricdc</t>
  </si>
  <si>
    <t>https://twitter.com/hamillhimself</t>
  </si>
  <si>
    <t>https://twitter.com/magdasawon</t>
  </si>
  <si>
    <t>https://twitter.com/searleadrian</t>
  </si>
  <si>
    <t>https://twitter.com/robynhitchcock</t>
  </si>
  <si>
    <t>https://twitter.com/barbicancentre</t>
  </si>
  <si>
    <t>https://twitter.com/financialtimes</t>
  </si>
  <si>
    <t>https://twitter.com/januszczak</t>
  </si>
  <si>
    <t>https://twitter.com/nrthmptonevents</t>
  </si>
  <si>
    <t>https://twitter.com/umbrellafair</t>
  </si>
  <si>
    <t>https://twitter.com/hegoingglobal</t>
  </si>
  <si>
    <t>https://twitter.com/dmc_devecchi</t>
  </si>
  <si>
    <t>https://twitter.com/silent0siris</t>
  </si>
  <si>
    <t>https://twitter.com/omend4</t>
  </si>
  <si>
    <t>https://twitter.com/belgianboolean</t>
  </si>
  <si>
    <t>https://twitter.com/annahollinrake</t>
  </si>
  <si>
    <t>https://twitter.com/andywinter7t8</t>
  </si>
  <si>
    <t>https://twitter.com/uninhantsnews</t>
  </si>
  <si>
    <t>https://twitter.com/draldok</t>
  </si>
  <si>
    <t>https://twitter.com/deanoffast</t>
  </si>
  <si>
    <t>https://twitter.com/nick_petford</t>
  </si>
  <si>
    <t>https://twitter.com/revrichardcoles</t>
  </si>
  <si>
    <t>https://twitter.com/johnbirdswords</t>
  </si>
  <si>
    <t>https://twitter.com/secretartprize</t>
  </si>
  <si>
    <t>https://twitter.com/molarchaeology</t>
  </si>
  <si>
    <t>https://twitter.com/standrewscare</t>
  </si>
  <si>
    <t>https://twitter.com/armediauk</t>
  </si>
  <si>
    <t>https://twitter.com/nnpress</t>
  </si>
  <si>
    <t>https://twitter.com/ibm</t>
  </si>
  <si>
    <t>https://twitter.com/helencaldwel</t>
  </si>
  <si>
    <t>ashles3000
@vr_sam @GameArtAcademic Immersive
Lab Analyst?</t>
  </si>
  <si>
    <t>martinemannion
_xD83D__xDCFB_ If you missed @GameArtAcademic
and Stephen Westley from @IrisIOT
talking about #MergedFutures on
@Grifster96's show on Saturday,
you can listen again from 2:22:01
https://t.co/7Y3lwBsWcN</t>
  </si>
  <si>
    <t xml:space="preserve">grifster96
</t>
  </si>
  <si>
    <t>irisiot
_xD83D__xDCFB_ If you missed @GameArtAcademic
and Stephen Westley from @IrisIOT
talking about #MergedFutures on
@Grifster96's show on Saturday,
you can listen again from 2:22:01
https://t.co/7Y3lwBsWcN</t>
  </si>
  <si>
    <t xml:space="preserve">decotheatre
</t>
  </si>
  <si>
    <t xml:space="preserve">eruptiveclothin
</t>
  </si>
  <si>
    <t xml:space="preserve">hobbycraft_rsl
</t>
  </si>
  <si>
    <t xml:space="preserve">versatileeventm
</t>
  </si>
  <si>
    <t xml:space="preserve">cobblerstome
</t>
  </si>
  <si>
    <t xml:space="preserve">redoctagonuk
</t>
  </si>
  <si>
    <t xml:space="preserve">squarefeetco
</t>
  </si>
  <si>
    <t xml:space="preserve">fridgestreet
</t>
  </si>
  <si>
    <t xml:space="preserve">mellowdeco
</t>
  </si>
  <si>
    <t xml:space="preserve">cafetracknn
</t>
  </si>
  <si>
    <t xml:space="preserve">towcestermarket
</t>
  </si>
  <si>
    <t xml:space="preserve">heyfordbooks
</t>
  </si>
  <si>
    <t xml:space="preserve">northamptonspe2
</t>
  </si>
  <si>
    <t>awb1101
@olibasciano @GameArtAcademic Oh,
how annoying!</t>
  </si>
  <si>
    <t xml:space="preserve">lovenorthampton
</t>
  </si>
  <si>
    <t xml:space="preserve">brackleymorris
</t>
  </si>
  <si>
    <t>aidan_wolf
I made a little app that lets you
bring your doodles into AR, inspired
by that old camcorder feature!
https://t.co/D7fVQxFry5</t>
  </si>
  <si>
    <t xml:space="preserve">uninorthants
</t>
  </si>
  <si>
    <t xml:space="preserve">allthemwitches
</t>
  </si>
  <si>
    <t xml:space="preserve">737sim
</t>
  </si>
  <si>
    <t>iammaxnathan
_xD83D__xDC40_ https://t.co/TXv4NgFxTN</t>
  </si>
  <si>
    <t>normalvr
We’ve been pretty quiet lately,
but today we’re launching Normcore!
A high quality multiplayer plugin
for Unity :)) https://t.co/TfkALXULlJ
https://t.co/Y5Q5avBTE8</t>
  </si>
  <si>
    <t xml:space="preserve">holly
</t>
  </si>
  <si>
    <t>_alisongoodyear
@GameArtAcademic @DRMMU @NNPress
Cheers @GameArtAcademic I'm looking
forward to seeing the amazing speakers
you've lined up for Merged Futures
2019.</t>
  </si>
  <si>
    <t xml:space="preserve">vertigovruk
</t>
  </si>
  <si>
    <t xml:space="preserve">lovickdanny
</t>
  </si>
  <si>
    <t>dannyyosh
@GameArtAcademic https://t.co/xmwhtMHLRV</t>
  </si>
  <si>
    <t xml:space="preserve">celtjules66
</t>
  </si>
  <si>
    <t>tomsgameart
@GameArtAcademic @scottturneruon
@_AlisonGoodyear @DRMMU @Dr_Alisherbaz
Come on gotta see yours iain! _xD83D__xDE02_
Mines shocking _xD83D__xDE02_ https://t.co/nxfrgXk6e2</t>
  </si>
  <si>
    <t xml:space="preserve">dr_alisherbaz
</t>
  </si>
  <si>
    <t>drmmu
@GameArtAcademic @_AlisonGoodyear
@NNPress Well done organising it,
Iain.</t>
  </si>
  <si>
    <t>scottturneruon
Thanks for sharing this @GameArtAcademic
https://t.co/zbhsWvngNy</t>
  </si>
  <si>
    <t>humbugg__
@GameArtAcademic Stranglers?</t>
  </si>
  <si>
    <t>psn_electricdc
Imagine thinking women aren’t capable
of being amazing in the Star Wars
universe If I tried this with a
real lightsaber I would cut my
arm off after 0.7 seconds https://t.co/HVS3GwhG3Z</t>
  </si>
  <si>
    <t>hamillhimself
Question: "Is #StarWars for females,
too?" Answer: THIS: https://t.co/ApPFVimT2v</t>
  </si>
  <si>
    <t xml:space="preserve">robynhitchcock
</t>
  </si>
  <si>
    <t xml:space="preserve">barbicancentre
</t>
  </si>
  <si>
    <t xml:space="preserve">financialtimes
</t>
  </si>
  <si>
    <t>nrthmptonevents
This Sunday (19th May) is when
the next Northampton Soup is taking
place at The @UmbrellaFair, on
The Racecourse Pay £5 minimum donation
that will allow you to soup and
bread, plus a voting slip to vote
for your favourite project https://t.co/7FVTtUsPeU</t>
  </si>
  <si>
    <t xml:space="preserve">umbrellafair
</t>
  </si>
  <si>
    <t xml:space="preserve">hegoingglobal
</t>
  </si>
  <si>
    <t xml:space="preserve">dmc_devecchi
</t>
  </si>
  <si>
    <t xml:space="preserve">andywinter7t8
</t>
  </si>
  <si>
    <t xml:space="preserve">uninhantsnews
</t>
  </si>
  <si>
    <t xml:space="preserve">draldok
</t>
  </si>
  <si>
    <t xml:space="preserve">deanoffast
</t>
  </si>
  <si>
    <t xml:space="preserve">revrichardcoles
</t>
  </si>
  <si>
    <t xml:space="preserve">johnbirdswords
</t>
  </si>
  <si>
    <t xml:space="preserve">molarchaeology
</t>
  </si>
  <si>
    <t xml:space="preserve">standrewscare
</t>
  </si>
  <si>
    <t xml:space="preserve">armediauk
</t>
  </si>
  <si>
    <t xml:space="preserve">nnpress
</t>
  </si>
  <si>
    <t xml:space="preserve">ibm
</t>
  </si>
  <si>
    <t xml:space="preserve">helencaldwel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</si>
  <si>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</si>
  <si>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</si>
  <si>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</si>
  <si>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</si>
  <si>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</si>
  <si>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</si>
  <si>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</si>
  <si>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</si>
  <si>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</si>
  <si>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</si>
  <si>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</si>
  <si>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</si>
  <si>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</si>
  <si>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</si>
  <si>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</si>
  <si>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</si>
  <si>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In Berlin #goingglobal9 to chair session on Digital Learning with colleagues from Brazil, UK &amp;amp; Nigeria @HEGoingGlobal https://t.co/DTwPFHYI0X</t>
  </si>
  <si>
    <t>On the plus side when R.R finishes the books we can just re shoot this and pretend it never happened. Like a CG sonic with human teeth. #GameofThronesseason8episode5</t>
  </si>
  <si>
    <t>Trying to think of good name for role we’re planning later this year, help pls! Duties to include:
- keeping the VRLab &amp;amp; demo kit orderly and up-to-date
- assisting with studio client demos
- carrying out testing of new dev builds across a range of hardware
- researching new tech</t>
  </si>
  <si>
    <t>Immersive Lab Assistant doesn’t convey test element 
Immersive Tester doesn’t convey hardware / research element effectively 
Chief Broom kinda conveys it but cynically 
...same for Studio Greaser...</t>
  </si>
  <si>
    <t>Should I scream or call social services? Cathy Wilkes at Venice Biennale review https://t.co/K2Fc5h0fJ6</t>
  </si>
  <si>
    <t>@SearleAdrian I’m filing this under: stuff I’ll prolly hate next month when I get there.</t>
  </si>
  <si>
    <t>For the love of all things good, please stop linking to and promoting stories in the Daily Mail, S*n, and Guido Fawkes. 
They are disgusting hard-right propaganda operations, and you can almost always find the stories you want to talk about elsewhere.</t>
  </si>
  <si>
    <t>If you want to criticise something specific on one of these sites then use screenshots. Don't actively help them by amplifying their links and increasing their clicks and advertising revenues.</t>
  </si>
  <si>
    <t>_xD83D__xDC40_ See anything interesting over the weekend?
_xD83D__xDCFA_ If you've been watching Ancient Invisible Cities on BBC2, you might be interested in this @UniNorthants project - the Hanging Gardens of Babylon in VR!
https://t.co/TFSOWGi3NL</t>
  </si>
  <si>
    <t>Boring Q: How can I stop Twitter including random tweets (not RTs or even tweets people I follow have replied to) from appearing on my TL? Have searched through settings.</t>
  </si>
  <si>
    <t>Sign of my advancing years that my wig needs some minor repair, it's E&amp;amp;R but keen for recommendations of any good value repairers?</t>
  </si>
  <si>
    <t>@maxbarrister Why would you want to repair your wig? Surely the last thing anyone wants is a pristine wig?</t>
  </si>
  <si>
    <t>Neverending Story, Legend, Dark Crystal, Labyrinth, Willow...
Am I missing any major awesome kids-targeted 80's fantasy movies...? _xD83D__xDE07_</t>
  </si>
  <si>
    <t>Applications are now open...
Apply before its too late  _xD83D__xDC49__xD83C__xDFFC_ https://t.co/e89GYJY7YJ https://t.co/dq5gx6lrYH</t>
  </si>
  <si>
    <t>@BelgianBoolean I'm so angry</t>
  </si>
  <si>
    <t>@AnnaHollinrake I love a good Sunday roast with wet spices</t>
  </si>
  <si>
    <t>is sauce just wet spices</t>
  </si>
  <si>
    <t>Allo 'Allo. It's George Braque's birthday. Cubism was such a fascinating invention. But telling apart Cubist Braque from Cubist Picasso is really difficult. I once made a film with the great John Richardson, and he got it wrong! So which is Braque below, and which is Picasso? https://t.co/2gRUr90jXe</t>
  </si>
  <si>
    <t>@gletherby @celtjules66 To be fair, Cameron did suggest that the Tories should stop banging on about Europe.</t>
  </si>
  <si>
    <t>@historyscientis @gletherby @celtjules66 And gave them the opportunity to sort it out once and for all.</t>
  </si>
  <si>
    <t>Surely Cameron could lend them his shed _xD83E__xDD14_ https://t.co/RenDRRgHs7</t>
  </si>
  <si>
    <t>@tprstly “My guts are falling out!”</t>
  </si>
  <si>
    <t>@xiotex Fucking bone.</t>
  </si>
  <si>
    <t>One of the best werewolf movies out there. https://t.co/cnXsBvL2Cs</t>
  </si>
  <si>
    <t>_xD83D__xDC47_
It's so true!
The expectation of what people think R* devs must be like (based on, I assume, the characters in our games?) is so different than the reality.
Most people I work with are like Mags - interesting, nice, passionate, care about their work. https://t.co/l1UabJGh0K</t>
  </si>
  <si>
    <t>Even people into 'masculine' things - it's interesting and nice things like 'hey I've been handcrafting this half sized functioning steam engine from scratch', or 'I'm running a marathon for charity', rather than anything toxic.</t>
  </si>
  <si>
    <t>#MayDay with @brackleymorris. @LoveNorthampton https://t.co/8C4Xl8CBe6</t>
  </si>
  <si>
    <t>@archaeomark1 @brackleymorris @LoveNorthampton My other half is photo documenting Morris sides, she went up to Ampthill this morning _xD83D__xDE00_</t>
  </si>
  <si>
    <t>Stuff's been kinda slow lately, but little bits of art are kinda happening? Been thinking a lot of my worlds and how things are laid out/look, so some sketches may come soonish..</t>
  </si>
  <si>
    <t>Over the next few weeks the #Northantshour blog will be making a come back. I've just written a short post about Saturday's trip to @bellofnorthampton &amp;amp; will be writing another about the #althorpfoodfest tomorrow! https://t.co/mkcejoEYZh #Northantshour</t>
  </si>
  <si>
    <t>https://www.theguardian.com/artanddesign/2019/may/07/cathy-wilkes-british-pavilion-review-venice-biennale?CMP=share_btn_tw</t>
  </si>
  <si>
    <t>https://www.northampton.ac.uk/news/games-art-students-hanging-gardens-of-babylon-walkthrough-is-screened-in-westminster-and-by-us-media-giant/</t>
  </si>
  <si>
    <t>https://zealous.co/curiousdukegallery/opportunity/Secret-Art-Prize-2019/</t>
  </si>
  <si>
    <t>https://twitter.com/FamousMonsters/status/1126974981013819392</t>
  </si>
  <si>
    <t>https://twitter.com/MagsthePirate/status/1126104223144382464</t>
  </si>
  <si>
    <t>https://northantshour.wordpress.com</t>
  </si>
  <si>
    <t>theguardian.com</t>
  </si>
  <si>
    <t>ac.uk</t>
  </si>
  <si>
    <t>zealous.co</t>
  </si>
  <si>
    <t>wordpress.com</t>
  </si>
  <si>
    <t>goingglobal9</t>
  </si>
  <si>
    <t>gameofthronesseason8episode5</t>
  </si>
  <si>
    <t>mayday</t>
  </si>
  <si>
    <t>northantshour althorpfoodfest northantshour</t>
  </si>
  <si>
    <t>https://pbs.twimg.com/media/D6cxezUWsAA3sXD.jpg</t>
  </si>
  <si>
    <t>https://pbs.twimg.com/media/D6g6bWiX4AAc9-t.png</t>
  </si>
  <si>
    <t>https://pbs.twimg.com/media/D6dNwAqWAAE9hsX.jpg</t>
  </si>
  <si>
    <t>https://pbs.twimg.com/media/D6PTw49WAAEGxAS.jpg</t>
  </si>
  <si>
    <t>https://pbs.twimg.com/media/D5dRb0nXoAAw2BM.jpg</t>
  </si>
  <si>
    <t>13:12:45</t>
  </si>
  <si>
    <t>21:44:26</t>
  </si>
  <si>
    <t>05:55:09</t>
  </si>
  <si>
    <t>05:58:19</t>
  </si>
  <si>
    <t>16:37:04</t>
  </si>
  <si>
    <t>21:04:37</t>
  </si>
  <si>
    <t>15:44:41</t>
  </si>
  <si>
    <t>07:47:40</t>
  </si>
  <si>
    <t>16:30:21</t>
  </si>
  <si>
    <t>13:31:27</t>
  </si>
  <si>
    <t>14:43:40</t>
  </si>
  <si>
    <t>19:52:44</t>
  </si>
  <si>
    <t>08:30:18</t>
  </si>
  <si>
    <t>22:08:36</t>
  </si>
  <si>
    <t>22:11:14</t>
  </si>
  <si>
    <t>18:54:11</t>
  </si>
  <si>
    <t>15:17:27</t>
  </si>
  <si>
    <t>08:09:13</t>
  </si>
  <si>
    <t>08:13:19</t>
  </si>
  <si>
    <t>22:27:51</t>
  </si>
  <si>
    <t>08:11:54</t>
  </si>
  <si>
    <t>08:12:07</t>
  </si>
  <si>
    <t>08:01:39</t>
  </si>
  <si>
    <t>07:15:54</t>
  </si>
  <si>
    <t>07:15:55</t>
  </si>
  <si>
    <t>05:16:45</t>
  </si>
  <si>
    <t>06:12:17</t>
  </si>
  <si>
    <t>23:18:55</t>
  </si>
  <si>
    <t>17:22:32</t>
  </si>
  <si>
    <t>https://twitter.com/nick_petford/status/1127924644718219269</t>
  </si>
  <si>
    <t>https://twitter.com/omend4/status/1128053412728311808</t>
  </si>
  <si>
    <t>https://twitter.com/vr_sam/status/1126364967001894912</t>
  </si>
  <si>
    <t>https://twitter.com/vr_sam/status/1126365763894431744</t>
  </si>
  <si>
    <t>https://twitter.com/searleadrian/status/1125801735342182400</t>
  </si>
  <si>
    <t>https://twitter.com/magdasawon/status/1127681005295423488</t>
  </si>
  <si>
    <t>https://twitter.com/angry_voice/status/1125426161746677760</t>
  </si>
  <si>
    <t>https://twitter.com/angry_voice/status/1125426163034263552</t>
  </si>
  <si>
    <t>https://twitter.com/diginorthampton/status/1125668507822239746</t>
  </si>
  <si>
    <t>https://twitter.com/olibasciano/status/1127974372218556417</t>
  </si>
  <si>
    <t>https://twitter.com/maxbarrister/status/1126842186866274305</t>
  </si>
  <si>
    <t>https://twitter.com/anisminic/status/1126860360957534208</t>
  </si>
  <si>
    <t>https://twitter.com/silent0siris/status/1128025304675565568</t>
  </si>
  <si>
    <t>https://twitter.com/secretartprize/status/1128215949763579905</t>
  </si>
  <si>
    <t>https://twitter.com/annahollinrake/status/1128059494729121792</t>
  </si>
  <si>
    <t>https://twitter.com/belgianboolean/status/1128060158599409672</t>
  </si>
  <si>
    <t>https://twitter.com/belgianboolean/status/1128010566759538688</t>
  </si>
  <si>
    <t>https://twitter.com/januszczak/status/1127956026374930432</t>
  </si>
  <si>
    <t>https://twitter.com/historyscientis/status/1127123482129633280</t>
  </si>
  <si>
    <t>https://twitter.com/junrussell/status/1127124512993153024</t>
  </si>
  <si>
    <t>https://twitter.com/gletherby/status/1126977177503838208</t>
  </si>
  <si>
    <t>https://twitter.com/xiotex/status/1127124154493427712</t>
  </si>
  <si>
    <t>https://twitter.com/tprstly/status/1127124209837199361</t>
  </si>
  <si>
    <t>https://twitter.com/tprstly/status/1127121578804879360</t>
  </si>
  <si>
    <t>https://twitter.com/miriambellard/status/1126385289516261376</t>
  </si>
  <si>
    <t>https://twitter.com/miriambellard/status/1126385291151978497</t>
  </si>
  <si>
    <t>https://twitter.com/archaeomark1/status/1123456200820043776</t>
  </si>
  <si>
    <t>https://twitter.com/gameartacademic/status/1123470175184011270</t>
  </si>
  <si>
    <t>https://twitter.com/noodlethings/status/1126627639618408451</t>
  </si>
  <si>
    <t>https://twitter.com/northantshouruk/status/1127987503045025792</t>
  </si>
  <si>
    <t>1126364967001894912</t>
  </si>
  <si>
    <t>1125801735342182400</t>
  </si>
  <si>
    <t>1125426161746677760</t>
  </si>
  <si>
    <t>1126842186866274305</t>
  </si>
  <si>
    <t>1128059494729121792</t>
  </si>
  <si>
    <t>1128010566759538688</t>
  </si>
  <si>
    <t>1127123482129633280</t>
  </si>
  <si>
    <t>1126977177503838208</t>
  </si>
  <si>
    <t>1127124154493427712</t>
  </si>
  <si>
    <t>1127121578804879360</t>
  </si>
  <si>
    <t>1126385289516261376</t>
  </si>
  <si>
    <t>1123456200820043776</t>
  </si>
  <si>
    <t>1555864778</t>
  </si>
  <si>
    <t>72312144</t>
  </si>
  <si>
    <t>633711980</t>
  </si>
  <si>
    <t>1314511501</t>
  </si>
  <si>
    <t>109895940</t>
  </si>
  <si>
    <t>16310048</t>
  </si>
  <si>
    <t>1126974981013819392</t>
  </si>
  <si>
    <t>1126104223144382464</t>
  </si>
  <si>
    <t>Reply-To</t>
  </si>
  <si>
    <t>gameartacademic
@archaeomark1 @brackleymorris @LoveNorthampton
My other half is photo documenting
Morris sides, she went up to Ampthill
this morning _xD83D__xDE00_</t>
  </si>
  <si>
    <t>vr_sam
Immersive Lab Assistant doesn’t
convey test element Immersive Tester
doesn’t convey hardware / research
element effectively Chief Broom
kinda conveys it but cynically
...same for Studio Greaser...</t>
  </si>
  <si>
    <t>diginorthampton
_xD83D__xDC40_ See anything interesting over
the weekend? _xD83D__xDCFA_ If you've been
watching Ancient Invisible Cities
on BBC2, you might be interested
in this @UniNorthants project -
the Hanging Gardens of Babylon
in VR! https://t.co/TFSOWGi3NL</t>
  </si>
  <si>
    <t>northantshouruk
Over the next few weeks the #Northantshour
blog will be making a come back.
I've just written a short post
about Saturday's trip to @bellofnorthampton
&amp;amp; will be writing another about
the #althorpfoodfest tomorrow!
https://t.co/mkcejoEYZh #Northantshour</t>
  </si>
  <si>
    <t>olibasciano
Boring Q: How can I stop Twitter
including random tweets (not RTs
or even tweets people I follow
have replied to) from appearing
on my TL? Have searched through
settings.</t>
  </si>
  <si>
    <t>archaeomark1
#MayDay with @brackleymorris. @LoveNorthampton
https://t.co/8C4Xl8CBe6</t>
  </si>
  <si>
    <t>angry_voice
If you want to criticise something
specific on one of these sites
then use screenshots. Don't actively
help them by amplifying their links
and increasing their clicks and
advertising revenues.</t>
  </si>
  <si>
    <t>miriambellard
Even people into 'masculine' things
- it's interesting and nice things
like 'hey I've been handcrafting
this half sized functioning steam
engine from scratch', or 'I'm running
a marathon for charity', rather
than anything toxic.</t>
  </si>
  <si>
    <t>noodlethings
Stuff's been kinda slow lately,
but little bits of art are kinda
happening? Been thinking a lot
of my worlds and how things are
laid out/look, so some sketches
may come soonish..</t>
  </si>
  <si>
    <t>maxbarrister
Sign of my advancing years that
my wig needs some minor repair,
it's E&amp;amp;R but keen for recommendations
of any good value repairers?</t>
  </si>
  <si>
    <t>anisminic
@maxbarrister Why would you want
to repair your wig? Surely the
last thing anyone wants is a pristine
wig?</t>
  </si>
  <si>
    <t>xiotex
@tprstly “My guts are falling out!”</t>
  </si>
  <si>
    <t>tprstly
@xiotex Fucking bone.</t>
  </si>
  <si>
    <t>gletherby
Surely Cameron could lend them
his shed _xD83E__xDD14_ https://t.co/RenDRRgHs7</t>
  </si>
  <si>
    <t>historyscientis
@gletherby @celtjules66 To be fair,
Cameron did suggest that the Tories
should stop banging on about Europe.</t>
  </si>
  <si>
    <t>junrussell
@historyscientis @gletherby @celtjules66
And gave them the opportunity to
sort it out once and for all.</t>
  </si>
  <si>
    <t>magdasawon
@SearleAdrian I’m filing this under:
stuff I’ll prolly hate next month
when I get there.</t>
  </si>
  <si>
    <t>searleadrian
Should I scream or call social
services? Cathy Wilkes at Venice
Biennale review https://t.co/K2Fc5h0fJ6</t>
  </si>
  <si>
    <t>januszczak
'Allo 'Allo. It's George Braque's
birthday. Cubism was such a fascinating
invention. But telling apart Cubist
Braque from Cubist Picasso is really
difficult. I once made a film with
the great John Richardson, and
he got it wrong! So which is Braque
below, and which is Picasso? https://t.co/2gRUr90jXe</t>
  </si>
  <si>
    <t>silent0siris
Neverending Story, Legend, Dark
Crystal, Labyrinth, Willow... Am
I missing any major awesome kids-targeted
80's fantasy movies...? _xD83D__xDE07_</t>
  </si>
  <si>
    <t>omend4
On the plus side when R.R finishes
the books we can just re shoot
this and pretend it never happened.
Like a CG sonic with human teeth.
#GameofThronesseason8episode5</t>
  </si>
  <si>
    <t>belgianboolean
@AnnaHollinrake I love a good Sunday
roast with wet spices</t>
  </si>
  <si>
    <t>annahollinrake
@BelgianBoolean I'm so angry</t>
  </si>
  <si>
    <t>nick_petford
In Berlin #goingglobal9 to chair
session on Digital Learning with
colleagues from Brazil, UK &amp;amp;
Nigeria @HEGoingGlobal https://t.co/DTwPFHYI0X</t>
  </si>
  <si>
    <t>secretartprize
Applications are now open... Apply
before its too late _xD83D__xDC49__xD83C__xDFFC_ https://t.co/e89GYJY7YJ
https://t.co/dq5gx6lrYH</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</si>
  <si>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</si>
  <si>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</si>
  <si>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</si>
  <si>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</si>
  <si>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</si>
  <si>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</si>
  <si>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</si>
  <si>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</si>
  <si>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</si>
  <si>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</si>
  <si>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</si>
  <si>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</si>
  <si>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</si>
  <si>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</si>
  <si>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</si>
  <si>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</si>
  <si>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</si>
  <si>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</si>
  <si>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</si>
  <si>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</si>
  <si>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</si>
  <si>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</si>
  <si>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</si>
  <si>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</si>
  <si>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</si>
  <si>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</si>
  <si>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</si>
  <si>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</si>
  <si>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</si>
  <si>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</si>
  <si>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</si>
  <si>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1.0.1.412</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</si>
  <si>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</si>
  <si>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</si>
  <si>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</si>
  <si>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</si>
  <si>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</si>
  <si>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</si>
  <si>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</si>
  <si>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</si>
  <si>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</si>
  <si>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</si>
  <si>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</si>
  <si>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</si>
  <si>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</si>
  <si>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</si>
  <si>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</si>
  <si>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</si>
  <si>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</si>
  <si>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</si>
  <si>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</si>
  <si>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</si>
  <si>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</si>
  <si>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</si>
  <si>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</si>
  <si>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https://twitter.com/Nightingale_P/status/1125759265191399424 https://twitter.com/PSN_ElectricDC/status/1126160426625060865 https://twitter.com/DigiNorthampton/status/1128208671941582849 http://tweepsmap.com/!GameArtAcademic https://twitter.com/scottturneruon/status/1125768072260808704 https://twitter.com/MarkHarrisNYC/status/1127307575379283968 http://www.digitalnorthampton.com/mergedfutures https://twitter.com/Craig_Lewis77/status/1126422908140703744 https://www.digitalnorthampton.com/mergedfutures https://buff.ly/2PPyeFZ</t>
  </si>
  <si>
    <t>http://www.digitalnorthampton.com/mergedfutures https://www.ft.com/content/dde1249e-7252-11e9-bbfb-5c68069fbd15?segmentid=acee4131-99c2-09d3-a635-873e61754ec6 https://www.bbc.co.uk/sounds/play/p077vtbb https://www.northampton.ac.uk/news/games-art-students-hanging-gardens-of-babylon-walkthrough-is-screened-in-westminster-and-by-us-media-giant/ https://www.barbican.org.uk/whats-on/2019/event/ai-more-than-human</t>
  </si>
  <si>
    <t>https://twitter.com/mlamons1/status/1128088205490905090 https://buff.ly/2PPyeFZ</t>
  </si>
  <si>
    <t>Top Domains in Tweet in Entire Graph</t>
  </si>
  <si>
    <t>this.is</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</si>
  <si>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</si>
  <si>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</si>
  <si>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</si>
  <si>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</si>
  <si>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</si>
  <si>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</si>
  <si>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</si>
  <si>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</si>
  <si>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</si>
  <si>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</si>
  <si>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</si>
  <si>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digitalnorthampton.com tweepsmap.com buff.ly this.is techcrunch.com youtube.com zealous.co medium.com</t>
  </si>
  <si>
    <t>digitalnorthampton.com ft.com co.uk ac.uk org.uk</t>
  </si>
  <si>
    <t>twitter.com buff.ly</t>
  </si>
  <si>
    <t>Top Hashtags in Tweet in Entire Graph</t>
  </si>
  <si>
    <t>ar</t>
  </si>
  <si>
    <t>kunst</t>
  </si>
  <si>
    <t>computing</t>
  </si>
  <si>
    <t>vr</t>
  </si>
  <si>
    <t>Top Hashtags in Tweet in G1</t>
  </si>
  <si>
    <t>valarmorghulis</t>
  </si>
  <si>
    <t>Top Hashtags in Tweet in G2</t>
  </si>
  <si>
    <t>althorpfoodfest</t>
  </si>
  <si>
    <t>Top Hashtags in Tweet in G3</t>
  </si>
  <si>
    <t>Top Hashtags in Tweet in G4</t>
  </si>
  <si>
    <t>painting</t>
  </si>
  <si>
    <t>virtualreality</t>
  </si>
  <si>
    <t>tiltbrush</t>
  </si>
  <si>
    <t>alisongoodyear</t>
  </si>
  <si>
    <t>digital</t>
  </si>
  <si>
    <t>art</t>
  </si>
  <si>
    <t>analogue</t>
  </si>
  <si>
    <t>painter</t>
  </si>
  <si>
    <t>digitalart</t>
  </si>
  <si>
    <t>Top Hashtags in Tweet in G5</t>
  </si>
  <si>
    <t>Top Hashtags in Tweet in G6</t>
  </si>
  <si>
    <t>Top Hashtags in Tweet in G7</t>
  </si>
  <si>
    <t>Top Hashtags in Tweet in G8</t>
  </si>
  <si>
    <t>Top Hashtags in Tweet in G9</t>
  </si>
  <si>
    <t>Top Hashtags in Tweet in G10</t>
  </si>
  <si>
    <t>Top Hashtags in Tweet</t>
  </si>
  <si>
    <t>mergedfutures wetspices gameofthronesseason8episode5 deathfest starwars futurelearning valarmorghulis teamnorthants socialecho computing</t>
  </si>
  <si>
    <t>northantshour althorpfoodfest</t>
  </si>
  <si>
    <t>kunst painting virtualreality tiltbrush alisongoodyear digital art analogue painter digitalart</t>
  </si>
  <si>
    <t>Top Words in Tweet in Entire Graph</t>
  </si>
  <si>
    <t>Words in Sentiment List#1: Positive</t>
  </si>
  <si>
    <t>Words in Sentiment List#2: Negative</t>
  </si>
  <si>
    <t>Words in Sentiment List#3: Angry/Violent</t>
  </si>
  <si>
    <t>Non-categorized Words</t>
  </si>
  <si>
    <t>Total Words</t>
  </si>
  <si>
    <t>#mergedfutures</t>
  </si>
  <si>
    <t>people</t>
  </si>
  <si>
    <t>out</t>
  </si>
  <si>
    <t>tech</t>
  </si>
  <si>
    <t>Top Words in Tweet in G1</t>
  </si>
  <si>
    <t>boop</t>
  </si>
  <si>
    <t>work</t>
  </si>
  <si>
    <t>day</t>
  </si>
  <si>
    <t>good</t>
  </si>
  <si>
    <t>static</t>
  </si>
  <si>
    <t>ones</t>
  </si>
  <si>
    <t>great</t>
  </si>
  <si>
    <t>Top Words in Tweet in G2</t>
  </si>
  <si>
    <t>#northantshour</t>
  </si>
  <si>
    <t>Top Words in Tweet in G3</t>
  </si>
  <si>
    <t>interested</t>
  </si>
  <si>
    <t>s</t>
  </si>
  <si>
    <t>missed</t>
  </si>
  <si>
    <t>stephen</t>
  </si>
  <si>
    <t>westley</t>
  </si>
  <si>
    <t>talking</t>
  </si>
  <si>
    <t>Top Words in Tweet in G4</t>
  </si>
  <si>
    <t>well</t>
  </si>
  <si>
    <t>iain</t>
  </si>
  <si>
    <t>looking</t>
  </si>
  <si>
    <t>forward</t>
  </si>
  <si>
    <t>works</t>
  </si>
  <si>
    <t>#kunst</t>
  </si>
  <si>
    <t>Top Words in Tweet in G5</t>
  </si>
  <si>
    <t>cameron</t>
  </si>
  <si>
    <t>Top Words in Tweet in G6</t>
  </si>
  <si>
    <t>stuff</t>
  </si>
  <si>
    <t>Top Words in Tweet in G7</t>
  </si>
  <si>
    <t>Top Words in Tweet in G8</t>
  </si>
  <si>
    <t>wig</t>
  </si>
  <si>
    <t>repair</t>
  </si>
  <si>
    <t>Top Words in Tweet in G9</t>
  </si>
  <si>
    <t>follow</t>
  </si>
  <si>
    <t>tweets</t>
  </si>
  <si>
    <t>lot</t>
  </si>
  <si>
    <t>Top Words in Tweet in G10</t>
  </si>
  <si>
    <t>immersive</t>
  </si>
  <si>
    <t>lab</t>
  </si>
  <si>
    <t>doesn</t>
  </si>
  <si>
    <t>t</t>
  </si>
  <si>
    <t>convey</t>
  </si>
  <si>
    <t>test</t>
  </si>
  <si>
    <t>element</t>
  </si>
  <si>
    <t>hardware</t>
  </si>
  <si>
    <t>studio</t>
  </si>
  <si>
    <t>Top Words in Tweet</t>
  </si>
  <si>
    <t>boop work diginorthampton #mergedfutures day good static ones scottturneruon great</t>
  </si>
  <si>
    <t>#northantshour gameartacademic</t>
  </si>
  <si>
    <t>#mergedfutures interested tech s missed gameartacademic stephen westley irisiot talking</t>
  </si>
  <si>
    <t>gameartacademic _alisongoodyear nnpress well iain drmmu looking forward works #kunst</t>
  </si>
  <si>
    <t>gletherby celtjules66 cameron</t>
  </si>
  <si>
    <t>searleadrian stuff</t>
  </si>
  <si>
    <t>wig repair</t>
  </si>
  <si>
    <t>people follow tweets gameartacademic lot</t>
  </si>
  <si>
    <t>immersive lab gameartacademic doesn t convey test element hardware studio</t>
  </si>
  <si>
    <t>Top Word Pairs in Tweet in Entire Graph</t>
  </si>
  <si>
    <t>merged,futures</t>
  </si>
  <si>
    <t>boop,boop</t>
  </si>
  <si>
    <t>_alisongoodyear,drmmu</t>
  </si>
  <si>
    <t>static,ones</t>
  </si>
  <si>
    <t>brackleymorris,lovenorthampton</t>
  </si>
  <si>
    <t>accessibility,testing</t>
  </si>
  <si>
    <t>testing,training</t>
  </si>
  <si>
    <t>looking,forward</t>
  </si>
  <si>
    <t>wet,spices</t>
  </si>
  <si>
    <t>belgianboolean,annahollinrake</t>
  </si>
  <si>
    <t>Top Word Pairs in Tweet in G1</t>
  </si>
  <si>
    <t>sharing,knowledge</t>
  </si>
  <si>
    <t>Top Word Pairs in Tweet in G2</t>
  </si>
  <si>
    <t>Top Word Pairs in Tweet in G3</t>
  </si>
  <si>
    <t>missed,gameartacademic</t>
  </si>
  <si>
    <t>gameartacademic,stephen</t>
  </si>
  <si>
    <t>stephen,westley</t>
  </si>
  <si>
    <t>westley,irisiot</t>
  </si>
  <si>
    <t>irisiot,talking</t>
  </si>
  <si>
    <t>talking,#mergedfutures</t>
  </si>
  <si>
    <t>#mergedfutures,grifster96's</t>
  </si>
  <si>
    <t>grifster96's,show</t>
  </si>
  <si>
    <t>show,saturday</t>
  </si>
  <si>
    <t>saturday,listen</t>
  </si>
  <si>
    <t>Top Word Pairs in Tweet in G4</t>
  </si>
  <si>
    <t>Top Word Pairs in Tweet in G5</t>
  </si>
  <si>
    <t>gletherby,celtjules66</t>
  </si>
  <si>
    <t>Top Word Pairs in Tweet in G6</t>
  </si>
  <si>
    <t>Top Word Pairs in Tweet in G7</t>
  </si>
  <si>
    <t>Top Word Pairs in Tweet in G8</t>
  </si>
  <si>
    <t>Top Word Pairs in Tweet in G9</t>
  </si>
  <si>
    <t>people,follow</t>
  </si>
  <si>
    <t>lot,people</t>
  </si>
  <si>
    <t>Top Word Pairs in Tweet in G10</t>
  </si>
  <si>
    <t>immersive,lab</t>
  </si>
  <si>
    <t>doesn,t</t>
  </si>
  <si>
    <t>t,convey</t>
  </si>
  <si>
    <t>gameartacademic,immersive</t>
  </si>
  <si>
    <t>Top Word Pairs in Tweet</t>
  </si>
  <si>
    <t>boop,boop  merged,futures  brackleymorris,lovenorthampton  static,ones  _alisongoodyear,drmmu  belgianboolean,annahollinrake  wet,spices  sharing,knowledge  accessibility,testing  testing,training</t>
  </si>
  <si>
    <t>missed,gameartacademic  gameartacademic,stephen  stephen,westley  westley,irisiot  irisiot,talking  talking,#mergedfutures  #mergedfutures,grifster96's  grifster96's,show  show,saturday  saturday,listen</t>
  </si>
  <si>
    <t>people,follow  lot,people</t>
  </si>
  <si>
    <t>immersive,lab  doesn,t  t,convey  gameartacademic,immersive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</si>
  <si>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</si>
  <si>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</si>
  <si>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</si>
  <si>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</si>
  <si>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</si>
  <si>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</si>
  <si>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</si>
  <si>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</si>
  <si>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</si>
  <si>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</si>
  <si>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</si>
  <si>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</si>
  <si>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</si>
  <si>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</si>
  <si>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</si>
  <si>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</si>
  <si>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</si>
  <si>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</si>
  <si>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</si>
  <si>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</si>
  <si>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</si>
  <si>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</si>
  <si>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</si>
  <si>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gameartacademic belgianboolean northantshouruk vr_sam diginorthampton archaeomark1 miriambellard magdasawon silent0siris olibasciano</t>
  </si>
  <si>
    <t>historyscientis gletherby</t>
  </si>
  <si>
    <t>searleadrian gameartacademic</t>
  </si>
  <si>
    <t>xiotex tprstly</t>
  </si>
  <si>
    <t>olibasciano gameartacademic</t>
  </si>
  <si>
    <t>gameartacademic vr_sam</t>
  </si>
  <si>
    <t>Top Mentioned in Tweet</t>
  </si>
  <si>
    <t>diginorthampton scottturneruon brackleymorris lovenorthampton annahollinrake _alisongoodyear drmmu dr_alisherbaz searleadrian umbrellafair</t>
  </si>
  <si>
    <t>northamptonspe2 heyfordbooks towcestermarket cafetracknn mellowdeco fridgestreet squarefeetco redoctagonuk cobblerstome versatileeventm</t>
  </si>
  <si>
    <t>gameartacademic irisiot grifster96 financialtimes uninorthants barbicancentre</t>
  </si>
  <si>
    <t>_alisongoodyear nnpress drmmu vertigovruk gameartacademic scottturneruon dr_alisherbaz</t>
  </si>
  <si>
    <t>celtjules66 gletherby</t>
  </si>
  <si>
    <t>gameartacademic awb1101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</si>
  <si>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</si>
  <si>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</si>
  <si>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</si>
  <si>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</si>
  <si>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</si>
  <si>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</si>
  <si>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</si>
  <si>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</si>
  <si>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</si>
  <si>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</si>
  <si>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</si>
  <si>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</si>
  <si>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revrichardcoles belgianboolean januszczak silent0siris nrthmptonevents annahollinrake robynhitchcock psn_electricdc hamillhimself ibm</t>
  </si>
  <si>
    <t>northantshouruk cobblerstome hobbycraft_rsl decotheatre cafetracknn heyfordbooks redoctagonuk towcestermarket northamptonspe2 mellowdeco</t>
  </si>
  <si>
    <t>financialtimes uninorthants barbicancentre holly grifster96 martinemannion diginorthampton irisiot</t>
  </si>
  <si>
    <t>scottturneruon dr_alisherbaz nnpress _alisongoodyear drmmu vertigovruk tomsgameart</t>
  </si>
  <si>
    <t>celtjules66 junrussell historyscientis gletherby</t>
  </si>
  <si>
    <t>magdasawon searleadrian</t>
  </si>
  <si>
    <t>maxbarrister anisminic</t>
  </si>
  <si>
    <t>olibasciano awb1101</t>
  </si>
  <si>
    <t>ashles3000 vr_sam</t>
  </si>
  <si>
    <t>Top URLs in Tweet by Count</t>
  </si>
  <si>
    <t>https://twitter.com/DigiNorthampton/status/1128208671941582849 https://www.youtube.com/watch?v=LQHLcGiOKiE https://twitter.com/PSN_ElectricDC/status/1126160426625060865 https://twitter.com/mlamons1/status/1128088205490905090 https://twitter.com/tomemrich/status/1127105874965590016 https://techcrunch.com/2019/05/07/google-brings-augmented-reality-to-search/ http://This.is https://twitter.com/UnrealEngine/status/1125762454531780608 https://buff.ly/2PPyeFZ https://twitter.com/Nightingale_P/status/1125759265191399424</t>
  </si>
  <si>
    <t>http://www.digitalnorthampton.com/mergedfutures https://www.ft.com/content/dde1249e-7252-11e9-bbfb-5c68069fbd15?segmentid=acee4131-99c2-09d3-a635-873e61754ec6 https://www.barbican.org.uk/whats-on/2019/event/ai-more-than-human https://www.northampton.ac.uk/news/games-art-students-hanging-gardens-of-babylon-walkthrough-is-screened-in-westminster-and-by-us-media-giant/ https://www.bbc.co.uk/sounds/play/p077vtbb</t>
  </si>
  <si>
    <t>https://twitter.com/MagsthePirate/status/1126104223144382464 https://twitter.com/Hamm_Tips/status/1126046655701118977</t>
  </si>
  <si>
    <t>Top URLs in Tweet by Salience</t>
  </si>
  <si>
    <t>Top Domains in Tweet by Count</t>
  </si>
  <si>
    <t>twitter.com digitalnorthampton.com youtube.com techcrunch.com this.is buff.ly tweepsmap.com</t>
  </si>
  <si>
    <t>digitalnorthampton.com ft.com org.uk ac.uk co.uk</t>
  </si>
  <si>
    <t>Top Domains in Tweet by Salience</t>
  </si>
  <si>
    <t>Top Hashtags in Tweet by Count</t>
  </si>
  <si>
    <t>mergedfutures wetspices deathfest computing vr ar northantshour justthebeginning socialecho starwars</t>
  </si>
  <si>
    <t>Top Hashtags in Tweet by Salience</t>
  </si>
  <si>
    <t>althorpfoodfest northantshour</t>
  </si>
  <si>
    <t>Top Words in Tweet by Count</t>
  </si>
  <si>
    <t>vr_sam immersive lab analyst</t>
  </si>
  <si>
    <t>boop diginorthampton #mergedfutures scottturneruon day merged futures very tech work</t>
  </si>
  <si>
    <t>immersive lab doesn t convey test element hardware studio out</t>
  </si>
  <si>
    <t>missed stephen westley irisiot talking #mergedfutures grifster96's show saturday listen</t>
  </si>
  <si>
    <t>#mergedfutures interested tech s 5 whole ai holly make vr</t>
  </si>
  <si>
    <t>#northantshour countdown see 8pm northamptonspe2 heyfordbooks towcestermarket cafetracknn mellowdeco fridgestreet</t>
  </si>
  <si>
    <t>people follow tweets lot awb1101 sponsored mostly high profile carole</t>
  </si>
  <si>
    <t>olibasciano oh annoying</t>
  </si>
  <si>
    <t>brackleymorris lovenorthampton #mayday excellent chance half taking pics stoke bruerne</t>
  </si>
  <si>
    <t>made little app lets bring doodles ar inspired old camcorder</t>
  </si>
  <si>
    <t>want stories criticise something specific one sites use screenshots actively</t>
  </si>
  <si>
    <t>ve pretty quiet lately today re launching normcore high quality</t>
  </si>
  <si>
    <t>looking forward #kunst drmmu nnpress cheers seeing amazing speakers lined</t>
  </si>
  <si>
    <t>people interesting static things nice work ones even 'masculine' 'hey</t>
  </si>
  <si>
    <t>kinda stuff's slow lately little bits art happening thinking lot</t>
  </si>
  <si>
    <t>sign advancing years wig needs minor repair e r keen</t>
  </si>
  <si>
    <t>wig maxbarrister want repair surely last thing anyone pristine</t>
  </si>
  <si>
    <t>tprstly guts falling out</t>
  </si>
  <si>
    <t>one best werewolf movies out xiotex fucking bone</t>
  </si>
  <si>
    <t>surely cameron lend shed</t>
  </si>
  <si>
    <t>gletherby celtjules66 fair cameron suggest tories stop banging europe</t>
  </si>
  <si>
    <t>historyscientis gletherby celtjules66 gave opportunity sort out once</t>
  </si>
  <si>
    <t>scottturneruon _alisongoodyear drmmu dr_alisherbaz come gotta see yours iain mines</t>
  </si>
  <si>
    <t>_alisongoodyear nnpress well done organising iain</t>
  </si>
  <si>
    <t>thanks sharing cool book well old moon mission lots #ar</t>
  </si>
  <si>
    <t>stranglers</t>
  </si>
  <si>
    <t>imagine thinking women aren t capable being amazing star wars</t>
  </si>
  <si>
    <t>question #starwars females answer</t>
  </si>
  <si>
    <t>searleadrian stuff m filing under ll prolly hate next month</t>
  </si>
  <si>
    <t>scream call social services cathy wilkes venice biennale review</t>
  </si>
  <si>
    <t>cubist braque picasso allo 'allo george braque's birthday cubism such</t>
  </si>
  <si>
    <t>soup sunday 19th next northampton taking place umbrellafair racecourse pay</t>
  </si>
  <si>
    <t>neverending story legend dark crystal labyrinth willow missing major awesome</t>
  </si>
  <si>
    <t>r plus side finishes books re shoot pretend never happened</t>
  </si>
  <si>
    <t>wet spices annahollinrake love good sunday roast put tombstone sauce</t>
  </si>
  <si>
    <t>belgianboolean angry</t>
  </si>
  <si>
    <t>berlin #goingglobal9 chair session digital learning colleagues brazil uk nigeria</t>
  </si>
  <si>
    <t>applications now open apply before late</t>
  </si>
  <si>
    <t>Top Words in Tweet by Salience</t>
  </si>
  <si>
    <t>boop diginorthampton #mergedfutures scottturneruon tech work ones bit day merged</t>
  </si>
  <si>
    <t>doesn t convey element new immersive lab test hardware studio</t>
  </si>
  <si>
    <t>tech s 5 ai holly make accessibility testing training interested</t>
  </si>
  <si>
    <t>lot awb1101 sponsored mostly high profile carole cadwaladr latest tweet</t>
  </si>
  <si>
    <t>#mayday excellent chance half taking pics stoke bruerne rose castle</t>
  </si>
  <si>
    <t>stories criticise something specific one sites use screenshots actively help</t>
  </si>
  <si>
    <t>#kunst drmmu nnpress cheers seeing amazing speakers lined up merged</t>
  </si>
  <si>
    <t>static things work ones people even 'masculine' 'hey handcrafting half</t>
  </si>
  <si>
    <t>m filing under ll prolly hate next month yes course</t>
  </si>
  <si>
    <t>annahollinrake love good sunday roast put tombstone sauce #wetspices wet</t>
  </si>
  <si>
    <t>Top Word Pairs in Tweet by Count</t>
  </si>
  <si>
    <t>vr_sam,gameartacademic  gameartacademic,immersive  immersive,lab  lab,analyst</t>
  </si>
  <si>
    <t>boop,boop  merged,futures  _alisongoodyear,drmmu  belgianboolean,annahollinrake  very,excited  diginorthampton,event  magdasawon,searleadrian  scottturneruon,_alisongoodyear  drmmu,dr_alisherbaz  cc,scottturneruon</t>
  </si>
  <si>
    <t>doesn,t  t,convey  immersive,lab  lab,assistant  assistant,doesn  convey,test  test,element  element,immersive  immersive,tester  tester,doesn</t>
  </si>
  <si>
    <t>accessibility,testing  testing,training  britain's,booming  booming,tech  tech,industry  industry,powering  powering,growth  growth,financialtimes  financialtimes,tech  tech,grown</t>
  </si>
  <si>
    <t>countdown,#northantshour  #northantshour,see  see,8pm  8pm,northamptonspe2  northamptonspe2,heyfordbooks  heyfordbooks,towcestermarket  towcestermarket,cafetracknn  cafetracknn,mellowdeco  mellowdeco,fridgestreet  fridgestreet,squarefeetco</t>
  </si>
  <si>
    <t>people,follow  lot,people  gameartacademic,awb1101  awb1101,sponsored  sponsored,tweets  tweets,mostly  mostly,high  high,profile  profile,people  people,carole</t>
  </si>
  <si>
    <t>olibasciano,gameartacademic  gameartacademic,oh  oh,annoying</t>
  </si>
  <si>
    <t>brackleymorris,lovenorthampton  #mayday,brackleymorris  gameartacademic,brackleymorris  lovenorthampton,excellent  excellent,chance  chance,half  half,taking  taking,pics  pics,stoke  stoke,bruerne</t>
  </si>
  <si>
    <t>made,little  little,app  app,lets  lets,bring  bring,doodles  doodles,ar  ar,inspired  inspired,old  old,camcorder  camcorder,feature</t>
  </si>
  <si>
    <t>want,criticise  criticise,something  something,specific  specific,one  one,sites  sites,use  use,screenshots  screenshots,actively  actively,help  help,amplifying</t>
  </si>
  <si>
    <t>ve,pretty  pretty,quiet  quiet,lately  lately,today  today,re  re,launching  launching,normcore  normcore,high  high,quality  quality,multiplayer</t>
  </si>
  <si>
    <t>looking,forward  gameartacademic,drmmu  drmmu,nnpress  nnpress,cheers  cheers,gameartacademic  gameartacademic,looking  forward,seeing  seeing,amazing  amazing,speakers  speakers,lined</t>
  </si>
  <si>
    <t>interesting,nice  static,ones  even,people  people,'masculine'  'masculine',things  things,interesting  nice,things  things,'hey  'hey,handcrafting  handcrafting,half</t>
  </si>
  <si>
    <t>stuff's,kinda  kinda,slow  slow,lately  lately,little  little,bits  bits,art  art,kinda  kinda,happening  happening,thinking  thinking,lot</t>
  </si>
  <si>
    <t>sign,advancing  advancing,years  years,wig  wig,needs  needs,minor  minor,repair  repair,e  e,r  r,keen  keen,recommendations</t>
  </si>
  <si>
    <t>maxbarrister,want  want,repair  repair,wig  wig,surely  surely,last  last,thing  thing,anyone  anyone,pristine  pristine,wig</t>
  </si>
  <si>
    <t>tprstly,guts  guts,falling  falling,out</t>
  </si>
  <si>
    <t>one,best  best,werewolf  werewolf,movies  movies,out  xiotex,fucking  fucking,bone</t>
  </si>
  <si>
    <t>surely,cameron  cameron,lend  lend,shed</t>
  </si>
  <si>
    <t>gletherby,celtjules66  celtjules66,fair  fair,cameron  cameron,suggest  suggest,tories  tories,stop  stop,banging  banging,europe</t>
  </si>
  <si>
    <t>historyscientis,gletherby  gletherby,celtjules66  celtjules66,gave  gave,opportunity  opportunity,sort  sort,out  out,once</t>
  </si>
  <si>
    <t>gameartacademic,scottturneruon  scottturneruon,_alisongoodyear  _alisongoodyear,drmmu  drmmu,dr_alisherbaz  dr_alisherbaz,come  come,gotta  gotta,see  see,yours  yours,iain  iain,mines</t>
  </si>
  <si>
    <t>gameartacademic,_alisongoodyear  _alisongoodyear,nnpress  nnpress,well  well,done  done,organising  organising,iain</t>
  </si>
  <si>
    <t>thanks,sharing  sharing,gameartacademic  gameartacademic,cool  cool,book  book,well  well,old  old,moon  moon,mission  mission,lots  lots,#ar</t>
  </si>
  <si>
    <t>gameartacademic,stranglers</t>
  </si>
  <si>
    <t>imagine,thinking  thinking,women  women,aren  aren,t  t,capable  capable,being  being,amazing  amazing,star  star,wars  wars,universe</t>
  </si>
  <si>
    <t>question,#starwars  #starwars,females  females,answer</t>
  </si>
  <si>
    <t>searleadrian,m  m,filing  filing,under  under,stuff  stuff,ll  ll,prolly  prolly,hate  hate,next  next,month  gameartacademic,searleadrian</t>
  </si>
  <si>
    <t>scream,call  call,social  social,services  services,cathy  cathy,wilkes  wilkes,venice  venice,biennale  biennale,review</t>
  </si>
  <si>
    <t>allo,'allo  'allo,george  george,braque's  braque's,birthday  birthday,cubism  cubism,such  such,fascinating  fascinating,invention  invention,telling  telling,apart</t>
  </si>
  <si>
    <t>sunday,19th  19th,next  next,northampton  northampton,soup  soup,taking  taking,place  place,umbrellafair  umbrellafair,racecourse  racecourse,pay  pay,5</t>
  </si>
  <si>
    <t>neverending,story  story,legend  legend,dark  dark,crystal  crystal,labyrinth  labyrinth,willow  willow,missing  missing,major  major,awesome  awesome,kids</t>
  </si>
  <si>
    <t>plus,side  side,r  r,r  r,finishes  finishes,books  books,re  re,shoot  shoot,pretend  pretend,never  never,happened</t>
  </si>
  <si>
    <t>wet,spices  annahollinrake,love  love,good  good,sunday  sunday,roast  roast,wet  gameartacademic,annahollinrake  annahollinrake,put  put,wet  spices,tombstone</t>
  </si>
  <si>
    <t>belgianboolean,angry</t>
  </si>
  <si>
    <t>berlin,#goingglobal9  #goingglobal9,chair  chair,session  session,digital  digital,learning  learning,colleagues  colleagues,brazil  brazil,uk  uk,nigeria  nigeria,hegoingglobal</t>
  </si>
  <si>
    <t>applications,now  now,open  open,apply  apply,before  before,late</t>
  </si>
  <si>
    <t>Top Word Pairs in Tweet by Salience</t>
  </si>
  <si>
    <t>boop,boop  merged,futures  _alisongoodyear,drmmu  belgianboolean,annahollinrake  la,la  static,ones  bit,bit  accessibility,testing  testing,training  very,excited</t>
  </si>
  <si>
    <t>lot,people  gameartacademic,awb1101  awb1101,sponsored  sponsored,tweets  tweets,mostly  mostly,high  high,profile  profile,people  people,carole  carole,cadwaladr</t>
  </si>
  <si>
    <t>#mayday,brackleymorris  gameartacademic,brackleymorris  lovenorthampton,excellent  excellent,chance  chance,half  half,taking  taking,pics  pics,stoke  stoke,bruerne  bruerne,rose</t>
  </si>
  <si>
    <t>gameartacademic,drmmu  drmmu,nnpress  nnpress,cheers  cheers,gameartacademic  gameartacademic,looking  forward,seeing  seeing,amazing  amazing,speakers  speakers,lined  lined,up</t>
  </si>
  <si>
    <t>static,ones  even,people  people,'masculine'  'masculine',things  things,interesting  nice,things  things,'hey  'hey,handcrafting  handcrafting,half  half,sized</t>
  </si>
  <si>
    <t>annahollinrake,love  love,good  good,sunday  sunday,roast  roast,wet  gameartacademic,annahollinrake  annahollinrake,put  put,wet  spices,tombstone  sauce,wet</t>
  </si>
  <si>
    <t>Word</t>
  </si>
  <si>
    <t>merged</t>
  </si>
  <si>
    <t>futures</t>
  </si>
  <si>
    <t>5</t>
  </si>
  <si>
    <t>see</t>
  </si>
  <si>
    <t>new</t>
  </si>
  <si>
    <t>now</t>
  </si>
  <si>
    <t>re</t>
  </si>
  <si>
    <t>next</t>
  </si>
  <si>
    <t>show</t>
  </si>
  <si>
    <t>interesting</t>
  </si>
  <si>
    <t>2</t>
  </si>
  <si>
    <t>time</t>
  </si>
  <si>
    <t>amazing</t>
  </si>
  <si>
    <t>things</t>
  </si>
  <si>
    <t>up</t>
  </si>
  <si>
    <t>very</t>
  </si>
  <si>
    <t>want</t>
  </si>
  <si>
    <t>one</t>
  </si>
  <si>
    <t>sharing</t>
  </si>
  <si>
    <t>event</t>
  </si>
  <si>
    <t>thinking</t>
  </si>
  <si>
    <t>come</t>
  </si>
  <si>
    <t>everyone</t>
  </si>
  <si>
    <t>make</t>
  </si>
  <si>
    <t>testing</t>
  </si>
  <si>
    <t>session</t>
  </si>
  <si>
    <t>hi</t>
  </si>
  <si>
    <t>love</t>
  </si>
  <si>
    <t>wet</t>
  </si>
  <si>
    <t>range</t>
  </si>
  <si>
    <t>right</t>
  </si>
  <si>
    <t>many</t>
  </si>
  <si>
    <t>r</t>
  </si>
  <si>
    <t>northampton</t>
  </si>
  <si>
    <t>soup</t>
  </si>
  <si>
    <t>whole</t>
  </si>
  <si>
    <t>ai</t>
  </si>
  <si>
    <t>more</t>
  </si>
  <si>
    <t>ll</t>
  </si>
  <si>
    <t>question</t>
  </si>
  <si>
    <t>old</t>
  </si>
  <si>
    <t>think</t>
  </si>
  <si>
    <t>morning</t>
  </si>
  <si>
    <t>same</t>
  </si>
  <si>
    <t>free</t>
  </si>
  <si>
    <t>bit</t>
  </si>
  <si>
    <t>accessibility</t>
  </si>
  <si>
    <t>training</t>
  </si>
  <si>
    <t>here</t>
  </si>
  <si>
    <t>schedule</t>
  </si>
  <si>
    <t>even</t>
  </si>
  <si>
    <t>cc</t>
  </si>
  <si>
    <t>june</t>
  </si>
  <si>
    <t>northamptonshire</t>
  </si>
  <si>
    <t>sunday</t>
  </si>
  <si>
    <t>spices</t>
  </si>
  <si>
    <t>being</t>
  </si>
  <si>
    <t>fab</t>
  </si>
  <si>
    <t>games</t>
  </si>
  <si>
    <t>twitter</t>
  </si>
  <si>
    <t>plus</t>
  </si>
  <si>
    <t>human</t>
  </si>
  <si>
    <t>taking</t>
  </si>
  <si>
    <t>project</t>
  </si>
  <si>
    <t>braque</t>
  </si>
  <si>
    <t>really</t>
  </si>
  <si>
    <t>made</t>
  </si>
  <si>
    <t>6</t>
  </si>
  <si>
    <t>those</t>
  </si>
  <si>
    <t>week</t>
  </si>
  <si>
    <t>together</t>
  </si>
  <si>
    <t>hate</t>
  </si>
  <si>
    <t>7</t>
  </si>
  <si>
    <t>tories</t>
  </si>
  <si>
    <t>stop</t>
  </si>
  <si>
    <t>anyone</t>
  </si>
  <si>
    <t>e</t>
  </si>
  <si>
    <t>kinda</t>
  </si>
  <si>
    <t>lately</t>
  </si>
  <si>
    <t>little</t>
  </si>
  <si>
    <t>through</t>
  </si>
  <si>
    <t>half</t>
  </si>
  <si>
    <t>based</t>
  </si>
  <si>
    <t>stay</t>
  </si>
  <si>
    <t>talk</t>
  </si>
  <si>
    <t>game</t>
  </si>
  <si>
    <t>use</t>
  </si>
  <si>
    <t>1</t>
  </si>
  <si>
    <t>making</t>
  </si>
  <si>
    <t>demos</t>
  </si>
  <si>
    <t>knowledge</t>
  </si>
  <si>
    <t>today</t>
  </si>
  <si>
    <t>high</t>
  </si>
  <si>
    <t>sounds</t>
  </si>
  <si>
    <t>grifster96's</t>
  </si>
  <si>
    <t>saturday</t>
  </si>
  <si>
    <t>listen</t>
  </si>
  <si>
    <t>again</t>
  </si>
  <si>
    <t>22</t>
  </si>
  <si>
    <t>01</t>
  </si>
  <si>
    <t>working</t>
  </si>
  <si>
    <t>went</t>
  </si>
  <si>
    <t>thank</t>
  </si>
  <si>
    <t>go</t>
  </si>
  <si>
    <t>#ar</t>
  </si>
  <si>
    <t>oh</t>
  </si>
  <si>
    <t>done</t>
  </si>
  <si>
    <t>excited</t>
  </si>
  <si>
    <t>having</t>
  </si>
  <si>
    <t>before</t>
  </si>
  <si>
    <t>late</t>
  </si>
  <si>
    <t>explorers</t>
  </si>
  <si>
    <t>giving</t>
  </si>
  <si>
    <t>berlin</t>
  </si>
  <si>
    <t>learning</t>
  </si>
  <si>
    <t>uk</t>
  </si>
  <si>
    <t>such</t>
  </si>
  <si>
    <t>vibrant</t>
  </si>
  <si>
    <t>xd</t>
  </si>
  <si>
    <t>awesome</t>
  </si>
  <si>
    <t>days</t>
  </si>
  <si>
    <t>promoting</t>
  </si>
  <si>
    <t>x'd</t>
  </si>
  <si>
    <t>never</t>
  </si>
  <si>
    <t>#gameofthronesseason8episode5</t>
  </si>
  <si>
    <t>#deathfest</t>
  </si>
  <si>
    <t>fantasy</t>
  </si>
  <si>
    <t>movies</t>
  </si>
  <si>
    <t>going</t>
  </si>
  <si>
    <t>19th</t>
  </si>
  <si>
    <t>place</t>
  </si>
  <si>
    <t>racecourse</t>
  </si>
  <si>
    <t>pay</t>
  </si>
  <si>
    <t>minimum</t>
  </si>
  <si>
    <t>donation</t>
  </si>
  <si>
    <t>allow</t>
  </si>
  <si>
    <t>bread</t>
  </si>
  <si>
    <t>voting</t>
  </si>
  <si>
    <t>slip</t>
  </si>
  <si>
    <t>vote</t>
  </si>
  <si>
    <t>favourite</t>
  </si>
  <si>
    <t>cubist</t>
  </si>
  <si>
    <t>picasso</t>
  </si>
  <si>
    <t>difficult</t>
  </si>
  <si>
    <t>once</t>
  </si>
  <si>
    <t>wrong</t>
  </si>
  <si>
    <t>britain's</t>
  </si>
  <si>
    <t>booming</t>
  </si>
  <si>
    <t>industry</t>
  </si>
  <si>
    <t>powering</t>
  </si>
  <si>
    <t>growth</t>
  </si>
  <si>
    <t>grown</t>
  </si>
  <si>
    <t>17</t>
  </si>
  <si>
    <t>eu</t>
  </si>
  <si>
    <t>referendum</t>
  </si>
  <si>
    <t>2016</t>
  </si>
  <si>
    <t>compared</t>
  </si>
  <si>
    <t>sluggish</t>
  </si>
  <si>
    <t>economy</t>
  </si>
  <si>
    <t>showcasing</t>
  </si>
  <si>
    <t>innovation</t>
  </si>
  <si>
    <t>barbicancentre's</t>
  </si>
  <si>
    <t>exhibition</t>
  </si>
  <si>
    <t>opening</t>
  </si>
  <si>
    <t>brings</t>
  </si>
  <si>
    <t>artists</t>
  </si>
  <si>
    <t>scientists</t>
  </si>
  <si>
    <t>researchers</t>
  </si>
  <si>
    <t>explore</t>
  </si>
  <si>
    <t>developments</t>
  </si>
  <si>
    <t>demonstrating</t>
  </si>
  <si>
    <t>potential</t>
  </si>
  <si>
    <t>revolutionise</t>
  </si>
  <si>
    <t>lives</t>
  </si>
  <si>
    <t>between</t>
  </si>
  <si>
    <t>years</t>
  </si>
  <si>
    <t>tweet</t>
  </si>
  <si>
    <t>yes</t>
  </si>
  <si>
    <t>#starwars</t>
  </si>
  <si>
    <t>females</t>
  </si>
  <si>
    <t>answer</t>
  </si>
  <si>
    <t>imagine</t>
  </si>
  <si>
    <t>women</t>
  </si>
  <si>
    <t>aren</t>
  </si>
  <si>
    <t>capable</t>
  </si>
  <si>
    <t>star</t>
  </si>
  <si>
    <t>wars</t>
  </si>
  <si>
    <t>universe</t>
  </si>
  <si>
    <t>tried</t>
  </si>
  <si>
    <t>real</t>
  </si>
  <si>
    <t>lightsaber</t>
  </si>
  <si>
    <t>cut</t>
  </si>
  <si>
    <t>arm</t>
  </si>
  <si>
    <t>0</t>
  </si>
  <si>
    <t>seconds</t>
  </si>
  <si>
    <t>future</t>
  </si>
  <si>
    <t>media</t>
  </si>
  <si>
    <t>content</t>
  </si>
  <si>
    <t>creation</t>
  </si>
  <si>
    <t>guide</t>
  </si>
  <si>
    <t>thanks</t>
  </si>
  <si>
    <t>cool</t>
  </si>
  <si>
    <t>education</t>
  </si>
  <si>
    <t>sort</t>
  </si>
  <si>
    <t>box</t>
  </si>
  <si>
    <t>leave</t>
  </si>
  <si>
    <t>please</t>
  </si>
  <si>
    <t>surely</t>
  </si>
  <si>
    <t>best</t>
  </si>
  <si>
    <t>last</t>
  </si>
  <si>
    <t>maybe</t>
  </si>
  <si>
    <t>nice</t>
  </si>
  <si>
    <t>anything</t>
  </si>
  <si>
    <t>devs</t>
  </si>
  <si>
    <t>first</t>
  </si>
  <si>
    <t>interests</t>
  </si>
  <si>
    <t>applies</t>
  </si>
  <si>
    <t>video</t>
  </si>
  <si>
    <t>environments</t>
  </si>
  <si>
    <t>dynamic</t>
  </si>
  <si>
    <t>screen</t>
  </si>
  <si>
    <t>compositions</t>
  </si>
  <si>
    <t>engaging</t>
  </si>
  <si>
    <t>default</t>
  </si>
  <si>
    <t>used</t>
  </si>
  <si>
    <t>particular</t>
  </si>
  <si>
    <t>reason</t>
  </si>
  <si>
    <t>g</t>
  </si>
  <si>
    <t>stable</t>
  </si>
  <si>
    <t>power</t>
  </si>
  <si>
    <t>authority</t>
  </si>
  <si>
    <t>larger</t>
  </si>
  <si>
    <t>palettes</t>
  </si>
  <si>
    <t>experimental</t>
  </si>
  <si>
    <t>paintings</t>
  </si>
  <si>
    <t>#painting</t>
  </si>
  <si>
    <t>#virtualreality</t>
  </si>
  <si>
    <t>#tiltbrush</t>
  </si>
  <si>
    <t>#alisongoodyear</t>
  </si>
  <si>
    <t>#digital</t>
  </si>
  <si>
    <t>#art</t>
  </si>
  <si>
    <t>#analogue</t>
  </si>
  <si>
    <t>#painter</t>
  </si>
  <si>
    <t>#digitalart</t>
  </si>
  <si>
    <t>#paintingwithlight</t>
  </si>
  <si>
    <t>#paint</t>
  </si>
  <si>
    <t>#vrpaint</t>
  </si>
  <si>
    <t>#digitalpainting</t>
  </si>
  <si>
    <t>aware</t>
  </si>
  <si>
    <t>friday</t>
  </si>
  <si>
    <t>14</t>
  </si>
  <si>
    <t>sessions</t>
  </si>
  <si>
    <t>emerging</t>
  </si>
  <si>
    <t>attend</t>
  </si>
  <si>
    <t>hope</t>
  </si>
  <si>
    <t>ve</t>
  </si>
  <si>
    <t>pretty</t>
  </si>
  <si>
    <t>quiet</t>
  </si>
  <si>
    <t>launching</t>
  </si>
  <si>
    <t>normcore</t>
  </si>
  <si>
    <t>quality</t>
  </si>
  <si>
    <t>multiplayer</t>
  </si>
  <si>
    <t>plugin</t>
  </si>
  <si>
    <t>unity</t>
  </si>
  <si>
    <t>brighton</t>
  </si>
  <si>
    <t>live</t>
  </si>
  <si>
    <t>4</t>
  </si>
  <si>
    <t>over</t>
  </si>
  <si>
    <t>around</t>
  </si>
  <si>
    <t>help</t>
  </si>
  <si>
    <t>stories</t>
  </si>
  <si>
    <t>app</t>
  </si>
  <si>
    <t>lets</t>
  </si>
  <si>
    <t>bring</t>
  </si>
  <si>
    <t>doodles</t>
  </si>
  <si>
    <t>inspired</t>
  </si>
  <si>
    <t>camcorder</t>
  </si>
  <si>
    <t>feature</t>
  </si>
  <si>
    <t>morris</t>
  </si>
  <si>
    <t>tomorrow</t>
  </si>
  <si>
    <t>it'll</t>
  </si>
  <si>
    <t>30</t>
  </si>
  <si>
    <t>releasing</t>
  </si>
  <si>
    <t>full</t>
  </si>
  <si>
    <t>timetable</t>
  </si>
  <si>
    <t>9am</t>
  </si>
  <si>
    <t>tuned</t>
  </si>
  <si>
    <t>later</t>
  </si>
  <si>
    <t>visually</t>
  </si>
  <si>
    <t>impaired</t>
  </si>
  <si>
    <t>student</t>
  </si>
  <si>
    <t>website</t>
  </si>
  <si>
    <t>career</t>
  </si>
  <si>
    <t>unsure</t>
  </si>
  <si>
    <t>organisations</t>
  </si>
  <si>
    <t>paying</t>
  </si>
  <si>
    <t>web</t>
  </si>
  <si>
    <t>service</t>
  </si>
  <si>
    <t>promo</t>
  </si>
  <si>
    <t>honoured</t>
  </si>
  <si>
    <t>technician</t>
  </si>
  <si>
    <t>green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</si>
  <si>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</si>
  <si>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</si>
  <si>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</si>
  <si>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</si>
  <si>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</si>
  <si>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</si>
  <si>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</si>
  <si>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</si>
  <si>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</si>
  <si>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</si>
  <si>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</si>
  <si>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</si>
  <si>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</si>
  <si>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</si>
  <si>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</si>
  <si>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</si>
  <si>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</si>
  <si>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</si>
  <si>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</si>
  <si>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</si>
  <si>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</si>
  <si>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</si>
  <si>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</si>
  <si>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</si>
  <si>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</si>
  <si>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</si>
  <si>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</si>
  <si>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</si>
  <si>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</si>
  <si>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</si>
  <si>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</si>
  <si>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May</t>
  </si>
  <si>
    <t>01-May</t>
  </si>
  <si>
    <t>05</t>
  </si>
  <si>
    <t>06</t>
  </si>
  <si>
    <t>03-May</t>
  </si>
  <si>
    <t>05-May</t>
  </si>
  <si>
    <t>11</t>
  </si>
  <si>
    <t>20</t>
  </si>
  <si>
    <t>21</t>
  </si>
  <si>
    <t>06-May</t>
  </si>
  <si>
    <t>07</t>
  </si>
  <si>
    <t>08</t>
  </si>
  <si>
    <t>13</t>
  </si>
  <si>
    <t>15</t>
  </si>
  <si>
    <t>07-May</t>
  </si>
  <si>
    <t>09</t>
  </si>
  <si>
    <t>10</t>
  </si>
  <si>
    <t>12</t>
  </si>
  <si>
    <t>16</t>
  </si>
  <si>
    <t>18</t>
  </si>
  <si>
    <t>08-May</t>
  </si>
  <si>
    <t>09-May</t>
  </si>
  <si>
    <t>23</t>
  </si>
  <si>
    <t>10-May</t>
  </si>
  <si>
    <t>02</t>
  </si>
  <si>
    <t>11-May</t>
  </si>
  <si>
    <t>12-May</t>
  </si>
  <si>
    <t>00</t>
  </si>
  <si>
    <t>13-May</t>
  </si>
  <si>
    <t>19</t>
  </si>
  <si>
    <t>14-May</t>
  </si>
  <si>
    <t>Green</t>
  </si>
  <si>
    <t>53, 102, 0</t>
  </si>
  <si>
    <t>105, 76, 0</t>
  </si>
  <si>
    <t>209, 23, 0</t>
  </si>
  <si>
    <t>Red</t>
  </si>
  <si>
    <t>G1: boop work diginorthampton #mergedfutures day good static ones scottturneruon great</t>
  </si>
  <si>
    <t>G2: #northantshour gameartacademic</t>
  </si>
  <si>
    <t>G3: #mergedfutures interested tech s missed gameartacademic stephen westley irisiot talking</t>
  </si>
  <si>
    <t>G4: gameartacademic _alisongoodyear nnpress well iain drmmu looking forward works #kunst</t>
  </si>
  <si>
    <t>G5: gletherby celtjules66 cameron</t>
  </si>
  <si>
    <t>G6: searleadrian stuff</t>
  </si>
  <si>
    <t>G7: out</t>
  </si>
  <si>
    <t>G8: wig repair</t>
  </si>
  <si>
    <t>G9: people follow tweets gameartacademic lot</t>
  </si>
  <si>
    <t>G10: immersive lab gameartacademic doesn t convey test element hardware studio</t>
  </si>
  <si>
    <t>Edge Weight▓1▓6▓0▓True▓Green▓Red▓▓Edge Weight▓1▓3▓0▓3▓10▓False▓Edge Weight▓1▓6▓0▓32▓6▓False▓▓0▓0▓0▓True▓Black▓Black▓▓Followers▓1▓523519▓0▓162▓1000▓False▓▓0▓0▓0▓0▓0▓False▓▓0▓0▓0▓0▓0▓False▓▓0▓0▓0▓0▓0▓False</t>
  </si>
  <si>
    <t>GraphSource░TwitterSearch▓GraphTerm░GameArtAcademic▓ImportDescription░The graph represents a network of 83 Twitter users whose recent tweets contained "GameArtAcademic", or who were replied to or mentioned in those tweets, taken from a data set limited to a maximum of 18,000 tweets.  The network was obtained from Twitter on Tuesday, 14 May 2019 at 13:13 UTC.
The tweets in the network were tweeted over the 8-day, 14-hour, 51-minute period from Sunday, 05 May 2019 at 20:31 UTC to Tuesday, 14 May 2019 at 11:22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"mentions".▓ImportSuggestedTitle░GameArtAcademic Twitter NodeXL SNA Map and Report for Tuesday, 14 May 2019 at 13:13 UTC▓ImportSuggestedFileNameNoExtension░2019-05-14 13-13-51 NodeXL Twitter Search GameArtAcademic▓GroupingDescription░The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</si>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</sst>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992043"/>
        <c:axId val="31819524"/>
      </c:barChart>
      <c:catAx>
        <c:axId val="109920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19524"/>
        <c:crosses val="autoZero"/>
        <c:auto val="1"/>
        <c:lblOffset val="100"/>
        <c:noMultiLvlLbl val="0"/>
      </c:catAx>
      <c:valAx>
        <c:axId val="31819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92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GameArtAcademic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3"/>
                <c:pt idx="0">
                  <c:v>05
01-May
May
2019</c:v>
                </c:pt>
                <c:pt idx="1">
                  <c:v>6</c:v>
                </c:pt>
                <c:pt idx="2">
                  <c:v>14
03-May</c:v>
                </c:pt>
                <c:pt idx="3">
                  <c:v>11
05-May</c:v>
                </c:pt>
                <c:pt idx="4">
                  <c:v>20</c:v>
                </c:pt>
                <c:pt idx="5">
                  <c:v>21</c:v>
                </c:pt>
                <c:pt idx="6">
                  <c:v>22</c:v>
                </c:pt>
                <c:pt idx="7">
                  <c:v>07
06-May</c:v>
                </c:pt>
                <c:pt idx="8">
                  <c:v>8</c:v>
                </c:pt>
                <c:pt idx="9">
                  <c:v>13</c:v>
                </c:pt>
                <c:pt idx="10">
                  <c:v>15</c:v>
                </c:pt>
                <c:pt idx="11">
                  <c:v>07
07-May</c:v>
                </c:pt>
                <c:pt idx="12">
                  <c:v>8</c:v>
                </c:pt>
                <c:pt idx="13">
                  <c:v>9</c:v>
                </c:pt>
                <c:pt idx="14">
                  <c:v>10</c:v>
                </c:pt>
                <c:pt idx="15">
                  <c:v>11</c:v>
                </c:pt>
                <c:pt idx="16">
                  <c:v>12</c:v>
                </c:pt>
                <c:pt idx="17">
                  <c:v>14</c:v>
                </c:pt>
                <c:pt idx="18">
                  <c:v>16</c:v>
                </c:pt>
                <c:pt idx="19">
                  <c:v>17</c:v>
                </c:pt>
                <c:pt idx="20">
                  <c:v>18</c:v>
                </c:pt>
                <c:pt idx="21">
                  <c:v>20</c:v>
                </c:pt>
                <c:pt idx="22">
                  <c:v>14
08-May</c:v>
                </c:pt>
                <c:pt idx="23">
                  <c:v>15</c:v>
                </c:pt>
                <c:pt idx="24">
                  <c:v>16</c:v>
                </c:pt>
                <c:pt idx="25">
                  <c:v>05
09-May</c:v>
                </c:pt>
                <c:pt idx="26">
                  <c:v>6</c:v>
                </c:pt>
                <c:pt idx="27">
                  <c:v>7</c:v>
                </c:pt>
                <c:pt idx="28">
                  <c:v>9</c:v>
                </c:pt>
                <c:pt idx="29">
                  <c:v>14</c:v>
                </c:pt>
                <c:pt idx="30">
                  <c:v>15</c:v>
                </c:pt>
                <c:pt idx="31">
                  <c:v>16</c:v>
                </c:pt>
                <c:pt idx="32">
                  <c:v>23</c:v>
                </c:pt>
                <c:pt idx="33">
                  <c:v>02
10-May</c:v>
                </c:pt>
                <c:pt idx="34">
                  <c:v>13</c:v>
                </c:pt>
                <c:pt idx="35">
                  <c:v>14</c:v>
                </c:pt>
                <c:pt idx="36">
                  <c:v>20</c:v>
                </c:pt>
                <c:pt idx="37">
                  <c:v>22</c:v>
                </c:pt>
                <c:pt idx="38">
                  <c:v>08
11-May</c:v>
                </c:pt>
                <c:pt idx="39">
                  <c:v>17</c:v>
                </c:pt>
                <c:pt idx="40">
                  <c:v>21</c:v>
                </c:pt>
                <c:pt idx="41">
                  <c:v>23</c:v>
                </c:pt>
                <c:pt idx="42">
                  <c:v>00
12-May</c:v>
                </c:pt>
                <c:pt idx="43">
                  <c:v>14</c:v>
                </c:pt>
                <c:pt idx="44">
                  <c:v>21</c:v>
                </c:pt>
                <c:pt idx="45">
                  <c:v>22</c:v>
                </c:pt>
                <c:pt idx="46">
                  <c:v>08
13-May</c:v>
                </c:pt>
                <c:pt idx="47">
                  <c:v>10</c:v>
                </c:pt>
                <c:pt idx="48">
                  <c:v>12</c:v>
                </c:pt>
                <c:pt idx="49">
                  <c:v>13</c:v>
                </c:pt>
                <c:pt idx="50">
                  <c:v>15</c:v>
                </c:pt>
                <c:pt idx="51">
                  <c:v>16</c:v>
                </c:pt>
                <c:pt idx="52">
                  <c:v>17</c:v>
                </c:pt>
                <c:pt idx="53">
                  <c:v>18</c:v>
                </c:pt>
                <c:pt idx="54">
                  <c:v>19</c:v>
                </c:pt>
                <c:pt idx="55">
                  <c:v>20</c:v>
                </c:pt>
                <c:pt idx="56">
                  <c:v>21</c:v>
                </c:pt>
                <c:pt idx="57">
                  <c:v>22</c:v>
                </c:pt>
                <c:pt idx="58">
                  <c:v>01
14-May</c:v>
                </c:pt>
                <c:pt idx="59">
                  <c:v>7</c:v>
                </c:pt>
                <c:pt idx="60">
                  <c:v>8</c:v>
                </c:pt>
                <c:pt idx="61">
                  <c:v>9</c:v>
                </c:pt>
                <c:pt idx="62">
                  <c:v>11</c:v>
                </c:pt>
              </c:strCache>
            </c:strRef>
          </c:cat>
          <c:val>
            <c:numRef>
              <c:f>'Time Series'!$B$26:$B$103</c:f>
              <c:numCache>
                <c:formatCode>General</c:formatCode>
                <c:ptCount val="63"/>
                <c:pt idx="0">
                  <c:v>1</c:v>
                </c:pt>
                <c:pt idx="1">
                  <c:v>1</c:v>
                </c:pt>
                <c:pt idx="2">
                  <c:v>1</c:v>
                </c:pt>
                <c:pt idx="3">
                  <c:v>1</c:v>
                </c:pt>
                <c:pt idx="4">
                  <c:v>1</c:v>
                </c:pt>
                <c:pt idx="5">
                  <c:v>1</c:v>
                </c:pt>
                <c:pt idx="6">
                  <c:v>1</c:v>
                </c:pt>
                <c:pt idx="7">
                  <c:v>1</c:v>
                </c:pt>
                <c:pt idx="8">
                  <c:v>1</c:v>
                </c:pt>
                <c:pt idx="9">
                  <c:v>1</c:v>
                </c:pt>
                <c:pt idx="10">
                  <c:v>3</c:v>
                </c:pt>
                <c:pt idx="11">
                  <c:v>1</c:v>
                </c:pt>
                <c:pt idx="12">
                  <c:v>2</c:v>
                </c:pt>
                <c:pt idx="13">
                  <c:v>1</c:v>
                </c:pt>
                <c:pt idx="14">
                  <c:v>2</c:v>
                </c:pt>
                <c:pt idx="15">
                  <c:v>1</c:v>
                </c:pt>
                <c:pt idx="16">
                  <c:v>1</c:v>
                </c:pt>
                <c:pt idx="17">
                  <c:v>3</c:v>
                </c:pt>
                <c:pt idx="18">
                  <c:v>2</c:v>
                </c:pt>
                <c:pt idx="19">
                  <c:v>1</c:v>
                </c:pt>
                <c:pt idx="20">
                  <c:v>2</c:v>
                </c:pt>
                <c:pt idx="21">
                  <c:v>1</c:v>
                </c:pt>
                <c:pt idx="22">
                  <c:v>1</c:v>
                </c:pt>
                <c:pt idx="23">
                  <c:v>1</c:v>
                </c:pt>
                <c:pt idx="24">
                  <c:v>3</c:v>
                </c:pt>
                <c:pt idx="25">
                  <c:v>2</c:v>
                </c:pt>
                <c:pt idx="26">
                  <c:v>5</c:v>
                </c:pt>
                <c:pt idx="27">
                  <c:v>5</c:v>
                </c:pt>
                <c:pt idx="28">
                  <c:v>1</c:v>
                </c:pt>
                <c:pt idx="29">
                  <c:v>2</c:v>
                </c:pt>
                <c:pt idx="30">
                  <c:v>1</c:v>
                </c:pt>
                <c:pt idx="31">
                  <c:v>1</c:v>
                </c:pt>
                <c:pt idx="32">
                  <c:v>2</c:v>
                </c:pt>
                <c:pt idx="33">
                  <c:v>1</c:v>
                </c:pt>
                <c:pt idx="34">
                  <c:v>1</c:v>
                </c:pt>
                <c:pt idx="35">
                  <c:v>2</c:v>
                </c:pt>
                <c:pt idx="36">
                  <c:v>1</c:v>
                </c:pt>
                <c:pt idx="37">
                  <c:v>1</c:v>
                </c:pt>
                <c:pt idx="38">
                  <c:v>7</c:v>
                </c:pt>
                <c:pt idx="39">
                  <c:v>1</c:v>
                </c:pt>
                <c:pt idx="40">
                  <c:v>1</c:v>
                </c:pt>
                <c:pt idx="41">
                  <c:v>3</c:v>
                </c:pt>
                <c:pt idx="42">
                  <c:v>1</c:v>
                </c:pt>
                <c:pt idx="43">
                  <c:v>2</c:v>
                </c:pt>
                <c:pt idx="44">
                  <c:v>1</c:v>
                </c:pt>
                <c:pt idx="45">
                  <c:v>3</c:v>
                </c:pt>
                <c:pt idx="46">
                  <c:v>1</c:v>
                </c:pt>
                <c:pt idx="47">
                  <c:v>4</c:v>
                </c:pt>
                <c:pt idx="48">
                  <c:v>1</c:v>
                </c:pt>
                <c:pt idx="49">
                  <c:v>1</c:v>
                </c:pt>
                <c:pt idx="50">
                  <c:v>4</c:v>
                </c:pt>
                <c:pt idx="51">
                  <c:v>3</c:v>
                </c:pt>
                <c:pt idx="52">
                  <c:v>6</c:v>
                </c:pt>
                <c:pt idx="53">
                  <c:v>1</c:v>
                </c:pt>
                <c:pt idx="54">
                  <c:v>3</c:v>
                </c:pt>
                <c:pt idx="55">
                  <c:v>2</c:v>
                </c:pt>
                <c:pt idx="56">
                  <c:v>1</c:v>
                </c:pt>
                <c:pt idx="57">
                  <c:v>11</c:v>
                </c:pt>
                <c:pt idx="58">
                  <c:v>1</c:v>
                </c:pt>
                <c:pt idx="59">
                  <c:v>4</c:v>
                </c:pt>
                <c:pt idx="60">
                  <c:v>12</c:v>
                </c:pt>
                <c:pt idx="61">
                  <c:v>3</c:v>
                </c:pt>
                <c:pt idx="62">
                  <c:v>1</c:v>
                </c:pt>
              </c:numCache>
            </c:numRef>
          </c:val>
        </c:ser>
        <c:axId val="47583093"/>
        <c:axId val="25594654"/>
      </c:barChart>
      <c:catAx>
        <c:axId val="47583093"/>
        <c:scaling>
          <c:orientation val="minMax"/>
        </c:scaling>
        <c:axPos val="b"/>
        <c:delete val="0"/>
        <c:numFmt formatCode="General" sourceLinked="1"/>
        <c:majorTickMark val="out"/>
        <c:minorTickMark val="none"/>
        <c:tickLblPos val="nextTo"/>
        <c:crossAx val="25594654"/>
        <c:crosses val="autoZero"/>
        <c:auto val="1"/>
        <c:lblOffset val="100"/>
        <c:noMultiLvlLbl val="0"/>
      </c:catAx>
      <c:valAx>
        <c:axId val="25594654"/>
        <c:scaling>
          <c:orientation val="minMax"/>
        </c:scaling>
        <c:axPos val="l"/>
        <c:majorGridlines/>
        <c:delete val="0"/>
        <c:numFmt formatCode="General" sourceLinked="1"/>
        <c:majorTickMark val="out"/>
        <c:minorTickMark val="none"/>
        <c:tickLblPos val="nextTo"/>
        <c:crossAx val="475830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940261"/>
        <c:axId val="27244622"/>
      </c:barChart>
      <c:catAx>
        <c:axId val="17940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244622"/>
        <c:crosses val="autoZero"/>
        <c:auto val="1"/>
        <c:lblOffset val="100"/>
        <c:noMultiLvlLbl val="0"/>
      </c:catAx>
      <c:valAx>
        <c:axId val="27244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0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875007"/>
        <c:axId val="59330744"/>
      </c:barChart>
      <c:catAx>
        <c:axId val="43875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30744"/>
        <c:crosses val="autoZero"/>
        <c:auto val="1"/>
        <c:lblOffset val="100"/>
        <c:noMultiLvlLbl val="0"/>
      </c:catAx>
      <c:valAx>
        <c:axId val="59330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5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214649"/>
        <c:axId val="41060930"/>
      </c:barChart>
      <c:catAx>
        <c:axId val="642146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60930"/>
        <c:crosses val="autoZero"/>
        <c:auto val="1"/>
        <c:lblOffset val="100"/>
        <c:noMultiLvlLbl val="0"/>
      </c:catAx>
      <c:valAx>
        <c:axId val="41060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4004051"/>
        <c:axId val="37601004"/>
      </c:barChart>
      <c:catAx>
        <c:axId val="340040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01004"/>
        <c:crosses val="autoZero"/>
        <c:auto val="1"/>
        <c:lblOffset val="100"/>
        <c:noMultiLvlLbl val="0"/>
      </c:catAx>
      <c:valAx>
        <c:axId val="37601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4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64717"/>
        <c:axId val="25782454"/>
      </c:barChart>
      <c:catAx>
        <c:axId val="2864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82454"/>
        <c:crosses val="autoZero"/>
        <c:auto val="1"/>
        <c:lblOffset val="100"/>
        <c:noMultiLvlLbl val="0"/>
      </c:catAx>
      <c:valAx>
        <c:axId val="2578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4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715495"/>
        <c:axId val="8004000"/>
      </c:barChart>
      <c:catAx>
        <c:axId val="30715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04000"/>
        <c:crosses val="autoZero"/>
        <c:auto val="1"/>
        <c:lblOffset val="100"/>
        <c:noMultiLvlLbl val="0"/>
      </c:catAx>
      <c:valAx>
        <c:axId val="8004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5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27137"/>
        <c:axId val="44344234"/>
      </c:barChart>
      <c:catAx>
        <c:axId val="4927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44234"/>
        <c:crosses val="autoZero"/>
        <c:auto val="1"/>
        <c:lblOffset val="100"/>
        <c:noMultiLvlLbl val="0"/>
      </c:catAx>
      <c:valAx>
        <c:axId val="4434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7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553787"/>
        <c:axId val="35113172"/>
      </c:barChart>
      <c:catAx>
        <c:axId val="63553787"/>
        <c:scaling>
          <c:orientation val="minMax"/>
        </c:scaling>
        <c:axPos val="b"/>
        <c:delete val="1"/>
        <c:majorTickMark val="out"/>
        <c:minorTickMark val="none"/>
        <c:tickLblPos val="none"/>
        <c:crossAx val="35113172"/>
        <c:crosses val="autoZero"/>
        <c:auto val="1"/>
        <c:lblOffset val="100"/>
        <c:noMultiLvlLbl val="0"/>
      </c:catAx>
      <c:valAx>
        <c:axId val="35113172"/>
        <c:scaling>
          <c:orientation val="minMax"/>
        </c:scaling>
        <c:axPos val="l"/>
        <c:delete val="1"/>
        <c:majorTickMark val="out"/>
        <c:minorTickMark val="none"/>
        <c:tickLblPos val="none"/>
        <c:crossAx val="63553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180975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8" refreshedBy="Scott Turner" refreshedVersion="6">
  <cacheSource type="worksheet">
    <worksheetSource ref="A2:BN1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mergedfutures"/>
        <s v="northantshour"/>
        <s v="painting virtualreality tiltbrush alisongoodyear digital art analogue kunst painter digitalart paintingwithlight paint vrpaint digitalpainting kunst"/>
        <s v="starwars"/>
        <s v="deathfest"/>
        <s v="teamnorthants"/>
        <s v="wetspices"/>
        <s v="computing vr ar northantshour justthebeginning"/>
        <s v="ar mergedfutures"/>
        <s v="socialecho"/>
        <s v="futurelearning"/>
        <s v="gameofthronesseason8episode5 deathfest valarmorghulis"/>
        <s v="goingglobal9"/>
        <s v="gameofthronesseason8episode5"/>
        <s v="mayday"/>
        <s v="northantshour althorpfoodfest northants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19-05-09T06:23:10.000"/>
        <d v="2019-05-13T10:26:25.000"/>
        <d v="2019-05-13T08:19:05.000"/>
        <d v="2019-05-13T15:33:33.000"/>
        <d v="2019-05-09T16:48:06.000"/>
        <d v="2019-05-13T16:37:52.000"/>
        <d v="2019-05-14T01:34:44.000"/>
        <d v="2019-05-05T20:31:27.000"/>
        <d v="2019-05-05T21:31:26.000"/>
        <d v="2019-05-05T11:22:39.000"/>
        <d v="2019-05-05T22:16:53.000"/>
        <d v="2019-05-06T15:47:43.000"/>
        <d v="2019-05-07T08:35:11.000"/>
        <d v="2019-05-07T11:55:09.000"/>
        <d v="2019-05-07T12:21:02.000"/>
        <d v="2019-05-07T17:11:04.000"/>
        <d v="2019-05-07T18:15:28.000"/>
        <d v="2019-05-07T16:21:28.000"/>
        <d v="2019-05-07T20:14:48.000"/>
        <d v="2019-05-08T14:13:07.000"/>
        <d v="2019-05-08T15:48:22.000"/>
        <d v="2019-05-08T16:05:19.000"/>
        <d v="2019-05-08T16:14:04.000"/>
        <d v="2019-05-09T14:59:31.000"/>
        <d v="2019-05-09T15:02:32.000"/>
        <d v="2019-05-09T14:59:45.000"/>
        <d v="2019-05-09T06:48:23.000"/>
        <d v="2019-05-09T07:03:55.000"/>
        <d v="2019-05-09T07:34:14.000"/>
        <d v="2019-05-09T07:38:16.000"/>
        <d v="2019-05-09T23:33:22.000"/>
        <d v="2019-05-10T02:26:54.000"/>
        <d v="2019-05-10T14:50:22.000"/>
        <d v="2019-05-11T08:16:53.000"/>
        <d v="2019-05-11T08:22:22.000"/>
        <d v="2019-05-11T21:12:37.000"/>
        <d v="2019-05-11T23:38:24.000"/>
        <d v="2019-05-11T23:47:51.000"/>
        <d v="2019-05-12T00:12:12.000"/>
        <d v="2019-05-08T16:22:23.000"/>
        <d v="2019-05-12T14:42:51.000"/>
        <d v="2019-05-10T20:55:09.000"/>
        <d v="2019-05-12T14:43:22.000"/>
        <d v="2019-05-12T22:07:58.000"/>
        <d v="2019-05-12T22:02:36.000"/>
        <d v="2019-05-12T22:18:43.000"/>
        <d v="2019-05-13T10:07:36.000"/>
        <d v="2019-05-13T10:30:54.000"/>
        <d v="2019-05-13T10:33:33.000"/>
        <d v="2019-05-13T12:50:17.000"/>
        <d v="2019-05-13T15:08:22.000"/>
        <d v="2019-05-13T15:52:43.000"/>
        <d v="2019-05-13T16:34:28.000"/>
        <d v="2019-05-13T17:50:06.000"/>
        <d v="2019-05-13T17:53:43.000"/>
        <d v="2019-05-13T19:03:18.000"/>
        <d v="2019-05-13T19:59:58.000"/>
        <d v="2019-05-13T20:00:58.000"/>
        <d v="2019-05-13T22:05:44.000"/>
        <d v="2019-05-13T17:49:27.000"/>
        <d v="2019-05-13T20:54:20.000"/>
        <d v="2019-05-13T17:41:20.000"/>
        <d v="2019-05-13T17:52:21.000"/>
        <d v="2019-05-13T22:13:34.000"/>
        <d v="2019-05-13T22:22:20.000"/>
        <d v="2019-05-13T22:20:48.000"/>
        <d v="2019-05-13T22:25:12.000"/>
        <d v="2019-05-13T22:26:16.000"/>
        <d v="2019-05-13T22:26:13.000"/>
        <d v="2019-05-13T22:26:48.000"/>
        <d v="2019-05-14T08:15:44.000"/>
        <d v="2019-05-06T07:30:08.000"/>
        <d v="2019-05-07T14:23:18.000"/>
        <d v="2019-05-14T08:57:30.000"/>
        <d v="2019-05-06T08:00:36.000"/>
        <d v="2019-05-07T14:13:48.000"/>
        <d v="2019-05-07T18:40:28.000"/>
        <d v="2019-05-11T17:39:20.000"/>
        <d v="2019-05-14T07:54:53.000"/>
        <d v="2019-05-14T08:25:40.000"/>
        <d v="2019-05-03T14:11:39.000"/>
        <d v="2019-05-07T09:58:58.000"/>
        <d v="2019-05-14T07:36:46.000"/>
        <d v="2019-05-07T08:38:48.000"/>
        <d v="2019-05-07T10:30:44.000"/>
        <d v="2019-05-09T09:52:50.000"/>
        <d v="2019-05-14T07:01:35.000"/>
        <d v="2019-05-14T07:37:49.000"/>
        <d v="2019-05-14T08:35:32.000"/>
        <d v="2019-05-14T08:40:11.000"/>
        <d v="2019-05-14T08:43:10.000"/>
        <d v="2019-05-14T08:47:01.000"/>
        <d v="2019-05-09T06:16:48.000"/>
        <d v="2019-05-14T09:01:45.000"/>
        <d v="2019-05-09T06:13:44.000"/>
        <d v="2019-05-09T06:19:24.000"/>
        <d v="2019-05-14T08:48:20.000"/>
        <d v="2019-05-14T09:05:57.000"/>
        <d v="2019-05-14T09:31:22.000"/>
        <d v="2019-05-14T08:50:55.000"/>
        <d v="2019-05-14T08:52:22.000"/>
        <d v="2019-05-14T11:22:46.000"/>
        <d v="2019-05-06T13:49:46.000"/>
        <d v="2019-05-07T10:32:49.000"/>
        <d v="2019-05-07T14:24:16.000"/>
        <d v="2019-05-11T23:42:13.000"/>
        <d v="2019-05-13T22:09:59.000"/>
        <d v="2019-05-14T08:53:52.000"/>
        <d v="2019-05-13T13:12:45.000"/>
        <d v="2019-05-13T21:44:26.000"/>
        <d v="2019-05-09T05:55:09.000"/>
        <d v="2019-05-09T05:58:19.000"/>
        <d v="2019-05-07T16:37:04.000"/>
        <d v="2019-05-12T21:04:37.000"/>
        <d v="2019-05-06T15:44:41.000"/>
        <d v="2019-05-07T07:47:40.000"/>
        <d v="2019-05-13T16:30:21.000"/>
        <d v="2019-05-10T13:31:27.000"/>
        <d v="2019-05-10T14:43:40.000"/>
        <d v="2019-05-13T19:52:44.000"/>
        <d v="2019-05-14T08:30:18.000"/>
        <d v="2019-05-13T22:08:36.000"/>
        <d v="2019-05-13T22:11:14.000"/>
        <d v="2019-05-13T18:54:11.000"/>
        <d v="2019-05-13T15:17:27.000"/>
        <d v="2019-05-11T08:09:13.000"/>
        <d v="2019-05-11T08:13:19.000"/>
        <d v="2019-05-10T22:27:51.000"/>
        <d v="2019-05-11T08:11:54.000"/>
        <d v="2019-05-11T08:12:07.000"/>
        <d v="2019-05-11T08:01:39.000"/>
        <d v="2019-05-09T07:15:54.000"/>
        <d v="2019-05-09T07:15:55.000"/>
        <d v="2019-05-01T05:16:45.000"/>
        <d v="2019-05-01T06:12:17.000"/>
        <d v="2019-05-09T23:18:55.000"/>
        <d v="2019-05-13T17:22:32.000"/>
      </sharedItems>
      <fieldGroup par="68" base="22">
        <rangePr groupBy="hours" autoEnd="1" autoStart="1" startDate="2019-05-01T05:16:45.000" endDate="2019-05-14T11:22:46.000"/>
        <groupItems count="26">
          <s v="&lt;01/05/2019"/>
          <s v="00"/>
          <s v="01"/>
          <s v="02"/>
          <s v="03"/>
          <s v="04"/>
          <s v="05"/>
          <s v="06"/>
          <s v="07"/>
          <s v="08"/>
          <s v="09"/>
          <s v="10"/>
          <s v="11"/>
          <s v="12"/>
          <s v="13"/>
          <s v="14"/>
          <s v="15"/>
          <s v="16"/>
          <s v="17"/>
          <s v="18"/>
          <s v="19"/>
          <s v="20"/>
          <s v="21"/>
          <s v="22"/>
          <s v="23"/>
          <s v="&gt;14/05/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1T05:16:45.000" endDate="2019-05-14T11:22:46.000"/>
        <groupItems count="368">
          <s v="&lt;01/05/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4/05/2019"/>
        </groupItems>
      </fieldGroup>
    </cacheField>
    <cacheField name="Months" databaseField="0">
      <sharedItems containsMixedTypes="0" count="0"/>
      <fieldGroup base="22">
        <rangePr groupBy="months" autoEnd="1" autoStart="1" startDate="2019-05-01T05:16:45.000" endDate="2019-05-14T11:22:46.000"/>
        <groupItems count="14">
          <s v="&lt;01/05/2019"/>
          <s v="Jan"/>
          <s v="Feb"/>
          <s v="Mar"/>
          <s v="Apr"/>
          <s v="May"/>
          <s v="Jun"/>
          <s v="Jul"/>
          <s v="Aug"/>
          <s v="Sep"/>
          <s v="Oct"/>
          <s v="Nov"/>
          <s v="Dec"/>
          <s v="&gt;14/05/2019"/>
        </groupItems>
      </fieldGroup>
    </cacheField>
    <cacheField name="Years" databaseField="0">
      <sharedItems containsMixedTypes="0" count="0"/>
      <fieldGroup base="22">
        <rangePr groupBy="years" autoEnd="1" autoStart="1" startDate="2019-05-01T05:16:45.000" endDate="2019-05-14T11:22:46.000"/>
        <groupItems count="3">
          <s v="&lt;01/05/2019"/>
          <s v="2019"/>
          <s v="&gt;14/0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8">
  <r>
    <s v="ashles3000"/>
    <s v="gameartacademic"/>
    <m/>
    <m/>
    <m/>
    <m/>
    <m/>
    <m/>
    <m/>
    <m/>
    <s v="No"/>
    <n v="3"/>
    <m/>
    <m/>
    <x v="0"/>
    <d v="2019-05-09T06:23:10.000"/>
    <s v="@vr_sam @GameArtAcademic Immersive Lab Analyst?"/>
    <m/>
    <m/>
    <x v="0"/>
    <m/>
    <s v="http://pbs.twimg.com/profile_images/294098550/ashpicsq_normal.jpg"/>
    <x v="0"/>
    <d v="2019-05-09T00:00:00.000"/>
    <s v="06:23:10"/>
    <s v="https://twitter.com/ashles3000/status/1126372015630376961"/>
    <m/>
    <m/>
    <s v="1126372015630376961"/>
    <s v="1126370415444746241"/>
    <b v="0"/>
    <n v="1"/>
    <s v="2525375635"/>
    <b v="0"/>
    <s v="de"/>
    <m/>
    <s v=""/>
    <b v="0"/>
    <n v="0"/>
    <s v=""/>
    <s v="Twitter for Android"/>
    <b v="0"/>
    <s v="1126370415444746241"/>
    <s v="Tweet"/>
    <n v="0"/>
    <n v="0"/>
    <m/>
    <m/>
    <m/>
    <m/>
    <m/>
    <m/>
    <m/>
    <m/>
    <n v="1"/>
    <s v="10"/>
    <s v="1"/>
    <m/>
    <m/>
    <m/>
    <m/>
    <m/>
    <m/>
    <m/>
    <m/>
    <m/>
  </r>
  <r>
    <s v="martinemannion"/>
    <s v="diginorthampton"/>
    <m/>
    <m/>
    <m/>
    <m/>
    <m/>
    <m/>
    <m/>
    <m/>
    <s v="No"/>
    <n v="5"/>
    <m/>
    <m/>
    <x v="1"/>
    <d v="2019-05-13T10:26:25.000"/>
    <s v="📻 If you missed @GameArtAcademic and Stephen Westley from @IrisIOT talking about #MergedFutures on @Grifster96's show on Saturday, you can listen again from 2:22:01_x000a__x000a_https://t.co/7Y3lwBsWcN"/>
    <m/>
    <m/>
    <x v="1"/>
    <m/>
    <s v="http://pbs.twimg.com/profile_images/1074383168294281217/HQvJoz7b_normal.jpg"/>
    <x v="1"/>
    <d v="2019-05-13T00:00:00.000"/>
    <s v="10:26:25"/>
    <s v="https://twitter.com/martinemannion/status/1127882786378080256"/>
    <m/>
    <m/>
    <s v="1127882786378080256"/>
    <m/>
    <b v="0"/>
    <n v="0"/>
    <s v=""/>
    <b v="0"/>
    <s v="en"/>
    <m/>
    <s v=""/>
    <b v="0"/>
    <n v="2"/>
    <s v="1127850741333397504"/>
    <s v="Twitter for Android"/>
    <b v="0"/>
    <s v="1127850741333397504"/>
    <s v="Tweet"/>
    <n v="0"/>
    <n v="0"/>
    <m/>
    <m/>
    <m/>
    <m/>
    <m/>
    <m/>
    <m/>
    <m/>
    <n v="1"/>
    <s v="3"/>
    <s v="3"/>
    <m/>
    <m/>
    <m/>
    <m/>
    <m/>
    <m/>
    <m/>
    <m/>
    <m/>
  </r>
  <r>
    <s v="diginorthampton"/>
    <s v="grifster96"/>
    <m/>
    <m/>
    <m/>
    <m/>
    <m/>
    <m/>
    <m/>
    <m/>
    <s v="No"/>
    <n v="9"/>
    <m/>
    <m/>
    <x v="0"/>
    <d v="2019-05-13T08:19:05.000"/>
    <s v="📻 If you missed @GameArtAcademic and Stephen Westley from @IrisIOT talking about #MergedFutures on @Grifster96's show on Saturday, you can listen again from 2:22:01_x000a__x000a_https://t.co/7Y3lwBsWcN"/>
    <s v="https://www.bbc.co.uk/sounds/play/p077vtbb"/>
    <s v="co.uk"/>
    <x v="1"/>
    <m/>
    <s v="http://pbs.twimg.com/profile_images/1081171630016159745/2iNZS4kj_normal.jpg"/>
    <x v="2"/>
    <d v="2019-05-13T00:00:00.000"/>
    <s v="08:19:05"/>
    <s v="https://twitter.com/diginorthampton/status/1127850741333397504"/>
    <m/>
    <m/>
    <s v="1127850741333397504"/>
    <m/>
    <b v="0"/>
    <n v="4"/>
    <s v=""/>
    <b v="0"/>
    <s v="en"/>
    <m/>
    <s v=""/>
    <b v="0"/>
    <n v="2"/>
    <s v=""/>
    <s v="Twitter Web Client"/>
    <b v="0"/>
    <s v="1127850741333397504"/>
    <s v="Tweet"/>
    <n v="0"/>
    <n v="0"/>
    <m/>
    <m/>
    <m/>
    <m/>
    <m/>
    <m/>
    <m/>
    <m/>
    <n v="1"/>
    <s v="3"/>
    <s v="3"/>
    <m/>
    <m/>
    <m/>
    <m/>
    <m/>
    <m/>
    <m/>
    <m/>
    <m/>
  </r>
  <r>
    <s v="irisiot"/>
    <s v="grifster96"/>
    <m/>
    <m/>
    <m/>
    <m/>
    <m/>
    <m/>
    <m/>
    <m/>
    <s v="No"/>
    <n v="10"/>
    <m/>
    <m/>
    <x v="0"/>
    <d v="2019-05-13T15:33:33.000"/>
    <s v="📻 If you missed @GameArtAcademic and Stephen Westley from @IrisIOT talking about #MergedFutures on @Grifster96's show on Saturday, you can listen again from 2:22:01_x000a__x000a_https://t.co/7Y3lwBsWcN"/>
    <m/>
    <m/>
    <x v="1"/>
    <m/>
    <s v="http://pbs.twimg.com/profile_images/925272322826756096/UJA91DoZ_normal.jpg"/>
    <x v="3"/>
    <d v="2019-05-13T00:00:00.000"/>
    <s v="15:33:33"/>
    <s v="https://twitter.com/irisiot/status/1127960079096000512"/>
    <m/>
    <m/>
    <s v="1127960079096000512"/>
    <m/>
    <b v="0"/>
    <n v="0"/>
    <s v=""/>
    <b v="0"/>
    <s v="en"/>
    <m/>
    <s v=""/>
    <b v="0"/>
    <n v="2"/>
    <s v="1127850741333397504"/>
    <s v="Twitter Web Client"/>
    <b v="0"/>
    <s v="1127850741333397504"/>
    <s v="Tweet"/>
    <n v="0"/>
    <n v="0"/>
    <m/>
    <m/>
    <m/>
    <m/>
    <m/>
    <m/>
    <m/>
    <m/>
    <n v="1"/>
    <s v="3"/>
    <s v="3"/>
    <m/>
    <m/>
    <m/>
    <m/>
    <m/>
    <m/>
    <m/>
    <m/>
    <m/>
  </r>
  <r>
    <s v="northantshouruk"/>
    <s v="decotheatre"/>
    <m/>
    <m/>
    <m/>
    <m/>
    <m/>
    <m/>
    <m/>
    <m/>
    <s v="No"/>
    <n v="14"/>
    <m/>
    <m/>
    <x v="0"/>
    <d v="2019-05-09T16:48:06.000"/>
    <s v="The countdown to #northantshour is on! See you at 8pm 🙌🏻 @northamptonspe2 @heyfordbooks @TowcesterMarket @cafetracknn @MellowDeco @FridgeStreet @squarefeetco @RedOctagonUK @CobblersToMe @VersatileEventM @Hobbycraft_RSL @GameArtAcademic @EruptiveClothin @decotheatre"/>
    <m/>
    <m/>
    <x v="2"/>
    <m/>
    <s v="http://pbs.twimg.com/profile_images/726711839762059264/TQcCfWe-_normal.jpg"/>
    <x v="4"/>
    <d v="2019-05-09T00:00:00.000"/>
    <s v="16:48:06"/>
    <s v="https://twitter.com/northantshouruk/status/1126529286700138496"/>
    <m/>
    <m/>
    <s v="1126529286700138496"/>
    <m/>
    <b v="0"/>
    <n v="3"/>
    <s v=""/>
    <b v="0"/>
    <s v="en"/>
    <m/>
    <s v=""/>
    <b v="0"/>
    <n v="0"/>
    <s v=""/>
    <s v="Twitter for iPhone"/>
    <b v="0"/>
    <s v="1126529286700138496"/>
    <s v="Tweet"/>
    <n v="0"/>
    <n v="0"/>
    <m/>
    <m/>
    <m/>
    <m/>
    <m/>
    <m/>
    <m/>
    <m/>
    <n v="1"/>
    <s v="2"/>
    <s v="2"/>
    <m/>
    <m/>
    <m/>
    <m/>
    <m/>
    <m/>
    <m/>
    <m/>
    <m/>
  </r>
  <r>
    <s v="olibasciano"/>
    <s v="awb1101"/>
    <m/>
    <m/>
    <m/>
    <m/>
    <m/>
    <m/>
    <m/>
    <m/>
    <s v="Yes"/>
    <n v="27"/>
    <m/>
    <m/>
    <x v="0"/>
    <d v="2019-05-13T16:37:52.000"/>
    <s v="@GameArtAcademic @awb1101 No not sponsored tweets. Mostly high profile people (Carole Cadwaladr was the latest) or people that a lot of people I follow, follow; or a tweet a lot of people I follow have liked."/>
    <m/>
    <m/>
    <x v="0"/>
    <m/>
    <s v="http://pbs.twimg.com/profile_images/1046034987361992704/5pJ0Pw3m_normal.jpg"/>
    <x v="5"/>
    <d v="2019-05-13T00:00:00.000"/>
    <s v="16:37:52"/>
    <s v="https://twitter.com/olibasciano/status/1127976262755131392"/>
    <m/>
    <m/>
    <s v="1127976262755131392"/>
    <s v="1127975408027217923"/>
    <b v="0"/>
    <n v="1"/>
    <s v="1010890008067272704"/>
    <b v="0"/>
    <s v="en"/>
    <m/>
    <s v=""/>
    <b v="0"/>
    <n v="0"/>
    <s v=""/>
    <s v="Twitter Web Client"/>
    <b v="0"/>
    <s v="1127975408027217923"/>
    <s v="Tweet"/>
    <n v="0"/>
    <n v="0"/>
    <m/>
    <m/>
    <m/>
    <m/>
    <m/>
    <m/>
    <m/>
    <m/>
    <n v="1"/>
    <s v="9"/>
    <s v="9"/>
    <n v="1"/>
    <n v="2.7777777777777777"/>
    <n v="0"/>
    <n v="0"/>
    <n v="0"/>
    <n v="0"/>
    <n v="35"/>
    <n v="97.22222222222223"/>
    <n v="36"/>
  </r>
  <r>
    <s v="awb1101"/>
    <s v="gameartacademic"/>
    <m/>
    <m/>
    <m/>
    <m/>
    <m/>
    <m/>
    <m/>
    <m/>
    <s v="No"/>
    <n v="28"/>
    <m/>
    <m/>
    <x v="0"/>
    <d v="2019-05-14T01:34:44.000"/>
    <s v="@olibasciano @GameArtAcademic Oh, how annoying!"/>
    <m/>
    <m/>
    <x v="0"/>
    <m/>
    <s v="http://pbs.twimg.com/profile_images/1049757637204697088/Tw800GiG_normal.jpg"/>
    <x v="6"/>
    <d v="2019-05-14T00:00:00.000"/>
    <s v="01:34:44"/>
    <s v="https://twitter.com/awb1101/status/1128111368039800833"/>
    <m/>
    <m/>
    <s v="1128111368039800833"/>
    <s v="1127976262755131392"/>
    <b v="0"/>
    <n v="0"/>
    <s v="163900673"/>
    <b v="0"/>
    <s v="en"/>
    <m/>
    <s v=""/>
    <b v="0"/>
    <n v="0"/>
    <s v=""/>
    <s v="Twitter for iPhone"/>
    <b v="0"/>
    <s v="1127976262755131392"/>
    <s v="Tweet"/>
    <n v="0"/>
    <n v="0"/>
    <m/>
    <m/>
    <m/>
    <m/>
    <m/>
    <m/>
    <m/>
    <m/>
    <n v="1"/>
    <s v="9"/>
    <s v="1"/>
    <m/>
    <m/>
    <m/>
    <m/>
    <m/>
    <m/>
    <m/>
    <m/>
    <m/>
  </r>
  <r>
    <s v="archaeomark1"/>
    <s v="lovenorthampton"/>
    <m/>
    <m/>
    <m/>
    <m/>
    <m/>
    <m/>
    <m/>
    <m/>
    <s v="No"/>
    <n v="30"/>
    <m/>
    <m/>
    <x v="0"/>
    <d v="2019-05-05T20:31:27.000"/>
    <s v="@GameArtAcademic @brackleymorris @LoveNorthampton Excellent! By chance, was it your other half who was taking some pics at Stoke Bruerne with Rose and Castle Morris on St George's Day???"/>
    <m/>
    <m/>
    <x v="0"/>
    <m/>
    <s v="http://pbs.twimg.com/profile_images/698836697845465089/Ys9QvpZJ_normal.jpg"/>
    <x v="7"/>
    <d v="2019-05-05T00:00:00.000"/>
    <s v="20:31:27"/>
    <s v="https://twitter.com/archaeomark1/status/1125135944535949315"/>
    <m/>
    <m/>
    <s v="1125135944535949315"/>
    <s v="1123470175184011270"/>
    <b v="0"/>
    <n v="0"/>
    <s v="1010890008067272704"/>
    <b v="0"/>
    <s v="en"/>
    <m/>
    <s v=""/>
    <b v="0"/>
    <n v="0"/>
    <s v=""/>
    <s v="Twitter for Android"/>
    <b v="0"/>
    <s v="1123470175184011270"/>
    <s v="Tweet"/>
    <n v="0"/>
    <n v="0"/>
    <m/>
    <m/>
    <m/>
    <m/>
    <m/>
    <m/>
    <m/>
    <m/>
    <n v="2"/>
    <s v="1"/>
    <s v="1"/>
    <m/>
    <m/>
    <m/>
    <m/>
    <m/>
    <m/>
    <m/>
    <m/>
    <m/>
  </r>
  <r>
    <s v="gameartacademic"/>
    <s v="lovenorthampton"/>
    <m/>
    <m/>
    <m/>
    <m/>
    <m/>
    <m/>
    <m/>
    <m/>
    <s v="No"/>
    <n v="31"/>
    <m/>
    <m/>
    <x v="0"/>
    <d v="2019-05-05T21:31:26.000"/>
    <s v="@archaeomark1 @brackleymorris @LoveNorthampton Yes sounds right :)"/>
    <m/>
    <m/>
    <x v="0"/>
    <m/>
    <s v="http://pbs.twimg.com/profile_images/1106936493849886726/Q5ItOAv2_normal.png"/>
    <x v="8"/>
    <d v="2019-05-05T00:00:00.000"/>
    <s v="21:31:26"/>
    <s v="https://twitter.com/gameartacademic/status/1125151038095396865"/>
    <m/>
    <m/>
    <s v="1125151038095396865"/>
    <s v="1125135944535949315"/>
    <b v="0"/>
    <n v="0"/>
    <s v="4885832650"/>
    <b v="0"/>
    <s v="en"/>
    <m/>
    <s v=""/>
    <b v="0"/>
    <n v="0"/>
    <s v=""/>
    <s v="Twitter Web Client"/>
    <b v="0"/>
    <s v="1125135944535949315"/>
    <s v="Tweet"/>
    <n v="0"/>
    <n v="0"/>
    <m/>
    <m/>
    <m/>
    <m/>
    <m/>
    <m/>
    <m/>
    <m/>
    <n v="2"/>
    <s v="1"/>
    <s v="1"/>
    <m/>
    <m/>
    <m/>
    <m/>
    <m/>
    <m/>
    <m/>
    <m/>
    <m/>
  </r>
  <r>
    <s v="aidan_wolf"/>
    <s v="aidan_wolf"/>
    <m/>
    <m/>
    <m/>
    <m/>
    <m/>
    <m/>
    <m/>
    <m/>
    <s v="No"/>
    <n v="34"/>
    <m/>
    <m/>
    <x v="2"/>
    <d v="2019-05-05T11:22:39.000"/>
    <s v="I made a little app that lets you bring your doodles into AR, inspired by that old camcorder feature! https://t.co/D7fVQxFry5"/>
    <m/>
    <m/>
    <x v="0"/>
    <s v="https://pbs.twimg.com/ext_tw_video_thumb/1124997746484604929/pu/img/9XJzdEuAmoCjVXel.jpg"/>
    <s v="https://pbs.twimg.com/ext_tw_video_thumb/1124997746484604929/pu/img/9XJzdEuAmoCjVXel.jpg"/>
    <x v="9"/>
    <d v="2019-05-05T00:00:00.000"/>
    <s v="11:22:39"/>
    <s v="https://twitter.com/aidan_wolf/status/1124997833159929856"/>
    <m/>
    <m/>
    <s v="1124997833159929856"/>
    <m/>
    <b v="0"/>
    <n v="41093"/>
    <s v=""/>
    <b v="0"/>
    <s v="en"/>
    <m/>
    <s v=""/>
    <b v="0"/>
    <n v="11736"/>
    <s v=""/>
    <s v="Twitter for iPhone"/>
    <b v="0"/>
    <s v="1124997833159929856"/>
    <s v="Retweet"/>
    <n v="0"/>
    <n v="0"/>
    <m/>
    <m/>
    <m/>
    <m/>
    <m/>
    <m/>
    <m/>
    <m/>
    <n v="1"/>
    <s v="1"/>
    <s v="1"/>
    <n v="0"/>
    <n v="0"/>
    <n v="0"/>
    <n v="0"/>
    <n v="0"/>
    <n v="0"/>
    <n v="19"/>
    <n v="100"/>
    <n v="19"/>
  </r>
  <r>
    <s v="gameartacademic"/>
    <s v="aidan_wolf"/>
    <m/>
    <m/>
    <m/>
    <m/>
    <m/>
    <m/>
    <m/>
    <m/>
    <s v="No"/>
    <n v="35"/>
    <m/>
    <m/>
    <x v="1"/>
    <d v="2019-05-05T22:16:53.000"/>
    <s v="I made a little app that lets you bring your doodles into AR, inspired by that old camcorder feature! https://t.co/D7fVQxFry5"/>
    <m/>
    <m/>
    <x v="0"/>
    <m/>
    <s v="http://pbs.twimg.com/profile_images/1106936493849886726/Q5ItOAv2_normal.png"/>
    <x v="10"/>
    <d v="2019-05-05T00:00:00.000"/>
    <s v="22:16:53"/>
    <s v="https://twitter.com/gameartacademic/status/1125162474959929349"/>
    <m/>
    <m/>
    <s v="1125162474959929349"/>
    <m/>
    <b v="0"/>
    <n v="0"/>
    <s v=""/>
    <b v="0"/>
    <s v="en"/>
    <m/>
    <s v=""/>
    <b v="0"/>
    <n v="11736"/>
    <s v="1124997833159929856"/>
    <s v="Twitter Web Client"/>
    <b v="0"/>
    <s v="1124997833159929856"/>
    <s v="Tweet"/>
    <n v="0"/>
    <n v="0"/>
    <m/>
    <m/>
    <m/>
    <m/>
    <m/>
    <m/>
    <m/>
    <m/>
    <n v="1"/>
    <s v="1"/>
    <s v="1"/>
    <n v="0"/>
    <n v="0"/>
    <n v="0"/>
    <n v="0"/>
    <n v="0"/>
    <n v="0"/>
    <n v="19"/>
    <n v="100"/>
    <n v="19"/>
  </r>
  <r>
    <s v="gameartacademic"/>
    <s v="angry_voice"/>
    <m/>
    <m/>
    <m/>
    <m/>
    <m/>
    <m/>
    <m/>
    <m/>
    <s v="No"/>
    <n v="36"/>
    <m/>
    <m/>
    <x v="3"/>
    <d v="2019-05-06T15:47:43.000"/>
    <s v="@Angry_Voice The often overlooked 'snipping tool' in windows is ideal for this."/>
    <m/>
    <m/>
    <x v="0"/>
    <m/>
    <s v="http://pbs.twimg.com/profile_images/1106936493849886726/Q5ItOAv2_normal.png"/>
    <x v="11"/>
    <d v="2019-05-06T00:00:00.000"/>
    <s v="15:47:43"/>
    <s v="https://twitter.com/gameartacademic/status/1125426928956137472"/>
    <m/>
    <m/>
    <s v="1125426928956137472"/>
    <s v="1125426163034263552"/>
    <b v="0"/>
    <n v="4"/>
    <s v="254706272"/>
    <b v="0"/>
    <s v="en"/>
    <m/>
    <s v=""/>
    <b v="0"/>
    <n v="0"/>
    <s v=""/>
    <s v="Twitter Web App"/>
    <b v="0"/>
    <s v="1125426163034263552"/>
    <s v="Tweet"/>
    <n v="0"/>
    <n v="0"/>
    <m/>
    <m/>
    <m/>
    <m/>
    <m/>
    <m/>
    <m/>
    <m/>
    <n v="1"/>
    <s v="1"/>
    <s v="1"/>
    <n v="1"/>
    <n v="8.333333333333334"/>
    <n v="0"/>
    <n v="0"/>
    <n v="0"/>
    <n v="0"/>
    <n v="11"/>
    <n v="91.66666666666667"/>
    <n v="12"/>
  </r>
  <r>
    <s v="gameartacademic"/>
    <s v="uninorthants"/>
    <m/>
    <m/>
    <m/>
    <m/>
    <m/>
    <m/>
    <m/>
    <m/>
    <s v="No"/>
    <n v="37"/>
    <m/>
    <m/>
    <x v="0"/>
    <d v="2019-05-07T08:35:11.000"/>
    <s v="@DigiNorthampton @UniNorthants Not the same angle, but the air ambulance 🚑🚁 did land in the park 🏞 right by us in Brighton and after they'd transferred their patient, stayed around so the nippers got to check it out. https://t.co/anpJCEtcRS"/>
    <m/>
    <m/>
    <x v="0"/>
    <s v="https://pbs.twimg.com/media/D584ZllXsAAnKl_.jpg"/>
    <s v="https://pbs.twimg.com/media/D584ZllXsAAnKl_.jpg"/>
    <x v="12"/>
    <d v="2019-05-07T00:00:00.000"/>
    <s v="08:35:11"/>
    <s v="https://twitter.com/gameartacademic/status/1125680463895461888"/>
    <m/>
    <m/>
    <s v="1125680463895461888"/>
    <s v="1125668507822239746"/>
    <b v="0"/>
    <n v="1"/>
    <s v="1069149654204469248"/>
    <b v="0"/>
    <s v="en"/>
    <m/>
    <s v=""/>
    <b v="0"/>
    <n v="0"/>
    <s v=""/>
    <s v="Twitter Web App"/>
    <b v="0"/>
    <s v="1125668507822239746"/>
    <s v="Tweet"/>
    <n v="0"/>
    <n v="0"/>
    <m/>
    <m/>
    <m/>
    <m/>
    <m/>
    <m/>
    <m/>
    <m/>
    <n v="1"/>
    <s v="1"/>
    <s v="3"/>
    <n v="2"/>
    <n v="5.555555555555555"/>
    <n v="0"/>
    <n v="0"/>
    <n v="0"/>
    <n v="0"/>
    <n v="34"/>
    <n v="94.44444444444444"/>
    <n v="36"/>
  </r>
  <r>
    <s v="gameartacademic"/>
    <s v="allthemwitches"/>
    <m/>
    <m/>
    <m/>
    <m/>
    <m/>
    <m/>
    <m/>
    <m/>
    <s v="No"/>
    <n v="38"/>
    <m/>
    <m/>
    <x v="3"/>
    <d v="2019-05-07T11:55:09.000"/>
    <s v="@AllThemWitches absolutely stormed the Haunt in Brighton last night, it was the first time i've seen you live and it was totally worth the 4 hour drive! Have a fab tour."/>
    <m/>
    <m/>
    <x v="0"/>
    <m/>
    <s v="http://pbs.twimg.com/profile_images/1106936493849886726/Q5ItOAv2_normal.png"/>
    <x v="13"/>
    <d v="2019-05-07T00:00:00.000"/>
    <s v="11:55:09"/>
    <s v="https://twitter.com/gameartacademic/status/1125730788954316800"/>
    <m/>
    <m/>
    <s v="1125730788954316800"/>
    <m/>
    <b v="0"/>
    <n v="7"/>
    <s v="520470702"/>
    <b v="0"/>
    <s v="en"/>
    <m/>
    <s v=""/>
    <b v="0"/>
    <n v="1"/>
    <s v=""/>
    <s v="Twitter Web Client"/>
    <b v="0"/>
    <s v="1125730788954316800"/>
    <s v="Tweet"/>
    <n v="0"/>
    <n v="0"/>
    <m/>
    <m/>
    <m/>
    <m/>
    <m/>
    <m/>
    <m/>
    <m/>
    <n v="1"/>
    <s v="1"/>
    <s v="1"/>
    <n v="1"/>
    <n v="3.225806451612903"/>
    <n v="1"/>
    <n v="3.225806451612903"/>
    <n v="0"/>
    <n v="0"/>
    <n v="29"/>
    <n v="93.54838709677419"/>
    <n v="31"/>
  </r>
  <r>
    <s v="gameartacademic"/>
    <s v="737sim"/>
    <m/>
    <m/>
    <m/>
    <m/>
    <m/>
    <m/>
    <m/>
    <m/>
    <s v="No"/>
    <n v="39"/>
    <m/>
    <m/>
    <x v="3"/>
    <d v="2019-05-07T12:21:02.000"/>
    <s v="@737sim hi Virtual Aerospace, you might be interested in this @DigiNorthampton event https://t.co/sKI3cMGVVs . The event is focused on VR/AR and future tech."/>
    <s v="https://www.digitalnorthampton.com/mergedfutures"/>
    <s v="digitalnorthampton.com"/>
    <x v="0"/>
    <m/>
    <s v="http://pbs.twimg.com/profile_images/1106936493849886726/Q5ItOAv2_normal.png"/>
    <x v="14"/>
    <d v="2019-05-07T00:00:00.000"/>
    <s v="12:21:02"/>
    <s v="https://twitter.com/gameartacademic/status/1125737299902390273"/>
    <m/>
    <m/>
    <s v="1125737299902390273"/>
    <m/>
    <b v="0"/>
    <n v="0"/>
    <s v="228393727"/>
    <b v="0"/>
    <s v="en"/>
    <m/>
    <s v=""/>
    <b v="0"/>
    <n v="0"/>
    <s v=""/>
    <s v="Twitter Web Client"/>
    <b v="0"/>
    <s v="1125737299902390273"/>
    <s v="Tweet"/>
    <n v="0"/>
    <n v="0"/>
    <m/>
    <m/>
    <m/>
    <m/>
    <m/>
    <m/>
    <m/>
    <m/>
    <n v="1"/>
    <s v="1"/>
    <s v="1"/>
    <n v="0"/>
    <n v="0"/>
    <n v="0"/>
    <n v="0"/>
    <n v="0"/>
    <n v="0"/>
    <n v="22"/>
    <n v="100"/>
    <n v="22"/>
  </r>
  <r>
    <s v="iammaxnathan"/>
    <s v="iammaxnathan"/>
    <m/>
    <m/>
    <m/>
    <m/>
    <m/>
    <m/>
    <m/>
    <m/>
    <s v="No"/>
    <n v="40"/>
    <m/>
    <m/>
    <x v="2"/>
    <d v="2019-05-07T17:11:04.000"/>
    <s v="👀 https://t.co/TXv4NgFxTN"/>
    <s v="https://twitter.com/Nightingale_P/status/1125759265191399424"/>
    <s v="twitter.com"/>
    <x v="0"/>
    <m/>
    <s v="http://pbs.twimg.com/profile_images/1892729669/Photo_47_normal.jpg"/>
    <x v="15"/>
    <d v="2019-05-07T00:00:00.000"/>
    <s v="17:11:04"/>
    <s v="https://twitter.com/iammaxnathan/status/1125810289474187264"/>
    <m/>
    <m/>
    <s v="1125810289474187264"/>
    <m/>
    <b v="0"/>
    <n v="3"/>
    <s v=""/>
    <b v="1"/>
    <s v="und"/>
    <m/>
    <s v="1125759265191399424"/>
    <b v="0"/>
    <n v="3"/>
    <s v=""/>
    <s v="Twitter for iPhone"/>
    <b v="0"/>
    <s v="1125810289474187264"/>
    <s v="Retweet"/>
    <n v="0"/>
    <n v="0"/>
    <m/>
    <m/>
    <m/>
    <m/>
    <m/>
    <m/>
    <m/>
    <m/>
    <n v="1"/>
    <s v="1"/>
    <s v="1"/>
    <n v="0"/>
    <n v="0"/>
    <n v="0"/>
    <n v="0"/>
    <n v="0"/>
    <n v="0"/>
    <n v="0"/>
    <n v="0"/>
    <n v="0"/>
  </r>
  <r>
    <s v="gameartacademic"/>
    <s v="iammaxnathan"/>
    <m/>
    <m/>
    <m/>
    <m/>
    <m/>
    <m/>
    <m/>
    <m/>
    <s v="No"/>
    <n v="41"/>
    <m/>
    <m/>
    <x v="1"/>
    <d v="2019-05-07T18:15:28.000"/>
    <s v="👀 https://t.co/TXv4NgFxTN"/>
    <s v="https://twitter.com/Nightingale_P/status/1125759265191399424"/>
    <s v="twitter.com"/>
    <x v="0"/>
    <m/>
    <s v="http://pbs.twimg.com/profile_images/1106936493849886726/Q5ItOAv2_normal.png"/>
    <x v="16"/>
    <d v="2019-05-07T00:00:00.000"/>
    <s v="18:15:28"/>
    <s v="https://twitter.com/gameartacademic/status/1125826496927555584"/>
    <m/>
    <m/>
    <s v="1125826496927555584"/>
    <m/>
    <b v="0"/>
    <n v="0"/>
    <s v=""/>
    <b v="1"/>
    <s v="und"/>
    <m/>
    <s v="1125759265191399424"/>
    <b v="0"/>
    <n v="3"/>
    <s v="1125810289474187264"/>
    <s v="Twitter Web Client"/>
    <b v="0"/>
    <s v="1125810289474187264"/>
    <s v="Tweet"/>
    <n v="0"/>
    <n v="0"/>
    <m/>
    <m/>
    <m/>
    <m/>
    <m/>
    <m/>
    <m/>
    <m/>
    <n v="1"/>
    <s v="1"/>
    <s v="1"/>
    <n v="0"/>
    <n v="0"/>
    <n v="0"/>
    <n v="0"/>
    <n v="0"/>
    <n v="0"/>
    <n v="0"/>
    <n v="0"/>
    <n v="0"/>
  </r>
  <r>
    <s v="normalvr"/>
    <s v="normalvr"/>
    <m/>
    <m/>
    <m/>
    <m/>
    <m/>
    <m/>
    <m/>
    <m/>
    <s v="No"/>
    <n v="42"/>
    <m/>
    <m/>
    <x v="2"/>
    <d v="2019-05-07T16:21:28.000"/>
    <s v="We’ve been pretty quiet lately, but today we’re launching Normcore! A high quality multiplayer plugin for Unity :))_x000a__x000a_https://t.co/TfkALXULlJ https://t.co/Y5Q5avBTE8"/>
    <s v="https://medium.com/@normalvr/introducing-normcore-high-quality-multiplayer-networking-for-unity-6a530a018912"/>
    <s v="medium.com"/>
    <x v="0"/>
    <s v="https://pbs.twimg.com/tweet_video_thumb/D5-jIKmW4AArmy7.jpg"/>
    <s v="https://pbs.twimg.com/tweet_video_thumb/D5-jIKmW4AArmy7.jpg"/>
    <x v="17"/>
    <d v="2019-05-07T00:00:00.000"/>
    <s v="16:21:28"/>
    <s v="https://twitter.com/normalvr/status/1125797808680964096"/>
    <m/>
    <m/>
    <s v="1125797808680964096"/>
    <m/>
    <b v="0"/>
    <n v="318"/>
    <s v=""/>
    <b v="0"/>
    <s v="en"/>
    <m/>
    <s v=""/>
    <b v="0"/>
    <n v="61"/>
    <s v=""/>
    <s v="Twitter for iPhone"/>
    <b v="0"/>
    <s v="1125797808680964096"/>
    <s v="Retweet"/>
    <n v="0"/>
    <n v="0"/>
    <m/>
    <m/>
    <m/>
    <m/>
    <m/>
    <m/>
    <m/>
    <m/>
    <n v="1"/>
    <s v="1"/>
    <s v="1"/>
    <n v="3"/>
    <n v="15.789473684210526"/>
    <n v="0"/>
    <n v="0"/>
    <n v="0"/>
    <n v="0"/>
    <n v="16"/>
    <n v="84.21052631578948"/>
    <n v="19"/>
  </r>
  <r>
    <s v="gameartacademic"/>
    <s v="normalvr"/>
    <m/>
    <m/>
    <m/>
    <m/>
    <m/>
    <m/>
    <m/>
    <m/>
    <s v="No"/>
    <n v="43"/>
    <m/>
    <m/>
    <x v="1"/>
    <d v="2019-05-07T20:14:48.000"/>
    <s v="We’ve been pretty quiet lately, but today we’re launching Normcore! A high quality multiplayer plugin for Unity :))_x000a__x000a_https://t.co/TfkALXULlJ https://t.co/Y5Q5avBTE8"/>
    <m/>
    <m/>
    <x v="0"/>
    <m/>
    <s v="http://pbs.twimg.com/profile_images/1106936493849886726/Q5ItOAv2_normal.png"/>
    <x v="18"/>
    <d v="2019-05-07T00:00:00.000"/>
    <s v="20:14:48"/>
    <s v="https://twitter.com/gameartacademic/status/1125856530375553025"/>
    <m/>
    <m/>
    <s v="1125856530375553025"/>
    <m/>
    <b v="0"/>
    <n v="0"/>
    <s v=""/>
    <b v="0"/>
    <s v="en"/>
    <m/>
    <s v=""/>
    <b v="0"/>
    <n v="61"/>
    <s v="1125797808680964096"/>
    <s v="Twitter Web Client"/>
    <b v="0"/>
    <s v="1125797808680964096"/>
    <s v="Tweet"/>
    <n v="0"/>
    <n v="0"/>
    <m/>
    <m/>
    <m/>
    <m/>
    <m/>
    <m/>
    <m/>
    <m/>
    <n v="1"/>
    <s v="1"/>
    <s v="1"/>
    <n v="3"/>
    <n v="15.789473684210526"/>
    <n v="0"/>
    <n v="0"/>
    <n v="0"/>
    <n v="0"/>
    <n v="16"/>
    <n v="84.21052631578948"/>
    <n v="19"/>
  </r>
  <r>
    <s v="diginorthampton"/>
    <s v="holly"/>
    <m/>
    <m/>
    <m/>
    <m/>
    <m/>
    <m/>
    <m/>
    <m/>
    <s v="No"/>
    <n v="44"/>
    <m/>
    <m/>
    <x v="3"/>
    <d v="2019-05-08T14:13:07.000"/>
    <s v="@holly Hi Holly, just to make you aware of our Merged Futures event in Northampton on Friday 14 June._x000a__x000a_We’ll have AR/VR demos and a whole day of sessions sharing knowledge about emerging tech._x000a__x000a_It’s free for anyone to attend._x000a__x000a_Hope you can make it._x000a__x000a_https://t.co/1HvJok5qd7"/>
    <s v="http://www.digitalnorthampton.com/mergedfutures"/>
    <s v="digitalnorthampton.com"/>
    <x v="0"/>
    <m/>
    <s v="http://pbs.twimg.com/profile_images/1081171630016159745/2iNZS4kj_normal.jpg"/>
    <x v="19"/>
    <d v="2019-05-08T00:00:00.000"/>
    <s v="14:13:07"/>
    <s v="https://twitter.com/diginorthampton/status/1126127896769089536"/>
    <m/>
    <m/>
    <s v="1126127896769089536"/>
    <m/>
    <b v="0"/>
    <n v="2"/>
    <s v="7555262"/>
    <b v="0"/>
    <s v="en"/>
    <m/>
    <s v=""/>
    <b v="0"/>
    <n v="1"/>
    <s v=""/>
    <s v="Twitter for iPhone"/>
    <b v="0"/>
    <s v="1126127896769089536"/>
    <s v="Retweet"/>
    <n v="0"/>
    <n v="0"/>
    <m/>
    <m/>
    <m/>
    <m/>
    <m/>
    <m/>
    <m/>
    <m/>
    <n v="1"/>
    <s v="3"/>
    <s v="3"/>
    <n v="1"/>
    <n v="2.0833333333333335"/>
    <n v="0"/>
    <n v="0"/>
    <n v="0"/>
    <n v="0"/>
    <n v="47"/>
    <n v="97.91666666666667"/>
    <n v="48"/>
  </r>
  <r>
    <s v="gameartacademic"/>
    <s v="holly"/>
    <m/>
    <m/>
    <m/>
    <m/>
    <m/>
    <m/>
    <m/>
    <m/>
    <s v="No"/>
    <n v="45"/>
    <m/>
    <m/>
    <x v="3"/>
    <d v="2019-05-08T15:48:22.000"/>
    <s v="@holly Hi Holly, just to make you aware of our Merged Futures event in Northampton on Friday 14 June._x000a__x000a_We’ll have AR/VR demos and a whole day of sessions sharing knowledge about emerging tech._x000a__x000a_It’s free for anyone to attend._x000a__x000a_Hope you can make it._x000a__x000a_https://t.co/1HvJok5qd7"/>
    <m/>
    <m/>
    <x v="0"/>
    <m/>
    <s v="http://pbs.twimg.com/profile_images/1106936493849886726/Q5ItOAv2_normal.png"/>
    <x v="20"/>
    <d v="2019-05-08T00:00:00.000"/>
    <s v="15:48:22"/>
    <s v="https://twitter.com/gameartacademic/status/1126151867766124545"/>
    <m/>
    <m/>
    <s v="1126151867766124545"/>
    <m/>
    <b v="0"/>
    <n v="0"/>
    <s v=""/>
    <b v="0"/>
    <s v="en"/>
    <m/>
    <s v=""/>
    <b v="0"/>
    <n v="1"/>
    <s v="1126127896769089536"/>
    <s v="Twitter Web Client"/>
    <b v="0"/>
    <s v="1126127896769089536"/>
    <s v="Tweet"/>
    <n v="0"/>
    <n v="0"/>
    <m/>
    <m/>
    <m/>
    <m/>
    <m/>
    <m/>
    <m/>
    <m/>
    <n v="1"/>
    <s v="1"/>
    <s v="3"/>
    <n v="1"/>
    <n v="2.0833333333333335"/>
    <n v="0"/>
    <n v="0"/>
    <n v="0"/>
    <n v="0"/>
    <n v="47"/>
    <n v="97.91666666666667"/>
    <n v="48"/>
  </r>
  <r>
    <s v="_alisongoodyear"/>
    <s v="vertigovruk"/>
    <m/>
    <m/>
    <m/>
    <m/>
    <m/>
    <m/>
    <m/>
    <m/>
    <s v="No"/>
    <n v="46"/>
    <m/>
    <m/>
    <x v="0"/>
    <d v="2019-05-08T16:05:19.000"/>
    <s v="I'm looking forward to making larger works based on my palettes &amp;amp; these experimental VR paintings @vertigovruk _x000a_._x000a__x000a_#painting #VirtualReality #tiltbrush #AlisonGoodyear #digital #art #analogue #Kunst #painter #digitalart #paintingwithlight #paint #vrpaint #digitalpainting #kunst https://t.co/4zFH9ljvz1"/>
    <m/>
    <m/>
    <x v="3"/>
    <s v="https://pbs.twimg.com/media/D6DpCHuWkAANm6L.jpg"/>
    <s v="https://pbs.twimg.com/media/D6DpCHuWkAANm6L.jpg"/>
    <x v="21"/>
    <d v="2019-05-08T00:00:00.000"/>
    <s v="16:05:19"/>
    <s v="https://twitter.com/_alisongoodyear/status/1126156131347435520"/>
    <m/>
    <m/>
    <s v="1126156131347435520"/>
    <m/>
    <b v="0"/>
    <n v="6"/>
    <s v=""/>
    <b v="0"/>
    <s v="en"/>
    <m/>
    <s v=""/>
    <b v="0"/>
    <n v="2"/>
    <s v=""/>
    <s v="Hootsuite Inc."/>
    <b v="0"/>
    <s v="1126156131347435520"/>
    <s v="Retweet"/>
    <n v="0"/>
    <n v="0"/>
    <m/>
    <m/>
    <m/>
    <m/>
    <m/>
    <m/>
    <m/>
    <m/>
    <n v="1"/>
    <s v="4"/>
    <s v="4"/>
    <n v="1"/>
    <n v="3.125"/>
    <n v="0"/>
    <n v="0"/>
    <n v="0"/>
    <n v="0"/>
    <n v="31"/>
    <n v="96.875"/>
    <n v="32"/>
  </r>
  <r>
    <s v="gameartacademic"/>
    <s v="vertigovruk"/>
    <m/>
    <m/>
    <m/>
    <m/>
    <m/>
    <m/>
    <m/>
    <m/>
    <s v="No"/>
    <n v="47"/>
    <m/>
    <m/>
    <x v="0"/>
    <d v="2019-05-08T16:14:04.000"/>
    <s v="I'm looking forward to making larger works based on my palettes &amp;amp; these experimental VR paintings @vertigovruk _x000a_._x000a__x000a_#painting #VirtualReality #tiltbrush #AlisonGoodyear #digital #art #analogue #Kunst #painter #digitalart #paintingwithlight #paint #vrpaint #digitalpainting #kunst https://t.co/4zFH9ljvz1"/>
    <m/>
    <m/>
    <x v="0"/>
    <m/>
    <s v="http://pbs.twimg.com/profile_images/1106936493849886726/Q5ItOAv2_normal.png"/>
    <x v="22"/>
    <d v="2019-05-08T00:00:00.000"/>
    <s v="16:14:04"/>
    <s v="https://twitter.com/gameartacademic/status/1126158334766325761"/>
    <m/>
    <m/>
    <s v="1126158334766325761"/>
    <m/>
    <b v="0"/>
    <n v="0"/>
    <s v=""/>
    <b v="0"/>
    <s v="en"/>
    <m/>
    <s v=""/>
    <b v="0"/>
    <n v="2"/>
    <s v="1126156131347435520"/>
    <s v="Twitter Web App"/>
    <b v="0"/>
    <s v="1126156131347435520"/>
    <s v="Tweet"/>
    <n v="0"/>
    <n v="0"/>
    <m/>
    <m/>
    <m/>
    <m/>
    <m/>
    <m/>
    <m/>
    <m/>
    <n v="1"/>
    <s v="1"/>
    <s v="4"/>
    <n v="1"/>
    <n v="3.125"/>
    <n v="0"/>
    <n v="0"/>
    <n v="0"/>
    <n v="0"/>
    <n v="31"/>
    <n v="96.875"/>
    <n v="32"/>
  </r>
  <r>
    <s v="gameartacademic"/>
    <s v="lovickdanny"/>
    <m/>
    <m/>
    <m/>
    <m/>
    <m/>
    <m/>
    <m/>
    <m/>
    <s v="No"/>
    <n v="48"/>
    <m/>
    <m/>
    <x v="3"/>
    <d v="2019-05-09T14:59:31.000"/>
    <s v="@LovickDanny boop boop be boop boop"/>
    <m/>
    <m/>
    <x v="0"/>
    <m/>
    <s v="http://pbs.twimg.com/profile_images/1106936493849886726/Q5ItOAv2_normal.png"/>
    <x v="23"/>
    <d v="2019-05-09T00:00:00.000"/>
    <s v="14:59:31"/>
    <s v="https://twitter.com/gameartacademic/status/1126501960775901184"/>
    <m/>
    <m/>
    <s v="1126501960775901184"/>
    <m/>
    <b v="0"/>
    <n v="0"/>
    <s v="1055770688668213248"/>
    <b v="0"/>
    <s v="fr"/>
    <m/>
    <s v=""/>
    <b v="0"/>
    <n v="0"/>
    <s v=""/>
    <s v="Twitter Web Client"/>
    <b v="0"/>
    <s v="1126501960775901184"/>
    <s v="Tweet"/>
    <n v="0"/>
    <n v="0"/>
    <m/>
    <m/>
    <m/>
    <m/>
    <m/>
    <m/>
    <m/>
    <m/>
    <n v="1"/>
    <s v="1"/>
    <s v="1"/>
    <n v="0"/>
    <n v="0"/>
    <n v="0"/>
    <n v="0"/>
    <n v="0"/>
    <n v="0"/>
    <n v="6"/>
    <n v="100"/>
    <n v="6"/>
  </r>
  <r>
    <s v="dannyyosh"/>
    <s v="gameartacademic"/>
    <m/>
    <m/>
    <m/>
    <m/>
    <m/>
    <m/>
    <m/>
    <m/>
    <s v="Yes"/>
    <n v="49"/>
    <m/>
    <m/>
    <x v="3"/>
    <d v="2019-05-09T15:02:32.000"/>
    <s v="@GameArtAcademic https://t.co/xmwhtMHLRV"/>
    <m/>
    <m/>
    <x v="0"/>
    <s v="https://pbs.twimg.com/tweet_video_thumb/D6IkPuiV4AI13Jm.jpg"/>
    <s v="https://pbs.twimg.com/tweet_video_thumb/D6IkPuiV4AI13Jm.jpg"/>
    <x v="24"/>
    <d v="2019-05-09T00:00:00.000"/>
    <s v="15:02:32"/>
    <s v="https://twitter.com/dannyyosh/status/1126502719101923328"/>
    <m/>
    <m/>
    <s v="1126502719101923328"/>
    <s v="1126502020070891521"/>
    <b v="0"/>
    <n v="0"/>
    <s v="1010890008067272704"/>
    <b v="0"/>
    <s v="und"/>
    <m/>
    <s v=""/>
    <b v="0"/>
    <n v="0"/>
    <s v=""/>
    <s v="Twitter Web Client"/>
    <b v="0"/>
    <s v="1126502020070891521"/>
    <s v="Tweet"/>
    <n v="0"/>
    <n v="0"/>
    <m/>
    <m/>
    <m/>
    <m/>
    <m/>
    <m/>
    <m/>
    <m/>
    <n v="1"/>
    <s v="1"/>
    <s v="1"/>
    <n v="0"/>
    <n v="0"/>
    <n v="0"/>
    <n v="0"/>
    <n v="0"/>
    <n v="0"/>
    <n v="1"/>
    <n v="100"/>
    <n v="1"/>
  </r>
  <r>
    <s v="gameartacademic"/>
    <s v="dannyyosh"/>
    <m/>
    <m/>
    <m/>
    <m/>
    <m/>
    <m/>
    <m/>
    <m/>
    <s v="Yes"/>
    <n v="50"/>
    <m/>
    <m/>
    <x v="3"/>
    <d v="2019-05-09T14:59:45.000"/>
    <s v="@DannyYosh boop boop be boop boop"/>
    <m/>
    <m/>
    <x v="0"/>
    <m/>
    <s v="http://pbs.twimg.com/profile_images/1106936493849886726/Q5ItOAv2_normal.png"/>
    <x v="25"/>
    <d v="2019-05-09T00:00:00.000"/>
    <s v="14:59:45"/>
    <s v="https://twitter.com/gameartacademic/status/1126502020070891521"/>
    <m/>
    <m/>
    <s v="1126502020070891521"/>
    <m/>
    <b v="0"/>
    <n v="0"/>
    <s v="759173695998988288"/>
    <b v="0"/>
    <s v="fr"/>
    <m/>
    <s v=""/>
    <b v="0"/>
    <n v="0"/>
    <s v=""/>
    <s v="Twitter Web Client"/>
    <b v="0"/>
    <s v="1126502020070891521"/>
    <s v="Tweet"/>
    <n v="0"/>
    <n v="0"/>
    <m/>
    <m/>
    <m/>
    <m/>
    <m/>
    <m/>
    <m/>
    <m/>
    <n v="1"/>
    <s v="1"/>
    <s v="1"/>
    <n v="0"/>
    <n v="0"/>
    <n v="0"/>
    <n v="0"/>
    <n v="0"/>
    <n v="0"/>
    <n v="6"/>
    <n v="100"/>
    <n v="6"/>
  </r>
  <r>
    <s v="miriambellard"/>
    <s v="miriambellard"/>
    <m/>
    <m/>
    <m/>
    <m/>
    <m/>
    <m/>
    <m/>
    <m/>
    <s v="No"/>
    <n v="51"/>
    <m/>
    <m/>
    <x v="2"/>
    <d v="2019-05-09T06:48:23.000"/>
    <s v="The same applies to video game environments. 👇_x000a_Dynamic on-screen compositions are more engaging and interesting than static ones and are a good default to use. _x000a_Static ones can be used if there is a particular reason - e.g. to convey static/stable power or authority._x000a_1/2 https://t.co/FwHjXFgJqD"/>
    <s v="https://twitter.com/Hamm_Tips/status/1126046655701118977"/>
    <s v="twitter.com"/>
    <x v="0"/>
    <m/>
    <s v="http://pbs.twimg.com/profile_images/987637779638243329/XbVnLn7X_normal.jpg"/>
    <x v="26"/>
    <d v="2019-05-09T00:00:00.000"/>
    <s v="06:48:23"/>
    <s v="https://twitter.com/miriambellard/status/1126378363126460416"/>
    <m/>
    <m/>
    <s v="1126378363126460416"/>
    <m/>
    <b v="0"/>
    <n v="41"/>
    <s v=""/>
    <b v="1"/>
    <s v="en"/>
    <m/>
    <s v="1126046655701118977"/>
    <b v="0"/>
    <n v="13"/>
    <s v=""/>
    <s v="Twitter Web Client"/>
    <b v="0"/>
    <s v="1126378363126460416"/>
    <s v="Retweet"/>
    <n v="0"/>
    <n v="0"/>
    <m/>
    <m/>
    <m/>
    <m/>
    <m/>
    <m/>
    <m/>
    <m/>
    <n v="3"/>
    <s v="1"/>
    <s v="1"/>
    <n v="5"/>
    <n v="10.416666666666666"/>
    <n v="3"/>
    <n v="6.25"/>
    <n v="0"/>
    <n v="0"/>
    <n v="40"/>
    <n v="83.33333333333333"/>
    <n v="48"/>
  </r>
  <r>
    <s v="gameartacademic"/>
    <s v="miriambellard"/>
    <m/>
    <m/>
    <m/>
    <m/>
    <m/>
    <m/>
    <m/>
    <m/>
    <s v="No"/>
    <n v="52"/>
    <m/>
    <m/>
    <x v="1"/>
    <d v="2019-05-09T07:03:55.000"/>
    <s v="The same applies to video game environments. 👇_x000a_Dynamic on-screen compositions are more engaging and interesting than static ones and are a good default to use. _x000a_Static ones can be used if there is a particular reason - e.g. to convey static/stable power or authority._x000a_1/2 https://t.co/FwHjXFgJqD"/>
    <m/>
    <m/>
    <x v="0"/>
    <m/>
    <s v="http://pbs.twimg.com/profile_images/1106936493849886726/Q5ItOAv2_normal.png"/>
    <x v="27"/>
    <d v="2019-05-09T00:00:00.000"/>
    <s v="07:03:55"/>
    <s v="https://twitter.com/gameartacademic/status/1126382271966191617"/>
    <m/>
    <m/>
    <s v="1126382271966191617"/>
    <m/>
    <b v="0"/>
    <n v="0"/>
    <s v=""/>
    <b v="1"/>
    <s v="en"/>
    <m/>
    <s v="1126046655701118977"/>
    <b v="0"/>
    <n v="13"/>
    <s v="1126378363126460416"/>
    <s v="Twitter Web App"/>
    <b v="0"/>
    <s v="1126378363126460416"/>
    <s v="Tweet"/>
    <n v="0"/>
    <n v="0"/>
    <m/>
    <m/>
    <m/>
    <m/>
    <m/>
    <m/>
    <m/>
    <m/>
    <n v="1"/>
    <s v="1"/>
    <s v="1"/>
    <n v="5"/>
    <n v="10.416666666666666"/>
    <n v="3"/>
    <n v="6.25"/>
    <n v="0"/>
    <n v="0"/>
    <n v="40"/>
    <n v="83.33333333333333"/>
    <n v="48"/>
  </r>
  <r>
    <s v="gameartacademic"/>
    <s v="miriambellard"/>
    <m/>
    <m/>
    <m/>
    <m/>
    <m/>
    <m/>
    <m/>
    <m/>
    <s v="No"/>
    <n v="53"/>
    <m/>
    <m/>
    <x v="3"/>
    <d v="2019-05-09T07:34:14.000"/>
    <s v="@MiriamBellard This was my experience too. Most devs i worked alongside were really interesting vibrant people who had a diverse range of external interests to gamedev. It was those interests that kept teams talking and helped through the difficult times and enriched the games produced."/>
    <m/>
    <m/>
    <x v="0"/>
    <m/>
    <s v="http://pbs.twimg.com/profile_images/1106936493849886726/Q5ItOAv2_normal.png"/>
    <x v="28"/>
    <d v="2019-05-09T00:00:00.000"/>
    <s v="07:34:14"/>
    <s v="https://twitter.com/gameartacademic/status/1126389902340493313"/>
    <m/>
    <m/>
    <s v="1126389902340493313"/>
    <s v="1126385291151978497"/>
    <b v="0"/>
    <n v="1"/>
    <s v="987623690018938880"/>
    <b v="0"/>
    <s v="en"/>
    <m/>
    <s v=""/>
    <b v="0"/>
    <n v="0"/>
    <s v=""/>
    <s v="Twitter Web App"/>
    <b v="0"/>
    <s v="1126385291151978497"/>
    <s v="Tweet"/>
    <n v="0"/>
    <n v="0"/>
    <m/>
    <m/>
    <m/>
    <m/>
    <m/>
    <m/>
    <m/>
    <m/>
    <n v="2"/>
    <s v="1"/>
    <s v="1"/>
    <n v="6"/>
    <n v="13.333333333333334"/>
    <n v="1"/>
    <n v="2.2222222222222223"/>
    <n v="0"/>
    <n v="0"/>
    <n v="38"/>
    <n v="84.44444444444444"/>
    <n v="45"/>
  </r>
  <r>
    <s v="gameartacademic"/>
    <s v="miriambellard"/>
    <m/>
    <m/>
    <m/>
    <m/>
    <m/>
    <m/>
    <m/>
    <m/>
    <s v="No"/>
    <n v="54"/>
    <m/>
    <m/>
    <x v="3"/>
    <d v="2019-05-09T07:38:16.000"/>
    <s v="@MiriamBellard *most* - because there were some who just lived to work. The ones who stay late and are still the first ones in in the morning. That is a culture we should talk about."/>
    <m/>
    <m/>
    <x v="0"/>
    <m/>
    <s v="http://pbs.twimg.com/profile_images/1106936493849886726/Q5ItOAv2_normal.png"/>
    <x v="29"/>
    <d v="2019-05-09T00:00:00.000"/>
    <s v="07:38:16"/>
    <s v="https://twitter.com/gameartacademic/status/1126390916628066304"/>
    <m/>
    <m/>
    <s v="1126390916628066304"/>
    <s v="1126389902340493313"/>
    <b v="0"/>
    <n v="1"/>
    <s v="1010890008067272704"/>
    <b v="0"/>
    <s v="en"/>
    <m/>
    <s v=""/>
    <b v="0"/>
    <n v="0"/>
    <s v=""/>
    <s v="Twitter Web App"/>
    <b v="0"/>
    <s v="1126389902340493313"/>
    <s v="Tweet"/>
    <n v="0"/>
    <n v="0"/>
    <m/>
    <m/>
    <m/>
    <m/>
    <m/>
    <m/>
    <m/>
    <m/>
    <n v="2"/>
    <s v="1"/>
    <s v="1"/>
    <n v="1"/>
    <n v="2.9411764705882355"/>
    <n v="0"/>
    <n v="0"/>
    <n v="0"/>
    <n v="0"/>
    <n v="33"/>
    <n v="97.05882352941177"/>
    <n v="34"/>
  </r>
  <r>
    <s v="gameartacademic"/>
    <s v="miriambellard"/>
    <m/>
    <m/>
    <m/>
    <m/>
    <m/>
    <m/>
    <m/>
    <m/>
    <s v="No"/>
    <n v="55"/>
    <m/>
    <m/>
    <x v="0"/>
    <d v="2019-05-09T23:33:22.000"/>
    <s v="@noodlethings Make sure you follow @MiriamBellard and dig through her old tweets, there are some valuable insights there into enviro construction / layout."/>
    <m/>
    <m/>
    <x v="0"/>
    <m/>
    <s v="http://pbs.twimg.com/profile_images/1106936493849886726/Q5ItOAv2_normal.png"/>
    <x v="30"/>
    <d v="2019-05-09T00:00:00.000"/>
    <s v="23:33:22"/>
    <s v="https://twitter.com/gameartacademic/status/1126631273609478145"/>
    <m/>
    <m/>
    <s v="1126631273609478145"/>
    <s v="1126627639618408451"/>
    <b v="0"/>
    <n v="2"/>
    <s v="3861349456"/>
    <b v="0"/>
    <s v="en"/>
    <m/>
    <s v=""/>
    <b v="0"/>
    <n v="0"/>
    <s v=""/>
    <s v="Twitter Web App"/>
    <b v="0"/>
    <s v="1126627639618408451"/>
    <s v="Tweet"/>
    <n v="0"/>
    <n v="0"/>
    <m/>
    <m/>
    <m/>
    <m/>
    <m/>
    <m/>
    <m/>
    <m/>
    <n v="1"/>
    <s v="1"/>
    <s v="1"/>
    <m/>
    <m/>
    <m/>
    <m/>
    <m/>
    <m/>
    <m/>
    <m/>
    <m/>
  </r>
  <r>
    <s v="noodlethings"/>
    <s v="gameartacademic"/>
    <m/>
    <m/>
    <m/>
    <m/>
    <m/>
    <m/>
    <m/>
    <m/>
    <s v="Yes"/>
    <n v="56"/>
    <m/>
    <m/>
    <x v="3"/>
    <d v="2019-05-10T02:26:54.000"/>
    <s v="@GameArtAcademic Will do, thanks! https://t.co/lOBKPVo354"/>
    <m/>
    <m/>
    <x v="0"/>
    <s v="https://pbs.twimg.com/tweet_video_thumb/D6LA4ufWAAIlVbX.jpg"/>
    <s v="https://pbs.twimg.com/tweet_video_thumb/D6LA4ufWAAIlVbX.jpg"/>
    <x v="31"/>
    <d v="2019-05-10T00:00:00.000"/>
    <s v="02:26:54"/>
    <s v="https://twitter.com/noodlethings/status/1126674945684250626"/>
    <m/>
    <m/>
    <s v="1126674945684250626"/>
    <s v="1126631273609478145"/>
    <b v="0"/>
    <n v="0"/>
    <s v="1010890008067272704"/>
    <b v="0"/>
    <s v="en"/>
    <m/>
    <s v=""/>
    <b v="0"/>
    <n v="0"/>
    <s v=""/>
    <s v="Twitter for Android"/>
    <b v="0"/>
    <s v="1126631273609478145"/>
    <s v="Tweet"/>
    <n v="0"/>
    <n v="0"/>
    <m/>
    <m/>
    <m/>
    <m/>
    <m/>
    <m/>
    <m/>
    <m/>
    <n v="1"/>
    <s v="1"/>
    <s v="1"/>
    <n v="0"/>
    <n v="0"/>
    <n v="0"/>
    <n v="0"/>
    <n v="0"/>
    <n v="0"/>
    <n v="4"/>
    <n v="100"/>
    <n v="4"/>
  </r>
  <r>
    <s v="gameartacademic"/>
    <s v="maxbarrister"/>
    <m/>
    <m/>
    <m/>
    <m/>
    <m/>
    <m/>
    <m/>
    <m/>
    <s v="No"/>
    <n v="58"/>
    <m/>
    <m/>
    <x v="0"/>
    <d v="2019-05-10T14:50:22.000"/>
    <s v="@Anisminic @maxbarrister Depends maybe on where the line is drawn between 'lived in' and tatty :)"/>
    <m/>
    <m/>
    <x v="0"/>
    <m/>
    <s v="http://pbs.twimg.com/profile_images/1106936493849886726/Q5ItOAv2_normal.png"/>
    <x v="32"/>
    <d v="2019-05-10T00:00:00.000"/>
    <s v="14:50:22"/>
    <s v="https://twitter.com/gameartacademic/status/1126862047390646272"/>
    <m/>
    <m/>
    <s v="1126862047390646272"/>
    <s v="1126860360957534208"/>
    <b v="0"/>
    <n v="0"/>
    <s v="786847092803330048"/>
    <b v="0"/>
    <s v="en"/>
    <m/>
    <s v=""/>
    <b v="0"/>
    <n v="0"/>
    <s v=""/>
    <s v="Twitter Web Client"/>
    <b v="0"/>
    <s v="1126860360957534208"/>
    <s v="Tweet"/>
    <n v="0"/>
    <n v="0"/>
    <m/>
    <m/>
    <m/>
    <m/>
    <m/>
    <m/>
    <m/>
    <m/>
    <n v="1"/>
    <s v="1"/>
    <s v="8"/>
    <m/>
    <m/>
    <m/>
    <m/>
    <m/>
    <m/>
    <m/>
    <m/>
    <m/>
  </r>
  <r>
    <s v="gameartacademic"/>
    <s v="xiotex"/>
    <m/>
    <m/>
    <m/>
    <m/>
    <m/>
    <m/>
    <m/>
    <m/>
    <s v="No"/>
    <n v="60"/>
    <m/>
    <m/>
    <x v="0"/>
    <d v="2019-05-11T08:16:53.000"/>
    <s v="@tprstly @xiotex &quot;there is no spoon&quot;"/>
    <m/>
    <m/>
    <x v="0"/>
    <m/>
    <s v="http://pbs.twimg.com/profile_images/1106936493849886726/Q5ItOAv2_normal.png"/>
    <x v="33"/>
    <d v="2019-05-11T00:00:00.000"/>
    <s v="08:16:53"/>
    <s v="https://twitter.com/gameartacademic/status/1127125410813239297"/>
    <m/>
    <m/>
    <s v="1127125410813239297"/>
    <s v="1127124209837199361"/>
    <b v="0"/>
    <n v="0"/>
    <s v="107938429"/>
    <b v="0"/>
    <s v="en"/>
    <m/>
    <s v=""/>
    <b v="0"/>
    <n v="0"/>
    <s v=""/>
    <s v="Twitter Web App"/>
    <b v="0"/>
    <s v="1127124209837199361"/>
    <s v="Tweet"/>
    <n v="0"/>
    <n v="0"/>
    <m/>
    <m/>
    <m/>
    <m/>
    <m/>
    <m/>
    <m/>
    <m/>
    <n v="1"/>
    <s v="1"/>
    <s v="7"/>
    <m/>
    <m/>
    <m/>
    <m/>
    <m/>
    <m/>
    <m/>
    <m/>
    <m/>
  </r>
  <r>
    <s v="gameartacademic"/>
    <s v="celtjules66"/>
    <m/>
    <m/>
    <m/>
    <m/>
    <m/>
    <m/>
    <m/>
    <m/>
    <s v="No"/>
    <n v="62"/>
    <m/>
    <m/>
    <x v="0"/>
    <d v="2019-05-11T08:22:22.000"/>
    <s v="@junrussell @historyscientis @gletherby @celtjules66 Tories: &quot;What's in the box?&quot;_x000a_Everyone else: &quot;Unspeakable horrors, just leave it closed&quot;_x000a_Tories: &quot;No we want to see for ourselves&quot;_x000a_Everyone else: &quot;Please leave the box as it is.&quot;_x000a_Cameron: &quot;We're not listening la la la&quot;"/>
    <m/>
    <m/>
    <x v="0"/>
    <m/>
    <s v="http://pbs.twimg.com/profile_images/1106936493849886726/Q5ItOAv2_normal.png"/>
    <x v="34"/>
    <d v="2019-05-11T00:00:00.000"/>
    <s v="08:22:22"/>
    <s v="https://twitter.com/gameartacademic/status/1127126789246062597"/>
    <m/>
    <m/>
    <s v="1127126789246062597"/>
    <s v="1127124512993153024"/>
    <b v="0"/>
    <n v="1"/>
    <s v="241702552"/>
    <b v="0"/>
    <s v="en"/>
    <m/>
    <s v=""/>
    <b v="0"/>
    <n v="0"/>
    <s v=""/>
    <s v="Twitter Web App"/>
    <b v="0"/>
    <s v="1127124512993153024"/>
    <s v="Tweet"/>
    <n v="0"/>
    <n v="0"/>
    <m/>
    <m/>
    <m/>
    <m/>
    <m/>
    <m/>
    <m/>
    <m/>
    <n v="1"/>
    <s v="1"/>
    <s v="5"/>
    <m/>
    <m/>
    <m/>
    <m/>
    <m/>
    <m/>
    <m/>
    <m/>
    <m/>
  </r>
  <r>
    <s v="tomsgameart"/>
    <s v="dr_alisherbaz"/>
    <m/>
    <m/>
    <m/>
    <m/>
    <m/>
    <m/>
    <m/>
    <m/>
    <s v="No"/>
    <n v="66"/>
    <m/>
    <m/>
    <x v="0"/>
    <d v="2019-05-11T21:12:37.000"/>
    <s v="@GameArtAcademic @scottturneruon @_AlisonGoodyear @DRMMU @Dr_Alisherbaz Come on gotta see yours iain! 😂_x000a_Mines shocking 😂 https://t.co/nxfrgXk6e2"/>
    <m/>
    <m/>
    <x v="0"/>
    <s v="https://pbs.twimg.com/media/D6UMIt2WkAAZdDn.jpg"/>
    <s v="https://pbs.twimg.com/media/D6UMIt2WkAAZdDn.jpg"/>
    <x v="35"/>
    <d v="2019-05-11T00:00:00.000"/>
    <s v="21:12:37"/>
    <s v="https://twitter.com/tomsgameart/status/1127320630318252033"/>
    <m/>
    <m/>
    <s v="1127320630318252033"/>
    <s v="1127266956158148609"/>
    <b v="0"/>
    <n v="0"/>
    <s v="1010890008067272704"/>
    <b v="0"/>
    <s v="en"/>
    <m/>
    <s v=""/>
    <b v="0"/>
    <n v="0"/>
    <s v=""/>
    <s v="Twitter for iPhone"/>
    <b v="0"/>
    <s v="1127266956158148609"/>
    <s v="Tweet"/>
    <n v="0"/>
    <n v="0"/>
    <m/>
    <m/>
    <m/>
    <m/>
    <m/>
    <m/>
    <m/>
    <m/>
    <n v="1"/>
    <s v="4"/>
    <s v="4"/>
    <m/>
    <m/>
    <m/>
    <m/>
    <m/>
    <m/>
    <m/>
    <m/>
    <m/>
  </r>
  <r>
    <s v="gameartacademic"/>
    <s v="tomsgameart"/>
    <m/>
    <m/>
    <m/>
    <m/>
    <m/>
    <m/>
    <m/>
    <m/>
    <s v="Yes"/>
    <n v="71"/>
    <m/>
    <m/>
    <x v="3"/>
    <d v="2019-05-11T23:38:24.000"/>
    <s v="@Tomsgameart @scottturneruon @_AlisonGoodyear @DRMMU @Dr_Alisherbaz X'D"/>
    <m/>
    <m/>
    <x v="0"/>
    <m/>
    <s v="http://pbs.twimg.com/profile_images/1106936493849886726/Q5ItOAv2_normal.png"/>
    <x v="36"/>
    <d v="2019-05-11T00:00:00.000"/>
    <s v="23:38:24"/>
    <s v="https://twitter.com/gameartacademic/status/1127357317157130242"/>
    <m/>
    <m/>
    <s v="1127357317157130242"/>
    <s v="1127320630318252033"/>
    <b v="0"/>
    <n v="1"/>
    <s v="1094793890224369664"/>
    <b v="0"/>
    <s v="und"/>
    <m/>
    <s v=""/>
    <b v="0"/>
    <n v="0"/>
    <s v=""/>
    <s v="Twitter Web App"/>
    <b v="0"/>
    <s v="1127320630318252033"/>
    <s v="Tweet"/>
    <n v="0"/>
    <n v="0"/>
    <m/>
    <m/>
    <m/>
    <m/>
    <m/>
    <m/>
    <m/>
    <m/>
    <n v="1"/>
    <s v="1"/>
    <s v="4"/>
    <m/>
    <m/>
    <m/>
    <m/>
    <m/>
    <m/>
    <m/>
    <m/>
    <m/>
  </r>
  <r>
    <s v="humbugg__"/>
    <s v="gameartacademic"/>
    <m/>
    <m/>
    <m/>
    <m/>
    <m/>
    <m/>
    <m/>
    <m/>
    <s v="Yes"/>
    <n v="72"/>
    <m/>
    <m/>
    <x v="3"/>
    <d v="2019-05-11T23:47:51.000"/>
    <s v="@GameArtAcademic Stranglers?"/>
    <m/>
    <m/>
    <x v="0"/>
    <m/>
    <s v="http://pbs.twimg.com/profile_images/1124666020180975623/3owmdLmX_normal.jpg"/>
    <x v="37"/>
    <d v="2019-05-11T00:00:00.000"/>
    <s v="23:47:51"/>
    <s v="https://twitter.com/humbugg__/status/1127359697554747392"/>
    <m/>
    <m/>
    <s v="1127359697554747392"/>
    <s v="1127358276541272064"/>
    <b v="0"/>
    <n v="1"/>
    <s v="1010890008067272704"/>
    <b v="0"/>
    <s v="en"/>
    <m/>
    <s v=""/>
    <b v="0"/>
    <n v="0"/>
    <s v=""/>
    <s v="Twitter for Android"/>
    <b v="0"/>
    <s v="1127358276541272064"/>
    <s v="Tweet"/>
    <n v="0"/>
    <n v="0"/>
    <m/>
    <m/>
    <m/>
    <m/>
    <m/>
    <m/>
    <m/>
    <m/>
    <n v="1"/>
    <s v="1"/>
    <s v="1"/>
    <n v="0"/>
    <n v="0"/>
    <n v="0"/>
    <n v="0"/>
    <n v="0"/>
    <n v="0"/>
    <n v="2"/>
    <n v="100"/>
    <n v="2"/>
  </r>
  <r>
    <s v="gameartacademic"/>
    <s v="humbugg__"/>
    <m/>
    <m/>
    <m/>
    <m/>
    <m/>
    <m/>
    <m/>
    <m/>
    <s v="Yes"/>
    <n v="73"/>
    <m/>
    <m/>
    <x v="3"/>
    <d v="2019-05-12T00:12:12.000"/>
    <s v="@humbugg__ Nope saw them with a then new singer :)"/>
    <m/>
    <m/>
    <x v="0"/>
    <m/>
    <s v="http://pbs.twimg.com/profile_images/1106936493849886726/Q5ItOAv2_normal.png"/>
    <x v="38"/>
    <d v="2019-05-12T00:00:00.000"/>
    <s v="00:12:12"/>
    <s v="https://twitter.com/gameartacademic/status/1127365821913882624"/>
    <m/>
    <m/>
    <s v="1127365821913882624"/>
    <s v="1127359697554747392"/>
    <b v="0"/>
    <n v="0"/>
    <s v="1118518020249460736"/>
    <b v="0"/>
    <s v="en"/>
    <m/>
    <s v=""/>
    <b v="0"/>
    <n v="0"/>
    <s v=""/>
    <s v="Twitter Web App"/>
    <b v="0"/>
    <s v="1127359697554747392"/>
    <s v="Tweet"/>
    <n v="0"/>
    <n v="0"/>
    <m/>
    <m/>
    <m/>
    <m/>
    <m/>
    <m/>
    <m/>
    <m/>
    <n v="1"/>
    <s v="1"/>
    <s v="1"/>
    <n v="0"/>
    <n v="0"/>
    <n v="0"/>
    <n v="0"/>
    <n v="0"/>
    <n v="0"/>
    <n v="9"/>
    <n v="100"/>
    <n v="9"/>
  </r>
  <r>
    <s v="psn_electricdc"/>
    <s v="psn_electricdc"/>
    <m/>
    <m/>
    <m/>
    <m/>
    <m/>
    <m/>
    <m/>
    <m/>
    <s v="No"/>
    <n v="74"/>
    <m/>
    <m/>
    <x v="2"/>
    <d v="2019-05-08T16:22:23.000"/>
    <s v="Imagine thinking women aren’t capable of being amazing in the Star Wars universe_x000a__x000a_If I tried this with a real lightsaber I would cut my arm off after 0.7 seconds_x000a_https://t.co/HVS3GwhG3Z"/>
    <m/>
    <m/>
    <x v="0"/>
    <s v="https://pbs.twimg.com/amplify_video_thumb/1125728193737048065/img/yEi_Mlx6luu5A2dW.jpg"/>
    <s v="https://pbs.twimg.com/amplify_video_thumb/1125728193737048065/img/yEi_Mlx6luu5A2dW.jpg"/>
    <x v="39"/>
    <d v="2019-05-08T00:00:00.000"/>
    <s v="16:22:23"/>
    <s v="https://twitter.com/psn_electricdc/status/1126160426625060865"/>
    <m/>
    <m/>
    <s v="1126160426625060865"/>
    <m/>
    <b v="0"/>
    <n v="136593"/>
    <s v=""/>
    <b v="0"/>
    <s v="en"/>
    <m/>
    <s v=""/>
    <b v="0"/>
    <n v="41770"/>
    <s v=""/>
    <s v="Twitter for iPhone"/>
    <b v="0"/>
    <s v="1126160426625060865"/>
    <s v="Retweet"/>
    <n v="0"/>
    <n v="0"/>
    <m/>
    <m/>
    <m/>
    <m/>
    <m/>
    <m/>
    <m/>
    <m/>
    <n v="1"/>
    <s v="1"/>
    <s v="1"/>
    <n v="2"/>
    <n v="6.25"/>
    <n v="0"/>
    <n v="0"/>
    <n v="0"/>
    <n v="0"/>
    <n v="30"/>
    <n v="93.75"/>
    <n v="32"/>
  </r>
  <r>
    <s v="gameartacademic"/>
    <s v="psn_electricdc"/>
    <m/>
    <m/>
    <m/>
    <m/>
    <m/>
    <m/>
    <m/>
    <m/>
    <s v="No"/>
    <n v="75"/>
    <m/>
    <m/>
    <x v="1"/>
    <d v="2019-05-12T14:42:51.000"/>
    <s v="Imagine thinking women aren’t capable of being amazing in the Star Wars universe_x000a__x000a_If I tried this with a real lightsaber I would cut my arm off after 0.7 seconds_x000a_https://t.co/HVS3GwhG3Z"/>
    <m/>
    <m/>
    <x v="0"/>
    <m/>
    <s v="http://pbs.twimg.com/profile_images/1106936493849886726/Q5ItOAv2_normal.png"/>
    <x v="40"/>
    <d v="2019-05-12T00:00:00.000"/>
    <s v="14:42:51"/>
    <s v="https://twitter.com/gameartacademic/status/1127584928248553473"/>
    <m/>
    <m/>
    <s v="1127584928248553473"/>
    <m/>
    <b v="0"/>
    <n v="0"/>
    <s v=""/>
    <b v="0"/>
    <s v="en"/>
    <m/>
    <s v=""/>
    <b v="0"/>
    <n v="41770"/>
    <s v="1126160426625060865"/>
    <s v="Twitter Web App"/>
    <b v="0"/>
    <s v="1126160426625060865"/>
    <s v="Tweet"/>
    <n v="0"/>
    <n v="0"/>
    <m/>
    <m/>
    <m/>
    <m/>
    <m/>
    <m/>
    <m/>
    <m/>
    <n v="1"/>
    <s v="1"/>
    <s v="1"/>
    <n v="2"/>
    <n v="6.25"/>
    <n v="0"/>
    <n v="0"/>
    <n v="0"/>
    <n v="0"/>
    <n v="30"/>
    <n v="93.75"/>
    <n v="32"/>
  </r>
  <r>
    <s v="hamillhimself"/>
    <s v="hamillhimself"/>
    <m/>
    <m/>
    <m/>
    <m/>
    <m/>
    <m/>
    <m/>
    <m/>
    <s v="No"/>
    <n v="76"/>
    <m/>
    <m/>
    <x v="2"/>
    <d v="2019-05-10T20:55:09.000"/>
    <s v="Question: &quot;Is #StarWars for females, too?&quot;_x000a_Answer: THIS: https://t.co/ApPFVimT2v"/>
    <s v="https://twitter.com/PSN_ElectricDC/status/1126160426625060865"/>
    <s v="twitter.com"/>
    <x v="4"/>
    <m/>
    <s v="http://pbs.twimg.com/profile_images/1113897557883670528/FhKwWDvp_normal.png"/>
    <x v="41"/>
    <d v="2019-05-10T00:00:00.000"/>
    <s v="20:55:09"/>
    <s v="https://twitter.com/hamillhimself/status/1126953845278396417"/>
    <m/>
    <m/>
    <s v="1126953845278396417"/>
    <m/>
    <b v="0"/>
    <n v="85506"/>
    <s v=""/>
    <b v="1"/>
    <s v="en"/>
    <m/>
    <s v="1126160426625060865"/>
    <b v="0"/>
    <n v="17609"/>
    <s v=""/>
    <s v="Twitter Web Client"/>
    <b v="0"/>
    <s v="1126953845278396417"/>
    <s v="Retweet"/>
    <n v="0"/>
    <n v="0"/>
    <m/>
    <m/>
    <m/>
    <m/>
    <m/>
    <m/>
    <m/>
    <m/>
    <n v="1"/>
    <s v="1"/>
    <s v="1"/>
    <n v="0"/>
    <n v="0"/>
    <n v="0"/>
    <n v="0"/>
    <n v="0"/>
    <n v="0"/>
    <n v="8"/>
    <n v="100"/>
    <n v="8"/>
  </r>
  <r>
    <s v="gameartacademic"/>
    <s v="hamillhimself"/>
    <m/>
    <m/>
    <m/>
    <m/>
    <m/>
    <m/>
    <m/>
    <m/>
    <s v="No"/>
    <n v="77"/>
    <m/>
    <m/>
    <x v="1"/>
    <d v="2019-05-12T14:43:22.000"/>
    <s v="Question: &quot;Is #StarWars for females, too?&quot;_x000a_Answer: THIS: https://t.co/ApPFVimT2v"/>
    <s v="https://twitter.com/PSN_ElectricDC/status/1126160426625060865"/>
    <s v="twitter.com"/>
    <x v="4"/>
    <m/>
    <s v="http://pbs.twimg.com/profile_images/1106936493849886726/Q5ItOAv2_normal.png"/>
    <x v="42"/>
    <d v="2019-05-12T00:00:00.000"/>
    <s v="14:43:22"/>
    <s v="https://twitter.com/gameartacademic/status/1127585059970650113"/>
    <m/>
    <m/>
    <s v="1127585059970650113"/>
    <m/>
    <b v="0"/>
    <n v="0"/>
    <s v=""/>
    <b v="1"/>
    <s v="en"/>
    <m/>
    <s v="1126160426625060865"/>
    <b v="0"/>
    <n v="17609"/>
    <s v="1126953845278396417"/>
    <s v="Twitter Web App"/>
    <b v="0"/>
    <s v="1126953845278396417"/>
    <s v="Tweet"/>
    <n v="0"/>
    <n v="0"/>
    <m/>
    <m/>
    <m/>
    <m/>
    <m/>
    <m/>
    <m/>
    <m/>
    <n v="1"/>
    <s v="1"/>
    <s v="1"/>
    <n v="0"/>
    <n v="0"/>
    <n v="0"/>
    <n v="0"/>
    <n v="0"/>
    <n v="0"/>
    <n v="8"/>
    <n v="100"/>
    <n v="8"/>
  </r>
  <r>
    <s v="magdasawon"/>
    <s v="searleadrian"/>
    <m/>
    <m/>
    <m/>
    <m/>
    <m/>
    <m/>
    <m/>
    <m/>
    <s v="No"/>
    <n v="78"/>
    <m/>
    <m/>
    <x v="0"/>
    <d v="2019-05-12T22:07:58.000"/>
    <s v="@GameArtAcademic @SearleAdrian Yes of course. Both ways. This just has too many triggers for poetically pretentious whispery stuff for which I have a wrong DNA"/>
    <m/>
    <m/>
    <x v="0"/>
    <m/>
    <s v="http://pbs.twimg.com/profile_images/79837191/Magdalena_Sawon_Postmasters_normal.jpg"/>
    <x v="43"/>
    <d v="2019-05-12T00:00:00.000"/>
    <s v="22:07:58"/>
    <s v="https://twitter.com/magdasawon/status/1127696945735249922"/>
    <m/>
    <m/>
    <s v="1127696945735249922"/>
    <s v="1127695596209541120"/>
    <b v="0"/>
    <n v="2"/>
    <s v="1010890008067272704"/>
    <b v="0"/>
    <s v="en"/>
    <m/>
    <s v=""/>
    <b v="0"/>
    <n v="0"/>
    <s v=""/>
    <s v="Twitter for iPhone"/>
    <b v="0"/>
    <s v="1127695596209541120"/>
    <s v="Tweet"/>
    <n v="0"/>
    <n v="0"/>
    <m/>
    <m/>
    <m/>
    <m/>
    <m/>
    <m/>
    <m/>
    <m/>
    <n v="1"/>
    <s v="6"/>
    <s v="6"/>
    <n v="0"/>
    <n v="0"/>
    <n v="2"/>
    <n v="8"/>
    <n v="0"/>
    <n v="0"/>
    <n v="23"/>
    <n v="92"/>
    <n v="25"/>
  </r>
  <r>
    <s v="gameartacademic"/>
    <s v="searleadrian"/>
    <m/>
    <m/>
    <m/>
    <m/>
    <m/>
    <m/>
    <m/>
    <m/>
    <s v="No"/>
    <n v="79"/>
    <m/>
    <m/>
    <x v="0"/>
    <d v="2019-05-12T22:02:36.000"/>
    <s v="@magdasawon @SearleAdrian Do you ever see the press piece on a show, decide you'll probably hate it, go expecting to hate it and actually love it?"/>
    <m/>
    <m/>
    <x v="0"/>
    <m/>
    <s v="http://pbs.twimg.com/profile_images/1106936493849886726/Q5ItOAv2_normal.png"/>
    <x v="44"/>
    <d v="2019-05-12T00:00:00.000"/>
    <s v="22:02:36"/>
    <s v="https://twitter.com/gameartacademic/status/1127695596209541120"/>
    <m/>
    <m/>
    <s v="1127695596209541120"/>
    <s v="1127681005295423488"/>
    <b v="0"/>
    <n v="1"/>
    <s v="15108640"/>
    <b v="0"/>
    <s v="en"/>
    <m/>
    <s v=""/>
    <b v="0"/>
    <n v="0"/>
    <s v=""/>
    <s v="Twitter Web App"/>
    <b v="0"/>
    <s v="1127681005295423488"/>
    <s v="Tweet"/>
    <n v="0"/>
    <n v="0"/>
    <m/>
    <m/>
    <m/>
    <m/>
    <m/>
    <m/>
    <m/>
    <m/>
    <n v="2"/>
    <s v="1"/>
    <s v="6"/>
    <n v="1"/>
    <n v="3.8461538461538463"/>
    <n v="2"/>
    <n v="7.6923076923076925"/>
    <n v="2"/>
    <n v="7.6923076923076925"/>
    <n v="23"/>
    <n v="88.46153846153847"/>
    <n v="26"/>
  </r>
  <r>
    <s v="gameartacademic"/>
    <s v="searleadrian"/>
    <m/>
    <m/>
    <m/>
    <m/>
    <m/>
    <m/>
    <m/>
    <m/>
    <s v="No"/>
    <n v="80"/>
    <m/>
    <m/>
    <x v="0"/>
    <d v="2019-05-12T22:18:43.000"/>
    <s v="@magdasawon @SearleAdrian I'll keep an eye out and see if you tweet about it having been. I see Adrian hit it with a 'precious'. Ouch."/>
    <m/>
    <m/>
    <x v="0"/>
    <m/>
    <s v="http://pbs.twimg.com/profile_images/1106936493849886726/Q5ItOAv2_normal.png"/>
    <x v="45"/>
    <d v="2019-05-12T00:00:00.000"/>
    <s v="22:18:43"/>
    <s v="https://twitter.com/gameartacademic/status/1127699652906835968"/>
    <m/>
    <m/>
    <s v="1127699652906835968"/>
    <s v="1127696945735249922"/>
    <b v="0"/>
    <n v="0"/>
    <s v="15108640"/>
    <b v="0"/>
    <s v="en"/>
    <m/>
    <s v=""/>
    <b v="0"/>
    <n v="0"/>
    <s v=""/>
    <s v="Twitter Web App"/>
    <b v="0"/>
    <s v="1127696945735249922"/>
    <s v="Tweet"/>
    <n v="0"/>
    <n v="0"/>
    <m/>
    <m/>
    <m/>
    <m/>
    <m/>
    <m/>
    <m/>
    <m/>
    <n v="2"/>
    <s v="1"/>
    <s v="6"/>
    <n v="0"/>
    <n v="0"/>
    <n v="0"/>
    <n v="0"/>
    <n v="0"/>
    <n v="0"/>
    <n v="25"/>
    <n v="100"/>
    <n v="25"/>
  </r>
  <r>
    <s v="gameartacademic"/>
    <s v="robynhitchcock"/>
    <m/>
    <m/>
    <m/>
    <m/>
    <m/>
    <m/>
    <m/>
    <m/>
    <s v="No"/>
    <n v="84"/>
    <m/>
    <m/>
    <x v="0"/>
    <d v="2019-05-13T10:07:36.000"/>
    <s v="In between marking work I'm organizing  our @DigiNorthampton event Merged Futures. All of this is surrounded by one of my fave muso's @RobynHitchcock who has brought me great joy for nearly 20 years now and I never tire of this tune.   https://t.co/LYMeiDqWad"/>
    <s v="https://www.youtube.com/watch?v=LQHLcGiOKiE"/>
    <s v="youtube.com"/>
    <x v="0"/>
    <m/>
    <s v="http://pbs.twimg.com/profile_images/1106936493849886726/Q5ItOAv2_normal.png"/>
    <x v="46"/>
    <d v="2019-05-13T00:00:00.000"/>
    <s v="10:07:36"/>
    <s v="https://twitter.com/gameartacademic/status/1127878050618560512"/>
    <m/>
    <m/>
    <s v="1127878050618560512"/>
    <m/>
    <b v="0"/>
    <n v="1"/>
    <s v=""/>
    <b v="0"/>
    <s v="en"/>
    <m/>
    <s v=""/>
    <b v="0"/>
    <n v="0"/>
    <s v=""/>
    <s v="Twitter Web Client"/>
    <b v="0"/>
    <s v="1127878050618560512"/>
    <s v="Tweet"/>
    <n v="0"/>
    <n v="0"/>
    <m/>
    <m/>
    <m/>
    <m/>
    <m/>
    <m/>
    <m/>
    <m/>
    <n v="1"/>
    <s v="1"/>
    <s v="1"/>
    <n v="4"/>
    <n v="9.75609756097561"/>
    <n v="0"/>
    <n v="0"/>
    <n v="0"/>
    <n v="0"/>
    <n v="37"/>
    <n v="90.2439024390244"/>
    <n v="41"/>
  </r>
  <r>
    <s v="diginorthampton"/>
    <s v="barbicancentre"/>
    <m/>
    <m/>
    <m/>
    <m/>
    <m/>
    <m/>
    <m/>
    <m/>
    <s v="No"/>
    <n v="85"/>
    <m/>
    <m/>
    <x v="0"/>
    <d v="2019-05-13T10:30:54.000"/>
    <s v="For those interested in #MergedFutures, the @BarbicanCentre's new exhibition opening this week, AI: More Than Human, brings together artists, scientists and researchers to explore developments in AI, demonstrating its potential to revolutionise our lives._x000a__x000a_https://t.co/NHZW2k2TTu"/>
    <s v="https://www.barbican.org.uk/whats-on/2019/event/ai-more-than-human"/>
    <s v="org.uk"/>
    <x v="1"/>
    <m/>
    <s v="http://pbs.twimg.com/profile_images/1081171630016159745/2iNZS4kj_normal.jpg"/>
    <x v="47"/>
    <d v="2019-05-13T00:00:00.000"/>
    <s v="10:30:54"/>
    <s v="https://twitter.com/diginorthampton/status/1127883912095649792"/>
    <m/>
    <m/>
    <s v="1127883912095649792"/>
    <m/>
    <b v="0"/>
    <n v="5"/>
    <s v=""/>
    <b v="0"/>
    <s v="en"/>
    <m/>
    <s v=""/>
    <b v="0"/>
    <n v="2"/>
    <s v=""/>
    <s v="Twitter Web Client"/>
    <b v="0"/>
    <s v="1127883912095649792"/>
    <s v="Retweet"/>
    <n v="0"/>
    <n v="0"/>
    <m/>
    <m/>
    <m/>
    <m/>
    <m/>
    <m/>
    <m/>
    <m/>
    <n v="1"/>
    <s v="3"/>
    <s v="3"/>
    <n v="0"/>
    <n v="0"/>
    <n v="0"/>
    <n v="0"/>
    <n v="0"/>
    <n v="0"/>
    <n v="34"/>
    <n v="100"/>
    <n v="34"/>
  </r>
  <r>
    <s v="gameartacademic"/>
    <s v="barbicancentre"/>
    <m/>
    <m/>
    <m/>
    <m/>
    <m/>
    <m/>
    <m/>
    <m/>
    <s v="No"/>
    <n v="86"/>
    <m/>
    <m/>
    <x v="0"/>
    <d v="2019-05-13T10:33:33.000"/>
    <s v="For those interested in #MergedFutures, the @BarbicanCentre's new exhibition opening this week, AI: More Than Human, brings together artists, scientists and researchers to explore developments in AI, demonstrating its potential to revolutionise our lives._x000a__x000a_https://t.co/NHZW2k2TTu"/>
    <m/>
    <m/>
    <x v="1"/>
    <m/>
    <s v="http://pbs.twimg.com/profile_images/1106936493849886726/Q5ItOAv2_normal.png"/>
    <x v="48"/>
    <d v="2019-05-13T00:00:00.000"/>
    <s v="10:33:33"/>
    <s v="https://twitter.com/gameartacademic/status/1127884579598217216"/>
    <m/>
    <m/>
    <s v="1127884579598217216"/>
    <m/>
    <b v="0"/>
    <n v="0"/>
    <s v=""/>
    <b v="0"/>
    <s v="en"/>
    <m/>
    <s v=""/>
    <b v="0"/>
    <n v="2"/>
    <s v="1127883912095649792"/>
    <s v="Twitter Web Client"/>
    <b v="0"/>
    <s v="1127883912095649792"/>
    <s v="Tweet"/>
    <n v="0"/>
    <n v="0"/>
    <m/>
    <m/>
    <m/>
    <m/>
    <m/>
    <m/>
    <m/>
    <m/>
    <n v="1"/>
    <s v="1"/>
    <s v="3"/>
    <n v="0"/>
    <n v="0"/>
    <n v="0"/>
    <n v="0"/>
    <n v="0"/>
    <n v="0"/>
    <n v="34"/>
    <n v="100"/>
    <n v="34"/>
  </r>
  <r>
    <s v="diginorthampton"/>
    <s v="financialtimes"/>
    <m/>
    <m/>
    <m/>
    <m/>
    <m/>
    <m/>
    <m/>
    <m/>
    <s v="No"/>
    <n v="87"/>
    <m/>
    <m/>
    <x v="0"/>
    <d v="2019-05-13T12:50:17.000"/>
    <s v="🇬🇧 Britain's booming tech industry is powering growth [@FinancialTimes]_x000a__x000a_🗨️ &quot;Tech has grown 17.6% since the EU referendum in 2016, compared with a sluggish 5.5% for the economy as a whole&quot;_x000a__x000a_🎟️ We're showcasing Northamptonshire innovation at #MergedFutures_x000a__x000a_https://t.co/dTgFHxOoah"/>
    <s v="https://www.ft.com/content/dde1249e-7252-11e9-bbfb-5c68069fbd15?segmentid=acee4131-99c2-09d3-a635-873e61754ec6"/>
    <s v="ft.com"/>
    <x v="1"/>
    <m/>
    <s v="http://pbs.twimg.com/profile_images/1081171630016159745/2iNZS4kj_normal.jpg"/>
    <x v="49"/>
    <d v="2019-05-13T00:00:00.000"/>
    <s v="12:50:17"/>
    <s v="https://twitter.com/diginorthampton/status/1127918990385471488"/>
    <m/>
    <m/>
    <s v="1127918990385471488"/>
    <m/>
    <b v="0"/>
    <n v="5"/>
    <s v=""/>
    <b v="0"/>
    <s v="en"/>
    <m/>
    <s v=""/>
    <b v="0"/>
    <n v="3"/>
    <s v=""/>
    <s v="Twitter Web Client"/>
    <b v="0"/>
    <s v="1127918990385471488"/>
    <s v="Retweet"/>
    <n v="0"/>
    <n v="0"/>
    <m/>
    <m/>
    <m/>
    <m/>
    <m/>
    <m/>
    <m/>
    <m/>
    <n v="1"/>
    <s v="3"/>
    <s v="3"/>
    <n v="2"/>
    <n v="5.405405405405405"/>
    <n v="1"/>
    <n v="2.7027027027027026"/>
    <n v="0"/>
    <n v="0"/>
    <n v="34"/>
    <n v="91.89189189189189"/>
    <n v="37"/>
  </r>
  <r>
    <s v="gameartacademic"/>
    <s v="financialtimes"/>
    <m/>
    <m/>
    <m/>
    <m/>
    <m/>
    <m/>
    <m/>
    <m/>
    <s v="No"/>
    <n v="88"/>
    <m/>
    <m/>
    <x v="0"/>
    <d v="2019-05-13T15:08:22.000"/>
    <s v="🇬🇧 Britain's booming tech industry is powering growth [@FinancialTimes]_x000a__x000a_🗨️ &quot;Tech has grown 17.6% since the EU referendum in 2016, compared with a sluggish 5.5% for the economy as a whole&quot;_x000a__x000a_🎟️ We're showcasing Northamptonshire innovation at #MergedFutures_x000a__x000a_https://t.co/dTgFHxOoah"/>
    <m/>
    <m/>
    <x v="0"/>
    <m/>
    <s v="http://pbs.twimg.com/profile_images/1106936493849886726/Q5ItOAv2_normal.png"/>
    <x v="50"/>
    <d v="2019-05-13T00:00:00.000"/>
    <s v="15:08:22"/>
    <s v="https://twitter.com/gameartacademic/status/1127953739044786176"/>
    <m/>
    <m/>
    <s v="1127953739044786176"/>
    <m/>
    <b v="0"/>
    <n v="0"/>
    <s v=""/>
    <b v="0"/>
    <s v="en"/>
    <m/>
    <s v=""/>
    <b v="0"/>
    <n v="3"/>
    <s v="1127918990385471488"/>
    <s v="Twitter Web Client"/>
    <b v="0"/>
    <s v="1127918990385471488"/>
    <s v="Tweet"/>
    <n v="0"/>
    <n v="0"/>
    <m/>
    <m/>
    <m/>
    <m/>
    <m/>
    <m/>
    <m/>
    <m/>
    <n v="1"/>
    <s v="1"/>
    <s v="3"/>
    <n v="2"/>
    <n v="5.405405405405405"/>
    <n v="1"/>
    <n v="2.7027027027027026"/>
    <n v="0"/>
    <n v="0"/>
    <n v="34"/>
    <n v="91.89189189189189"/>
    <n v="37"/>
  </r>
  <r>
    <s v="gameartacademic"/>
    <s v="januszczak"/>
    <m/>
    <m/>
    <m/>
    <m/>
    <m/>
    <m/>
    <m/>
    <m/>
    <s v="No"/>
    <n v="89"/>
    <m/>
    <m/>
    <x v="3"/>
    <d v="2019-05-13T15:52:43.000"/>
    <s v="@JANUSZCZAK Braque with text in the images?"/>
    <m/>
    <m/>
    <x v="0"/>
    <m/>
    <s v="http://pbs.twimg.com/profile_images/1106936493849886726/Q5ItOAv2_normal.png"/>
    <x v="51"/>
    <d v="2019-05-13T00:00:00.000"/>
    <s v="15:52:43"/>
    <s v="https://twitter.com/gameartacademic/status/1127964902373478405"/>
    <m/>
    <m/>
    <s v="1127964902373478405"/>
    <s v="1127956026374930432"/>
    <b v="0"/>
    <n v="0"/>
    <s v="19427681"/>
    <b v="0"/>
    <s v="en"/>
    <m/>
    <s v=""/>
    <b v="0"/>
    <n v="0"/>
    <s v=""/>
    <s v="Twitter Web Client"/>
    <b v="0"/>
    <s v="1127956026374930432"/>
    <s v="Tweet"/>
    <n v="0"/>
    <n v="0"/>
    <m/>
    <m/>
    <m/>
    <m/>
    <m/>
    <m/>
    <m/>
    <m/>
    <n v="1"/>
    <s v="1"/>
    <s v="1"/>
    <n v="0"/>
    <n v="0"/>
    <n v="0"/>
    <n v="0"/>
    <n v="0"/>
    <n v="0"/>
    <n v="7"/>
    <n v="100"/>
    <n v="7"/>
  </r>
  <r>
    <s v="gameartacademic"/>
    <s v="olibasciano"/>
    <m/>
    <m/>
    <m/>
    <m/>
    <m/>
    <m/>
    <m/>
    <m/>
    <s v="Yes"/>
    <n v="91"/>
    <m/>
    <m/>
    <x v="3"/>
    <d v="2019-05-13T16:34:28.000"/>
    <s v="@olibasciano and they're not the adverts that Twitter puts in your timeline?"/>
    <m/>
    <m/>
    <x v="0"/>
    <m/>
    <s v="http://pbs.twimg.com/profile_images/1106936493849886726/Q5ItOAv2_normal.png"/>
    <x v="52"/>
    <d v="2019-05-13T00:00:00.000"/>
    <s v="16:34:28"/>
    <s v="https://twitter.com/gameartacademic/status/1127975408027217923"/>
    <m/>
    <m/>
    <s v="1127975408027217923"/>
    <s v="1127974372218556417"/>
    <b v="0"/>
    <n v="0"/>
    <s v="163900673"/>
    <b v="0"/>
    <s v="en"/>
    <m/>
    <s v=""/>
    <b v="0"/>
    <n v="0"/>
    <s v=""/>
    <s v="Twitter Web Client"/>
    <b v="0"/>
    <s v="1127974372218556417"/>
    <s v="Tweet"/>
    <n v="0"/>
    <n v="0"/>
    <m/>
    <m/>
    <m/>
    <m/>
    <m/>
    <m/>
    <m/>
    <m/>
    <n v="1"/>
    <s v="1"/>
    <s v="9"/>
    <n v="0"/>
    <n v="0"/>
    <n v="0"/>
    <n v="0"/>
    <n v="0"/>
    <n v="0"/>
    <n v="12"/>
    <n v="100"/>
    <n v="12"/>
  </r>
  <r>
    <s v="nrthmptonevents"/>
    <s v="umbrellafair"/>
    <m/>
    <m/>
    <m/>
    <m/>
    <m/>
    <m/>
    <m/>
    <m/>
    <s v="No"/>
    <n v="92"/>
    <m/>
    <m/>
    <x v="0"/>
    <d v="2019-05-13T17:50:06.000"/>
    <s v="This Sunday (19th May) is when the next Northampton Soup is taking place at The @UmbrellaFair, on The Racecourse_x000a__x000a_Pay £5 minimum donation that will allow you to soup and bread, plus a voting slip to vote for your favourite project https://t.co/7FVTtUsPeU"/>
    <m/>
    <m/>
    <x v="0"/>
    <s v="https://pbs.twimg.com/media/D6dw9zwWkAAen4d.jpg"/>
    <s v="https://pbs.twimg.com/media/D6dw9zwWkAAen4d.jpg"/>
    <x v="53"/>
    <d v="2019-05-13T00:00:00.000"/>
    <s v="17:50:06"/>
    <s v="https://twitter.com/nrthmptonevents/status/1127994440616939522"/>
    <m/>
    <m/>
    <s v="1127994440616939522"/>
    <m/>
    <b v="0"/>
    <n v="2"/>
    <s v=""/>
    <b v="0"/>
    <s v="en"/>
    <m/>
    <s v=""/>
    <b v="0"/>
    <n v="1"/>
    <s v=""/>
    <s v="Hootsuite Inc."/>
    <b v="0"/>
    <s v="1127994440616939522"/>
    <s v="Retweet"/>
    <n v="0"/>
    <n v="0"/>
    <m/>
    <m/>
    <m/>
    <m/>
    <m/>
    <m/>
    <m/>
    <m/>
    <n v="1"/>
    <s v="1"/>
    <s v="1"/>
    <n v="0"/>
    <n v="0"/>
    <n v="0"/>
    <n v="0"/>
    <n v="0"/>
    <n v="0"/>
    <n v="41"/>
    <n v="100"/>
    <n v="41"/>
  </r>
  <r>
    <s v="gameartacademic"/>
    <s v="nrthmptonevents"/>
    <m/>
    <m/>
    <m/>
    <m/>
    <m/>
    <m/>
    <m/>
    <m/>
    <s v="No"/>
    <n v="93"/>
    <m/>
    <m/>
    <x v="1"/>
    <d v="2019-05-13T17:53:43.000"/>
    <s v="This Sunday (19th May) is when the next Northampton Soup is taking place at The @UmbrellaFair, on The Racecourse_x000a__x000a_Pay £5 minimum donation that will allow you to soup and bread, plus a voting slip to vote for your favourite project https://t.co/7FVTtUsPeU"/>
    <m/>
    <m/>
    <x v="0"/>
    <m/>
    <s v="http://pbs.twimg.com/profile_images/1106936493849886726/Q5ItOAv2_normal.png"/>
    <x v="54"/>
    <d v="2019-05-13T00:00:00.000"/>
    <s v="17:53:43"/>
    <s v="https://twitter.com/gameartacademic/status/1127995352886448128"/>
    <m/>
    <m/>
    <s v="1127995352886448128"/>
    <m/>
    <b v="0"/>
    <n v="0"/>
    <s v=""/>
    <b v="0"/>
    <s v="en"/>
    <m/>
    <s v=""/>
    <b v="0"/>
    <n v="1"/>
    <s v="1127994440616939522"/>
    <s v="Twitter Web Client"/>
    <b v="0"/>
    <s v="1127994440616939522"/>
    <s v="Tweet"/>
    <n v="0"/>
    <n v="0"/>
    <m/>
    <m/>
    <m/>
    <m/>
    <m/>
    <m/>
    <m/>
    <m/>
    <n v="1"/>
    <s v="1"/>
    <s v="1"/>
    <m/>
    <m/>
    <m/>
    <m/>
    <m/>
    <m/>
    <m/>
    <m/>
    <m/>
  </r>
  <r>
    <s v="gameartacademic"/>
    <s v="hegoingglobal"/>
    <m/>
    <m/>
    <m/>
    <m/>
    <m/>
    <m/>
    <m/>
    <m/>
    <s v="No"/>
    <n v="95"/>
    <m/>
    <m/>
    <x v="0"/>
    <d v="2019-05-13T19:03:18.000"/>
    <s v="@nick_petford @dmc_devecchi @HEGoingGlobal I love Berlin, it has such a vibrant art scene and a pro-active attitude."/>
    <m/>
    <m/>
    <x v="0"/>
    <m/>
    <s v="http://pbs.twimg.com/profile_images/1106936493849886726/Q5ItOAv2_normal.png"/>
    <x v="55"/>
    <d v="2019-05-13T00:00:00.000"/>
    <s v="19:03:18"/>
    <s v="https://twitter.com/gameartacademic/status/1128012862159503360"/>
    <m/>
    <m/>
    <s v="1128012862159503360"/>
    <s v="1127924644718219269"/>
    <b v="0"/>
    <n v="0"/>
    <s v="306847032"/>
    <b v="0"/>
    <s v="en"/>
    <m/>
    <s v=""/>
    <b v="0"/>
    <n v="0"/>
    <s v=""/>
    <s v="Twitter Web Client"/>
    <b v="0"/>
    <s v="1127924644718219269"/>
    <s v="Tweet"/>
    <n v="0"/>
    <n v="0"/>
    <m/>
    <m/>
    <m/>
    <m/>
    <m/>
    <m/>
    <m/>
    <m/>
    <n v="1"/>
    <s v="1"/>
    <s v="1"/>
    <m/>
    <m/>
    <m/>
    <m/>
    <m/>
    <m/>
    <m/>
    <m/>
    <m/>
  </r>
  <r>
    <s v="gameartacademic"/>
    <s v="silent0siris"/>
    <m/>
    <m/>
    <m/>
    <m/>
    <m/>
    <m/>
    <m/>
    <m/>
    <s v="No"/>
    <n v="97"/>
    <m/>
    <m/>
    <x v="3"/>
    <d v="2019-05-13T19:59:58.000"/>
    <s v="@Silent0siris The Explorers"/>
    <m/>
    <m/>
    <x v="0"/>
    <m/>
    <s v="http://pbs.twimg.com/profile_images/1106936493849886726/Q5ItOAv2_normal.png"/>
    <x v="56"/>
    <d v="2019-05-13T00:00:00.000"/>
    <s v="19:59:58"/>
    <s v="https://twitter.com/gameartacademic/status/1128027123703341059"/>
    <m/>
    <m/>
    <s v="1128027123703341059"/>
    <s v="1128025304675565568"/>
    <b v="0"/>
    <n v="0"/>
    <s v="294040042"/>
    <b v="0"/>
    <s v="en"/>
    <m/>
    <s v=""/>
    <b v="0"/>
    <n v="0"/>
    <s v=""/>
    <s v="Twitter Web Client"/>
    <b v="0"/>
    <s v="1128025304675565568"/>
    <s v="Tweet"/>
    <n v="0"/>
    <n v="0"/>
    <m/>
    <m/>
    <m/>
    <m/>
    <m/>
    <m/>
    <m/>
    <m/>
    <n v="2"/>
    <s v="1"/>
    <s v="1"/>
    <n v="0"/>
    <n v="0"/>
    <n v="0"/>
    <n v="0"/>
    <n v="0"/>
    <n v="0"/>
    <n v="3"/>
    <n v="100"/>
    <n v="3"/>
  </r>
  <r>
    <s v="gameartacademic"/>
    <s v="silent0siris"/>
    <m/>
    <m/>
    <m/>
    <m/>
    <m/>
    <m/>
    <m/>
    <m/>
    <s v="No"/>
    <n v="98"/>
    <m/>
    <m/>
    <x v="3"/>
    <d v="2019-05-13T20:00:58.000"/>
    <s v="@Silent0siris ooh are we saying that's sci-fi as opposed to fantasy tho..._x000a__x000a_was going to add Flight of the navigator"/>
    <m/>
    <m/>
    <x v="0"/>
    <m/>
    <s v="http://pbs.twimg.com/profile_images/1106936493849886726/Q5ItOAv2_normal.png"/>
    <x v="57"/>
    <d v="2019-05-13T00:00:00.000"/>
    <s v="20:00:58"/>
    <s v="https://twitter.com/gameartacademic/status/1128027374325518337"/>
    <m/>
    <m/>
    <s v="1128027374325518337"/>
    <s v="1128027123703341059"/>
    <b v="0"/>
    <n v="2"/>
    <s v="1010890008067272704"/>
    <b v="0"/>
    <s v="en"/>
    <m/>
    <s v=""/>
    <b v="0"/>
    <n v="0"/>
    <s v=""/>
    <s v="Twitter Web Client"/>
    <b v="0"/>
    <s v="1128027123703341059"/>
    <s v="Tweet"/>
    <n v="0"/>
    <n v="0"/>
    <m/>
    <m/>
    <m/>
    <m/>
    <m/>
    <m/>
    <m/>
    <m/>
    <n v="2"/>
    <s v="1"/>
    <s v="1"/>
    <n v="0"/>
    <n v="0"/>
    <n v="0"/>
    <n v="0"/>
    <n v="0"/>
    <n v="0"/>
    <n v="21"/>
    <n v="100"/>
    <n v="21"/>
  </r>
  <r>
    <s v="gameartacademic"/>
    <s v="omend4"/>
    <m/>
    <m/>
    <m/>
    <m/>
    <m/>
    <m/>
    <m/>
    <m/>
    <s v="No"/>
    <n v="99"/>
    <m/>
    <m/>
    <x v="3"/>
    <d v="2019-05-13T22:05:44.000"/>
    <s v="@OmenD4 #deathfest"/>
    <m/>
    <m/>
    <x v="5"/>
    <m/>
    <s v="http://pbs.twimg.com/profile_images/1106936493849886726/Q5ItOAv2_normal.png"/>
    <x v="58"/>
    <d v="2019-05-13T00:00:00.000"/>
    <s v="22:05:44"/>
    <s v="https://twitter.com/gameartacademic/status/1128058773682180096"/>
    <m/>
    <m/>
    <s v="1128058773682180096"/>
    <s v="1128053412728311808"/>
    <b v="0"/>
    <n v="0"/>
    <s v="52163184"/>
    <b v="0"/>
    <s v="und"/>
    <m/>
    <s v=""/>
    <b v="0"/>
    <n v="0"/>
    <s v=""/>
    <s v="Twitter Web Client"/>
    <b v="0"/>
    <s v="1128053412728311808"/>
    <s v="Tweet"/>
    <n v="0"/>
    <n v="0"/>
    <m/>
    <m/>
    <m/>
    <m/>
    <m/>
    <m/>
    <m/>
    <m/>
    <n v="1"/>
    <s v="1"/>
    <s v="1"/>
    <n v="0"/>
    <n v="0"/>
    <n v="0"/>
    <n v="0"/>
    <n v="0"/>
    <n v="0"/>
    <n v="2"/>
    <n v="100"/>
    <n v="2"/>
  </r>
  <r>
    <s v="northantshouruk"/>
    <s v="gameartacademic"/>
    <m/>
    <m/>
    <m/>
    <m/>
    <m/>
    <m/>
    <m/>
    <m/>
    <s v="Yes"/>
    <n v="101"/>
    <m/>
    <m/>
    <x v="3"/>
    <d v="2019-05-13T17:49:27.000"/>
    <s v="@GameArtAcademic 😃😃 they’ll be a section for everyone who uses the hashtag too 👍🏻"/>
    <m/>
    <m/>
    <x v="0"/>
    <m/>
    <s v="http://pbs.twimg.com/profile_images/726711839762059264/TQcCfWe-_normal.jpg"/>
    <x v="59"/>
    <d v="2019-05-13T00:00:00.000"/>
    <s v="17:49:27"/>
    <s v="https://twitter.com/northantshouruk/status/1127994278414835713"/>
    <m/>
    <m/>
    <s v="1127994278414835713"/>
    <s v="1127992234631139328"/>
    <b v="0"/>
    <n v="0"/>
    <s v="1010890008067272704"/>
    <b v="0"/>
    <s v="en"/>
    <m/>
    <s v=""/>
    <b v="0"/>
    <n v="0"/>
    <s v=""/>
    <s v="Twitter for iPhone"/>
    <b v="0"/>
    <s v="1127992234631139328"/>
    <s v="Tweet"/>
    <n v="0"/>
    <n v="0"/>
    <m/>
    <m/>
    <m/>
    <m/>
    <m/>
    <m/>
    <m/>
    <m/>
    <n v="2"/>
    <s v="2"/>
    <s v="1"/>
    <n v="0"/>
    <n v="0"/>
    <n v="0"/>
    <n v="0"/>
    <n v="0"/>
    <n v="0"/>
    <n v="13"/>
    <n v="100"/>
    <n v="13"/>
  </r>
  <r>
    <s v="northantshouruk"/>
    <s v="gameartacademic"/>
    <m/>
    <m/>
    <m/>
    <m/>
    <m/>
    <m/>
    <m/>
    <m/>
    <s v="Yes"/>
    <n v="102"/>
    <m/>
    <m/>
    <x v="3"/>
    <d v="2019-05-13T20:54:20.000"/>
    <s v="@GameArtAcademic I hadn’t looked into properly until now and it sounds fab so that would be great!"/>
    <m/>
    <m/>
    <x v="0"/>
    <m/>
    <s v="http://pbs.twimg.com/profile_images/726711839762059264/TQcCfWe-_normal.jpg"/>
    <x v="60"/>
    <d v="2019-05-13T00:00:00.000"/>
    <s v="20:54:20"/>
    <s v="https://twitter.com/northantshouruk/status/1128040805099364353"/>
    <m/>
    <m/>
    <s v="1128040805099364353"/>
    <s v="1127995005522432000"/>
    <b v="0"/>
    <n v="1"/>
    <s v="1010890008067272704"/>
    <b v="0"/>
    <s v="en"/>
    <m/>
    <s v=""/>
    <b v="0"/>
    <n v="0"/>
    <s v=""/>
    <s v="Twitter for iPhone"/>
    <b v="0"/>
    <s v="1127995005522432000"/>
    <s v="Tweet"/>
    <n v="0"/>
    <n v="0"/>
    <m/>
    <m/>
    <m/>
    <m/>
    <m/>
    <m/>
    <m/>
    <m/>
    <n v="2"/>
    <s v="2"/>
    <s v="1"/>
    <n v="2"/>
    <n v="11.11111111111111"/>
    <n v="0"/>
    <n v="0"/>
    <n v="0"/>
    <n v="0"/>
    <n v="16"/>
    <n v="88.88888888888889"/>
    <n v="18"/>
  </r>
  <r>
    <s v="gameartacademic"/>
    <s v="northantshouruk"/>
    <m/>
    <m/>
    <m/>
    <m/>
    <m/>
    <m/>
    <m/>
    <m/>
    <s v="Yes"/>
    <n v="103"/>
    <m/>
    <m/>
    <x v="3"/>
    <d v="2019-05-13T17:41:20.000"/>
    <s v="@NorthantshourUk Really good to hear. Bit by bit by bit the pieces will come together :)"/>
    <m/>
    <m/>
    <x v="0"/>
    <m/>
    <s v="http://pbs.twimg.com/profile_images/1106936493849886726/Q5ItOAv2_normal.png"/>
    <x v="61"/>
    <d v="2019-05-13T00:00:00.000"/>
    <s v="17:41:20"/>
    <s v="https://twitter.com/gameartacademic/status/1127992234631139328"/>
    <m/>
    <m/>
    <s v="1127992234631139328"/>
    <s v="1127987503045025792"/>
    <b v="0"/>
    <n v="0"/>
    <s v="1568368735"/>
    <b v="0"/>
    <s v="en"/>
    <m/>
    <s v=""/>
    <b v="0"/>
    <n v="0"/>
    <s v=""/>
    <s v="Twitter Web Client"/>
    <b v="0"/>
    <s v="1127987503045025792"/>
    <s v="Tweet"/>
    <n v="0"/>
    <n v="0"/>
    <m/>
    <m/>
    <m/>
    <m/>
    <m/>
    <m/>
    <m/>
    <m/>
    <n v="3"/>
    <s v="1"/>
    <s v="2"/>
    <n v="1"/>
    <n v="6.666666666666667"/>
    <n v="0"/>
    <n v="0"/>
    <n v="0"/>
    <n v="0"/>
    <n v="14"/>
    <n v="93.33333333333333"/>
    <n v="15"/>
  </r>
  <r>
    <s v="gameartacademic"/>
    <s v="northantshouruk"/>
    <m/>
    <m/>
    <m/>
    <m/>
    <m/>
    <m/>
    <m/>
    <m/>
    <s v="Yes"/>
    <n v="104"/>
    <m/>
    <m/>
    <x v="3"/>
    <d v="2019-05-13T17:52:21.000"/>
    <s v="@NorthantshourUk Have you signed up for Merged Futures? If you would like to come to the uni in advance and I'll show you around and show you the space before the big day, then let me know :) #TeamNorthants"/>
    <m/>
    <m/>
    <x v="6"/>
    <m/>
    <s v="http://pbs.twimg.com/profile_images/1106936493849886726/Q5ItOAv2_normal.png"/>
    <x v="62"/>
    <d v="2019-05-13T00:00:00.000"/>
    <s v="17:52:21"/>
    <s v="https://twitter.com/gameartacademic/status/1127995005522432000"/>
    <m/>
    <m/>
    <s v="1127995005522432000"/>
    <s v="1127994278414835713"/>
    <b v="0"/>
    <n v="0"/>
    <s v="1568368735"/>
    <b v="0"/>
    <s v="en"/>
    <m/>
    <s v=""/>
    <b v="0"/>
    <n v="0"/>
    <s v=""/>
    <s v="Twitter Web Client"/>
    <b v="0"/>
    <s v="1127994278414835713"/>
    <s v="Tweet"/>
    <n v="0"/>
    <n v="0"/>
    <m/>
    <m/>
    <m/>
    <m/>
    <m/>
    <m/>
    <m/>
    <m/>
    <n v="3"/>
    <s v="1"/>
    <s v="2"/>
    <n v="1"/>
    <n v="2.6315789473684212"/>
    <n v="0"/>
    <n v="0"/>
    <n v="0"/>
    <n v="0"/>
    <n v="37"/>
    <n v="97.36842105263158"/>
    <n v="38"/>
  </r>
  <r>
    <s v="gameartacademic"/>
    <s v="northantshouruk"/>
    <m/>
    <m/>
    <m/>
    <m/>
    <m/>
    <m/>
    <m/>
    <m/>
    <s v="Yes"/>
    <n v="105"/>
    <m/>
    <m/>
    <x v="3"/>
    <d v="2019-05-13T22:13:34.000"/>
    <s v="@NorthantshourUk Tomorrow we @DigiNorthampton release the schedule for the day! It's not going to be quite as dramatic as Game of Thrones, but it'll be flippin cool as!! DM me some days in the next week or so when you might be near Waterside and have a 30 mins to spare :)"/>
    <m/>
    <m/>
    <x v="0"/>
    <m/>
    <s v="http://pbs.twimg.com/profile_images/1106936493849886726/Q5ItOAv2_normal.png"/>
    <x v="63"/>
    <d v="2019-05-13T00:00:00.000"/>
    <s v="22:13:34"/>
    <s v="https://twitter.com/gameartacademic/status/1128060744615047168"/>
    <m/>
    <m/>
    <s v="1128060744615047168"/>
    <s v="1128040805099364353"/>
    <b v="0"/>
    <n v="1"/>
    <s v="1568368735"/>
    <b v="0"/>
    <s v="en"/>
    <m/>
    <s v=""/>
    <b v="0"/>
    <n v="0"/>
    <s v=""/>
    <s v="Twitter Web Client"/>
    <b v="0"/>
    <s v="1128040805099364353"/>
    <s v="Tweet"/>
    <n v="0"/>
    <n v="0"/>
    <m/>
    <m/>
    <m/>
    <m/>
    <m/>
    <m/>
    <m/>
    <m/>
    <n v="3"/>
    <s v="1"/>
    <s v="2"/>
    <n v="1"/>
    <n v="1.9607843137254901"/>
    <n v="0"/>
    <n v="0"/>
    <n v="0"/>
    <n v="0"/>
    <n v="50"/>
    <n v="98.03921568627452"/>
    <n v="51"/>
  </r>
  <r>
    <s v="belgianboolean"/>
    <s v="annahollinrake"/>
    <m/>
    <m/>
    <m/>
    <m/>
    <m/>
    <m/>
    <m/>
    <m/>
    <s v="Yes"/>
    <n v="106"/>
    <m/>
    <m/>
    <x v="0"/>
    <d v="2019-05-13T22:22:20.000"/>
    <s v="@GameArtAcademic @AnnaHollinrake Put Wet Spices on my tombstone"/>
    <m/>
    <m/>
    <x v="0"/>
    <m/>
    <s v="http://pbs.twimg.com/profile_images/983447444288655360/nmoFq5mc_normal.jpg"/>
    <x v="64"/>
    <d v="2019-05-13T00:00:00.000"/>
    <s v="22:22:20"/>
    <s v="https://twitter.com/belgianboolean/status/1128062951091523584"/>
    <m/>
    <m/>
    <s v="1128062951091523584"/>
    <s v="1128062565265731584"/>
    <b v="0"/>
    <n v="0"/>
    <s v="1010890008067272704"/>
    <b v="0"/>
    <s v="en"/>
    <m/>
    <s v=""/>
    <b v="0"/>
    <n v="0"/>
    <s v=""/>
    <s v="Twitter for iPhone"/>
    <b v="0"/>
    <s v="1128062565265731584"/>
    <s v="Tweet"/>
    <n v="0"/>
    <n v="0"/>
    <m/>
    <m/>
    <m/>
    <m/>
    <m/>
    <m/>
    <m/>
    <m/>
    <n v="1"/>
    <s v="1"/>
    <s v="1"/>
    <n v="0"/>
    <n v="0"/>
    <n v="0"/>
    <n v="0"/>
    <n v="0"/>
    <n v="0"/>
    <n v="8"/>
    <n v="100"/>
    <n v="8"/>
  </r>
  <r>
    <s v="gameartacademic"/>
    <s v="annahollinrake"/>
    <m/>
    <m/>
    <m/>
    <m/>
    <m/>
    <m/>
    <m/>
    <m/>
    <s v="No"/>
    <n v="107"/>
    <m/>
    <m/>
    <x v="0"/>
    <d v="2019-05-13T22:20:48.000"/>
    <s v="@BelgianBoolean @AnnaHollinrake All your awesome work, right from the days of design to now, being a fab games artist promoting the work of many many others with your twitter sharing and thoughtfulness...and this...this might now be your legacy X'D #WetSpices"/>
    <m/>
    <m/>
    <x v="7"/>
    <m/>
    <s v="http://pbs.twimg.com/profile_images/1106936493849886726/Q5ItOAv2_normal.png"/>
    <x v="65"/>
    <d v="2019-05-13T00:00:00.000"/>
    <s v="22:20:48"/>
    <s v="https://twitter.com/gameartacademic/status/1128062565265731584"/>
    <m/>
    <m/>
    <s v="1128062565265731584"/>
    <s v="1128060158599409672"/>
    <b v="0"/>
    <n v="1"/>
    <s v="110527956"/>
    <b v="0"/>
    <s v="en"/>
    <m/>
    <s v=""/>
    <b v="0"/>
    <n v="0"/>
    <s v=""/>
    <s v="Twitter Web Client"/>
    <b v="0"/>
    <s v="1128060158599409672"/>
    <s v="Tweet"/>
    <n v="0"/>
    <n v="0"/>
    <m/>
    <m/>
    <m/>
    <m/>
    <m/>
    <m/>
    <m/>
    <m/>
    <n v="3"/>
    <s v="1"/>
    <s v="1"/>
    <n v="5"/>
    <n v="11.904761904761905"/>
    <n v="0"/>
    <n v="0"/>
    <n v="0"/>
    <n v="0"/>
    <n v="37"/>
    <n v="88.0952380952381"/>
    <n v="42"/>
  </r>
  <r>
    <s v="gameartacademic"/>
    <s v="annahollinrake"/>
    <m/>
    <m/>
    <m/>
    <m/>
    <m/>
    <m/>
    <m/>
    <m/>
    <s v="No"/>
    <n v="108"/>
    <m/>
    <m/>
    <x v="0"/>
    <d v="2019-05-13T22:25:12.000"/>
    <s v="@BelgianBoolean @AnnaHollinrake Your challenge is to now 3D model and texture your own brand and range of culinary sauces!"/>
    <m/>
    <m/>
    <x v="0"/>
    <m/>
    <s v="http://pbs.twimg.com/profile_images/1106936493849886726/Q5ItOAv2_normal.png"/>
    <x v="66"/>
    <d v="2019-05-13T00:00:00.000"/>
    <s v="22:25:12"/>
    <s v="https://twitter.com/gameartacademic/status/1128063671194677248"/>
    <m/>
    <m/>
    <s v="1128063671194677248"/>
    <s v="1128062951091523584"/>
    <b v="0"/>
    <n v="1"/>
    <s v="110527956"/>
    <b v="0"/>
    <s v="en"/>
    <m/>
    <s v=""/>
    <b v="0"/>
    <n v="0"/>
    <s v=""/>
    <s v="Twitter Web Client"/>
    <b v="0"/>
    <s v="1128062951091523584"/>
    <s v="Tweet"/>
    <n v="0"/>
    <n v="0"/>
    <m/>
    <m/>
    <m/>
    <m/>
    <m/>
    <m/>
    <m/>
    <m/>
    <n v="3"/>
    <s v="1"/>
    <s v="1"/>
    <n v="0"/>
    <n v="0"/>
    <n v="0"/>
    <n v="0"/>
    <n v="0"/>
    <n v="0"/>
    <n v="19"/>
    <n v="100"/>
    <n v="19"/>
  </r>
  <r>
    <s v="gameartacademic"/>
    <s v="annahollinrake"/>
    <m/>
    <m/>
    <m/>
    <m/>
    <m/>
    <m/>
    <m/>
    <m/>
    <s v="No"/>
    <n v="109"/>
    <m/>
    <m/>
    <x v="0"/>
    <d v="2019-05-13T22:26:16.000"/>
    <s v="@BelgianBoolean @AnnaHollinrake Belgian Booleans famous Wet Spice range XD"/>
    <m/>
    <m/>
    <x v="0"/>
    <m/>
    <s v="http://pbs.twimg.com/profile_images/1106936493849886726/Q5ItOAv2_normal.png"/>
    <x v="67"/>
    <d v="2019-05-13T00:00:00.000"/>
    <s v="22:26:16"/>
    <s v="https://twitter.com/gameartacademic/status/1128063942599876614"/>
    <m/>
    <m/>
    <s v="1128063942599876614"/>
    <s v="1128063671194677248"/>
    <b v="0"/>
    <n v="0"/>
    <s v="1010890008067272704"/>
    <b v="0"/>
    <s v="en"/>
    <m/>
    <s v=""/>
    <b v="0"/>
    <n v="0"/>
    <s v=""/>
    <s v="Twitter Web Client"/>
    <b v="0"/>
    <s v="1128063671194677248"/>
    <s v="Tweet"/>
    <n v="0"/>
    <n v="0"/>
    <m/>
    <m/>
    <m/>
    <m/>
    <m/>
    <m/>
    <m/>
    <m/>
    <n v="3"/>
    <s v="1"/>
    <s v="1"/>
    <n v="1"/>
    <n v="11.11111111111111"/>
    <n v="0"/>
    <n v="0"/>
    <n v="0"/>
    <n v="0"/>
    <n v="8"/>
    <n v="88.88888888888889"/>
    <n v="9"/>
  </r>
  <r>
    <s v="belgianboolean"/>
    <s v="belgianboolean"/>
    <m/>
    <m/>
    <m/>
    <m/>
    <m/>
    <m/>
    <m/>
    <m/>
    <s v="No"/>
    <n v="110"/>
    <m/>
    <m/>
    <x v="2"/>
    <d v="2019-05-13T22:26:13.000"/>
    <s v="#wetspices"/>
    <m/>
    <m/>
    <x v="7"/>
    <m/>
    <s v="http://pbs.twimg.com/profile_images/983447444288655360/nmoFq5mc_normal.jpg"/>
    <x v="68"/>
    <d v="2019-05-13T00:00:00.000"/>
    <s v="22:26:13"/>
    <s v="https://twitter.com/belgianboolean/status/1128063930029498369"/>
    <m/>
    <m/>
    <s v="1128063930029498369"/>
    <m/>
    <b v="0"/>
    <n v="9"/>
    <s v=""/>
    <b v="0"/>
    <s v="und"/>
    <m/>
    <s v=""/>
    <b v="0"/>
    <n v="1"/>
    <s v=""/>
    <s v="Twitter for iPhone"/>
    <b v="0"/>
    <s v="1128063930029498369"/>
    <s v="Retweet"/>
    <n v="0"/>
    <n v="0"/>
    <m/>
    <m/>
    <m/>
    <m/>
    <m/>
    <m/>
    <m/>
    <m/>
    <n v="2"/>
    <s v="1"/>
    <s v="1"/>
    <n v="0"/>
    <n v="0"/>
    <n v="0"/>
    <n v="0"/>
    <n v="0"/>
    <n v="0"/>
    <n v="1"/>
    <n v="100"/>
    <n v="1"/>
  </r>
  <r>
    <s v="gameartacademic"/>
    <s v="belgianboolean"/>
    <m/>
    <m/>
    <m/>
    <m/>
    <m/>
    <m/>
    <m/>
    <m/>
    <s v="Yes"/>
    <n v="115"/>
    <m/>
    <m/>
    <x v="1"/>
    <d v="2019-05-13T22:26:48.000"/>
    <s v="#wetspices"/>
    <m/>
    <m/>
    <x v="7"/>
    <m/>
    <s v="http://pbs.twimg.com/profile_images/1106936493849886726/Q5ItOAv2_normal.png"/>
    <x v="69"/>
    <d v="2019-05-13T00:00:00.000"/>
    <s v="22:26:48"/>
    <s v="https://twitter.com/gameartacademic/status/1128064075504680960"/>
    <m/>
    <m/>
    <s v="1128064075504680960"/>
    <m/>
    <b v="0"/>
    <n v="0"/>
    <s v=""/>
    <b v="0"/>
    <s v="und"/>
    <m/>
    <s v=""/>
    <b v="0"/>
    <n v="1"/>
    <s v="1128063930029498369"/>
    <s v="Twitter Web Client"/>
    <b v="0"/>
    <s v="1128063930029498369"/>
    <s v="Tweet"/>
    <n v="0"/>
    <n v="0"/>
    <m/>
    <m/>
    <m/>
    <m/>
    <m/>
    <m/>
    <m/>
    <m/>
    <n v="1"/>
    <s v="1"/>
    <s v="1"/>
    <n v="0"/>
    <n v="0"/>
    <n v="0"/>
    <n v="0"/>
    <n v="0"/>
    <n v="0"/>
    <n v="1"/>
    <n v="100"/>
    <n v="1"/>
  </r>
  <r>
    <s v="gameartacademic"/>
    <s v="andywinter7t8"/>
    <m/>
    <m/>
    <m/>
    <m/>
    <m/>
    <m/>
    <m/>
    <m/>
    <s v="No"/>
    <n v="116"/>
    <m/>
    <m/>
    <x v="0"/>
    <d v="2019-05-14T08:15:44.000"/>
    <s v="here we go :D @nick_petford @DeanofFAST @Dr_Alisherbaz @scottturneruon @DrAldoK  @UniNhantsNews @AndyWinter7t8 @IBM  #computing #vr #ar #northantshour #JustTheBeginning https://t.co/58jXti4OR0"/>
    <s v="https://twitter.com/DigiNorthampton/status/1128208671941582849"/>
    <s v="twitter.com"/>
    <x v="8"/>
    <m/>
    <s v="http://pbs.twimg.com/profile_images/1106936493849886726/Q5ItOAv2_normal.png"/>
    <x v="70"/>
    <d v="2019-05-14T00:00:00.000"/>
    <s v="08:15:44"/>
    <s v="https://twitter.com/gameartacademic/status/1128212283019210752"/>
    <m/>
    <m/>
    <s v="1128212283019210752"/>
    <m/>
    <b v="0"/>
    <n v="4"/>
    <s v=""/>
    <b v="1"/>
    <s v="en"/>
    <m/>
    <s v="1128208671941582849"/>
    <b v="0"/>
    <n v="4"/>
    <s v=""/>
    <s v="Twitter Web Client"/>
    <b v="0"/>
    <s v="1128212283019210752"/>
    <s v="Tweet"/>
    <n v="0"/>
    <n v="0"/>
    <m/>
    <m/>
    <m/>
    <m/>
    <m/>
    <m/>
    <m/>
    <m/>
    <n v="1"/>
    <s v="1"/>
    <s v="1"/>
    <m/>
    <m/>
    <m/>
    <m/>
    <m/>
    <m/>
    <m/>
    <m/>
    <m/>
  </r>
  <r>
    <s v="scottturneruon"/>
    <s v="scottturneruon"/>
    <m/>
    <m/>
    <m/>
    <m/>
    <m/>
    <m/>
    <m/>
    <m/>
    <s v="No"/>
    <n v="119"/>
    <m/>
    <m/>
    <x v="2"/>
    <d v="2019-05-06T07:30:08.000"/>
    <s v="Immersive Media Content Creation Guide https://t.co/Uj9GNHuQXE https://t.co/KlfZ1uri6n"/>
    <s v="https://buff.ly/2PPyeFZ"/>
    <s v="buff.ly"/>
    <x v="0"/>
    <s v="https://pbs.twimg.com/media/D53f8AEWkAE3V6R.jpg"/>
    <s v="https://pbs.twimg.com/media/D53f8AEWkAE3V6R.jpg"/>
    <x v="71"/>
    <d v="2019-05-06T00:00:00.000"/>
    <s v="07:30:08"/>
    <s v="https://twitter.com/scottturneruon/status/1125301706206662659"/>
    <m/>
    <m/>
    <s v="1125301706206662659"/>
    <m/>
    <b v="0"/>
    <n v="1"/>
    <s v=""/>
    <b v="0"/>
    <s v="en"/>
    <m/>
    <s v=""/>
    <b v="0"/>
    <n v="1"/>
    <s v=""/>
    <s v="Buffer"/>
    <b v="0"/>
    <s v="1125301706206662659"/>
    <s v="Retweet"/>
    <n v="0"/>
    <n v="0"/>
    <m/>
    <m/>
    <m/>
    <m/>
    <m/>
    <m/>
    <m/>
    <m/>
    <n v="1"/>
    <s v="4"/>
    <s v="4"/>
    <n v="0"/>
    <n v="0"/>
    <n v="0"/>
    <n v="0"/>
    <n v="0"/>
    <n v="0"/>
    <n v="5"/>
    <n v="100"/>
    <n v="5"/>
  </r>
  <r>
    <s v="scottturneruon"/>
    <s v="gameartacademic"/>
    <m/>
    <m/>
    <m/>
    <m/>
    <m/>
    <m/>
    <m/>
    <m/>
    <s v="Yes"/>
    <n v="120"/>
    <m/>
    <m/>
    <x v="3"/>
    <d v="2019-05-07T14:23:18.000"/>
    <s v="@GameArtAcademic This is a cool book as well on the old moon mission  - lots of #ar and £7 from the Works. Thinking of using it as part of the Education session within #mergedfutures https://t.co/Z6j5MY0nV2"/>
    <m/>
    <m/>
    <x v="9"/>
    <s v="https://pbs.twimg.com/media/D5-IF8pWwAEdQP7.jpg"/>
    <s v="https://pbs.twimg.com/media/D5-IF8pWwAEdQP7.jpg"/>
    <x v="72"/>
    <d v="2019-05-07T00:00:00.000"/>
    <s v="14:23:18"/>
    <s v="https://twitter.com/scottturneruon/status/1125768072260808704"/>
    <m/>
    <m/>
    <s v="1125768072260808704"/>
    <s v="1125765678626217986"/>
    <b v="0"/>
    <n v="0"/>
    <s v="1010890008067272704"/>
    <b v="0"/>
    <s v="en"/>
    <m/>
    <s v=""/>
    <b v="0"/>
    <n v="0"/>
    <s v=""/>
    <s v="Twitter for iPad"/>
    <b v="0"/>
    <s v="1125765678626217986"/>
    <s v="Tweet"/>
    <n v="0"/>
    <n v="0"/>
    <m/>
    <m/>
    <m/>
    <m/>
    <m/>
    <m/>
    <m/>
    <m/>
    <n v="1"/>
    <s v="4"/>
    <s v="1"/>
    <n v="3"/>
    <n v="9.090909090909092"/>
    <n v="0"/>
    <n v="0"/>
    <n v="0"/>
    <n v="0"/>
    <n v="30"/>
    <n v="90.9090909090909"/>
    <n v="33"/>
  </r>
  <r>
    <s v="scottturneruon"/>
    <s v="gameartacademic"/>
    <m/>
    <m/>
    <m/>
    <m/>
    <m/>
    <m/>
    <m/>
    <m/>
    <s v="Yes"/>
    <n v="121"/>
    <m/>
    <m/>
    <x v="0"/>
    <d v="2019-05-14T08:57:30.000"/>
    <s v="Thanks for sharing this @GameArtAcademic https://t.co/zbhsWvngNy"/>
    <s v="https://twitter.com/mlamons1/status/1128088205490905090"/>
    <s v="twitter.com"/>
    <x v="0"/>
    <m/>
    <s v="http://pbs.twimg.com/profile_images/707234049144840195/oOSySzdy_normal.jpg"/>
    <x v="73"/>
    <d v="2019-05-14T00:00:00.000"/>
    <s v="08:57:30"/>
    <s v="https://twitter.com/scottturneruon/status/1128222796524457984"/>
    <m/>
    <m/>
    <s v="1128222796524457984"/>
    <m/>
    <b v="0"/>
    <n v="2"/>
    <s v=""/>
    <b v="1"/>
    <s v="en"/>
    <m/>
    <s v="1128088205490905090"/>
    <b v="0"/>
    <n v="0"/>
    <s v=""/>
    <s v="Twitter Web Client"/>
    <b v="0"/>
    <s v="1128222796524457984"/>
    <s v="Tweet"/>
    <n v="0"/>
    <n v="0"/>
    <m/>
    <m/>
    <m/>
    <m/>
    <m/>
    <m/>
    <m/>
    <m/>
    <n v="1"/>
    <s v="4"/>
    <s v="1"/>
    <n v="0"/>
    <n v="0"/>
    <n v="0"/>
    <n v="0"/>
    <n v="0"/>
    <n v="0"/>
    <n v="5"/>
    <n v="100"/>
    <n v="5"/>
  </r>
  <r>
    <s v="gameartacademic"/>
    <s v="scottturneruon"/>
    <m/>
    <m/>
    <m/>
    <m/>
    <m/>
    <m/>
    <m/>
    <m/>
    <s v="Yes"/>
    <n v="122"/>
    <m/>
    <m/>
    <x v="1"/>
    <d v="2019-05-06T08:00:36.000"/>
    <s v="Immersive Media Content Creation Guide https://t.co/Uj9GNHuQXE https://t.co/KlfZ1uri6n"/>
    <s v="https://buff.ly/2PPyeFZ"/>
    <s v="buff.ly"/>
    <x v="0"/>
    <s v="https://pbs.twimg.com/media/D53f8AEWkAE3V6R.jpg"/>
    <s v="https://pbs.twimg.com/media/D53f8AEWkAE3V6R.jpg"/>
    <x v="74"/>
    <d v="2019-05-06T00:00:00.000"/>
    <s v="08:00:36"/>
    <s v="https://twitter.com/gameartacademic/status/1125309375227232257"/>
    <m/>
    <m/>
    <s v="1125309375227232257"/>
    <m/>
    <b v="0"/>
    <n v="0"/>
    <s v=""/>
    <b v="0"/>
    <s v="en"/>
    <m/>
    <s v=""/>
    <b v="0"/>
    <n v="1"/>
    <s v="1125301706206662659"/>
    <s v="Twitter Web App"/>
    <b v="0"/>
    <s v="1125301706206662659"/>
    <s v="Tweet"/>
    <n v="0"/>
    <n v="0"/>
    <m/>
    <m/>
    <m/>
    <m/>
    <m/>
    <m/>
    <m/>
    <m/>
    <n v="1"/>
    <s v="1"/>
    <s v="4"/>
    <n v="0"/>
    <n v="0"/>
    <n v="0"/>
    <n v="0"/>
    <n v="0"/>
    <n v="0"/>
    <n v="5"/>
    <n v="100"/>
    <n v="5"/>
  </r>
  <r>
    <s v="gameartacademic"/>
    <s v="scottturneruon"/>
    <m/>
    <m/>
    <m/>
    <m/>
    <m/>
    <m/>
    <m/>
    <m/>
    <s v="Yes"/>
    <n v="123"/>
    <m/>
    <m/>
    <x v="0"/>
    <d v="2019-05-07T14:13:48.000"/>
    <s v="https://t.co/XE7URXgu1L.fantastic! Well done Epic &amp;amp; Microsoft. The future of interactive learning is also one step nearer. cc @scottturneruon https://t.co/wZEPEN86Y0"/>
    <s v="http://This.is https://twitter.com/UnrealEngine/status/1125762454531780608"/>
    <s v="this.is twitter.com"/>
    <x v="0"/>
    <m/>
    <s v="http://pbs.twimg.com/profile_images/1106936493849886726/Q5ItOAv2_normal.png"/>
    <x v="75"/>
    <d v="2019-05-07T00:00:00.000"/>
    <s v="14:13:48"/>
    <s v="https://twitter.com/gameartacademic/status/1125765678626217986"/>
    <m/>
    <m/>
    <s v="1125765678626217986"/>
    <m/>
    <b v="0"/>
    <n v="3"/>
    <s v=""/>
    <b v="1"/>
    <s v="en"/>
    <m/>
    <s v="1125762454531780608"/>
    <b v="0"/>
    <n v="1"/>
    <s v=""/>
    <s v="Twitter Web Client"/>
    <b v="0"/>
    <s v="1125765678626217986"/>
    <s v="Tweet"/>
    <n v="0"/>
    <n v="0"/>
    <m/>
    <m/>
    <m/>
    <m/>
    <m/>
    <m/>
    <m/>
    <m/>
    <n v="5"/>
    <s v="1"/>
    <s v="4"/>
    <n v="1"/>
    <n v="5.882352941176471"/>
    <n v="0"/>
    <n v="0"/>
    <n v="0"/>
    <n v="0"/>
    <n v="16"/>
    <n v="94.11764705882354"/>
    <n v="17"/>
  </r>
  <r>
    <s v="gameartacademic"/>
    <s v="scottturneruon"/>
    <m/>
    <m/>
    <m/>
    <m/>
    <m/>
    <m/>
    <m/>
    <m/>
    <s v="Yes"/>
    <n v="124"/>
    <m/>
    <m/>
    <x v="3"/>
    <d v="2019-05-07T18:40:28.000"/>
    <s v="@scottturneruon https://t.co/XTEswGSKDE?"/>
    <s v="https://techcrunch.com/2019/05/07/google-brings-augmented-reality-to-search/"/>
    <s v="techcrunch.com"/>
    <x v="0"/>
    <m/>
    <s v="http://pbs.twimg.com/profile_images/1106936493849886726/Q5ItOAv2_normal.png"/>
    <x v="76"/>
    <d v="2019-05-07T00:00:00.000"/>
    <s v="18:40:28"/>
    <s v="https://twitter.com/gameartacademic/status/1125832789117550593"/>
    <m/>
    <m/>
    <s v="1125832789117550593"/>
    <m/>
    <b v="0"/>
    <n v="1"/>
    <s v="56366858"/>
    <b v="0"/>
    <s v="und"/>
    <m/>
    <s v=""/>
    <b v="0"/>
    <n v="1"/>
    <s v=""/>
    <s v="Twitter Web Client"/>
    <b v="0"/>
    <s v="1125832789117550593"/>
    <s v="Tweet"/>
    <n v="0"/>
    <n v="0"/>
    <m/>
    <m/>
    <m/>
    <m/>
    <m/>
    <m/>
    <m/>
    <m/>
    <n v="1"/>
    <s v="1"/>
    <s v="4"/>
    <n v="0"/>
    <n v="0"/>
    <n v="0"/>
    <n v="0"/>
    <n v="0"/>
    <n v="0"/>
    <n v="1"/>
    <n v="100"/>
    <n v="1"/>
  </r>
  <r>
    <s v="gameartacademic"/>
    <s v="scottturneruon"/>
    <m/>
    <m/>
    <m/>
    <m/>
    <m/>
    <m/>
    <m/>
    <m/>
    <s v="Yes"/>
    <n v="125"/>
    <m/>
    <m/>
    <x v="0"/>
    <d v="2019-05-11T17:39:20.000"/>
    <s v="cc @scottturneruon @_AlisonGoodyear @DRMMU @Dr_Alisherbaz https://t.co/Nc6RCt7viQ"/>
    <s v="https://twitter.com/tomemrich/status/1127105874965590016"/>
    <s v="twitter.com"/>
    <x v="0"/>
    <m/>
    <s v="http://pbs.twimg.com/profile_images/1106936493849886726/Q5ItOAv2_normal.png"/>
    <x v="77"/>
    <d v="2019-05-11T00:00:00.000"/>
    <s v="17:39:20"/>
    <s v="https://twitter.com/gameartacademic/status/1127266956158148609"/>
    <m/>
    <m/>
    <s v="1127266956158148609"/>
    <m/>
    <b v="0"/>
    <n v="4"/>
    <s v=""/>
    <b v="1"/>
    <s v="und"/>
    <m/>
    <s v="1127105874965590016"/>
    <b v="0"/>
    <n v="2"/>
    <s v=""/>
    <s v="Twitter Web Client"/>
    <b v="0"/>
    <s v="1127266956158148609"/>
    <s v="Tweet"/>
    <n v="0"/>
    <n v="0"/>
    <m/>
    <m/>
    <m/>
    <m/>
    <m/>
    <m/>
    <m/>
    <m/>
    <n v="5"/>
    <s v="1"/>
    <s v="4"/>
    <n v="0"/>
    <n v="0"/>
    <n v="0"/>
    <n v="0"/>
    <n v="0"/>
    <n v="0"/>
    <n v="5"/>
    <n v="100"/>
    <n v="5"/>
  </r>
  <r>
    <s v="gameartacademic"/>
    <s v="scottturneruon"/>
    <m/>
    <m/>
    <m/>
    <m/>
    <m/>
    <m/>
    <m/>
    <m/>
    <s v="Yes"/>
    <n v="127"/>
    <m/>
    <m/>
    <x v="0"/>
    <d v="2019-05-14T07:54:53.000"/>
    <s v="this might be of interest to @scottturneruon https://t.co/rtbHfZyr7Y"/>
    <s v="https://twitter.com/mlamons1/status/1128088205490905090"/>
    <s v="twitter.com"/>
    <x v="0"/>
    <m/>
    <s v="http://pbs.twimg.com/profile_images/1106936493849886726/Q5ItOAv2_normal.png"/>
    <x v="78"/>
    <d v="2019-05-14T00:00:00.000"/>
    <s v="07:54:53"/>
    <s v="https://twitter.com/gameartacademic/status/1128207038545264641"/>
    <m/>
    <m/>
    <s v="1128207038545264641"/>
    <m/>
    <b v="0"/>
    <n v="0"/>
    <s v=""/>
    <b v="1"/>
    <s v="en"/>
    <m/>
    <s v="1128088205490905090"/>
    <b v="0"/>
    <n v="0"/>
    <s v=""/>
    <s v="Twitter Web Client"/>
    <b v="0"/>
    <s v="1128207038545264641"/>
    <s v="Tweet"/>
    <n v="0"/>
    <n v="0"/>
    <m/>
    <m/>
    <m/>
    <m/>
    <m/>
    <m/>
    <m/>
    <m/>
    <n v="5"/>
    <s v="1"/>
    <s v="4"/>
    <n v="0"/>
    <n v="0"/>
    <n v="0"/>
    <n v="0"/>
    <n v="0"/>
    <n v="0"/>
    <n v="7"/>
    <n v="100"/>
    <n v="7"/>
  </r>
  <r>
    <s v="gameartacademic"/>
    <s v="revrichardcoles"/>
    <m/>
    <m/>
    <m/>
    <m/>
    <m/>
    <m/>
    <m/>
    <m/>
    <s v="No"/>
    <n v="135"/>
    <m/>
    <m/>
    <x v="0"/>
    <d v="2019-05-14T08:25:40.000"/>
    <s v="One of the goals of our @diginorthampton collaboration is to empower the local creative industries and hi tech explorers in Northamptonshire, giving them exposure and a voice.  @johnbirdswords @RevRichardColes #SocialEcho https://t.co/58jXti4OR0"/>
    <s v="https://twitter.com/DigiNorthampton/status/1128208671941582849"/>
    <s v="twitter.com"/>
    <x v="10"/>
    <m/>
    <s v="http://pbs.twimg.com/profile_images/1106936493849886726/Q5ItOAv2_normal.png"/>
    <x v="79"/>
    <d v="2019-05-14T00:00:00.000"/>
    <s v="08:25:40"/>
    <s v="https://twitter.com/gameartacademic/status/1128214784363630592"/>
    <m/>
    <m/>
    <s v="1128214784363630592"/>
    <m/>
    <b v="0"/>
    <n v="1"/>
    <s v=""/>
    <b v="1"/>
    <s v="en"/>
    <m/>
    <s v="1128208671941582849"/>
    <b v="0"/>
    <n v="0"/>
    <s v=""/>
    <s v="Twitter Web Client"/>
    <b v="0"/>
    <s v="1128214784363630592"/>
    <s v="Tweet"/>
    <n v="0"/>
    <n v="0"/>
    <m/>
    <m/>
    <m/>
    <m/>
    <m/>
    <m/>
    <m/>
    <m/>
    <n v="1"/>
    <s v="1"/>
    <s v="1"/>
    <m/>
    <m/>
    <m/>
    <m/>
    <m/>
    <m/>
    <m/>
    <m/>
    <m/>
  </r>
  <r>
    <s v="diginorthampton"/>
    <s v="diginorthampton"/>
    <m/>
    <m/>
    <m/>
    <m/>
    <m/>
    <m/>
    <m/>
    <m/>
    <s v="No"/>
    <n v="137"/>
    <m/>
    <m/>
    <x v="2"/>
    <d v="2019-05-03T14:11:39.000"/>
    <s v="👀 Promo time!_x000a__x000a_👉 https://t.co/1HvJokn1BH_x000a__x000a_#MergedFutures https://t.co/L5LNf8Gc0e"/>
    <s v="http://www.digitalnorthampton.com/mergedfutures"/>
    <s v="digitalnorthampton.com"/>
    <x v="1"/>
    <s v="https://pbs.twimg.com/media/D5pfEPqX4AAnCPb.jpg"/>
    <s v="https://pbs.twimg.com/media/D5pfEPqX4AAnCPb.jpg"/>
    <x v="80"/>
    <d v="2019-05-03T00:00:00.000"/>
    <s v="14:11:39"/>
    <s v="https://twitter.com/diginorthampton/status/1124315587960811520"/>
    <m/>
    <m/>
    <s v="1124315587960811520"/>
    <m/>
    <b v="0"/>
    <n v="8"/>
    <s v=""/>
    <b v="0"/>
    <s v="en"/>
    <m/>
    <s v=""/>
    <b v="0"/>
    <n v="1"/>
    <s v=""/>
    <s v="Twitter for iPhone"/>
    <b v="0"/>
    <s v="1124315587960811520"/>
    <s v="Retweet"/>
    <n v="0"/>
    <n v="0"/>
    <m/>
    <m/>
    <m/>
    <m/>
    <m/>
    <m/>
    <m/>
    <m/>
    <n v="3"/>
    <s v="3"/>
    <s v="3"/>
    <n v="0"/>
    <n v="0"/>
    <n v="0"/>
    <n v="0"/>
    <n v="0"/>
    <n v="0"/>
    <n v="3"/>
    <n v="100"/>
    <n v="3"/>
  </r>
  <r>
    <s v="diginorthampton"/>
    <s v="diginorthampton"/>
    <m/>
    <m/>
    <m/>
    <m/>
    <m/>
    <m/>
    <m/>
    <m/>
    <s v="No"/>
    <n v="138"/>
    <m/>
    <m/>
    <x v="2"/>
    <d v="2019-05-07T09:58:58.000"/>
    <s v="❓Question Time_x000a__x000a_💻 We’re working with a visually-impaired student who’s interested in website accessibility testing and training as a career. _x000a__x000a_🤔 He’s unsure organisations would be interested in paying for a web accessibility testing and training service._x000a__x000a_🤷‍♀️ What do you think?"/>
    <m/>
    <m/>
    <x v="0"/>
    <m/>
    <s v="http://pbs.twimg.com/profile_images/1081171630016159745/2iNZS4kj_normal.jpg"/>
    <x v="81"/>
    <d v="2019-05-07T00:00:00.000"/>
    <s v="09:58:58"/>
    <s v="https://twitter.com/diginorthampton/status/1125701549815152641"/>
    <m/>
    <m/>
    <s v="1125701549815152641"/>
    <m/>
    <b v="0"/>
    <n v="3"/>
    <s v=""/>
    <b v="0"/>
    <s v="en"/>
    <m/>
    <s v=""/>
    <b v="0"/>
    <n v="2"/>
    <s v=""/>
    <s v="Twitter for iPhone"/>
    <b v="0"/>
    <s v="1125701549815152641"/>
    <s v="Retweet"/>
    <n v="0"/>
    <n v="0"/>
    <m/>
    <m/>
    <m/>
    <m/>
    <m/>
    <m/>
    <m/>
    <m/>
    <n v="3"/>
    <s v="3"/>
    <s v="3"/>
    <n v="0"/>
    <n v="0"/>
    <n v="2"/>
    <n v="4.651162790697675"/>
    <n v="0"/>
    <n v="0"/>
    <n v="41"/>
    <n v="95.34883720930233"/>
    <n v="43"/>
  </r>
  <r>
    <s v="diginorthampton"/>
    <s v="diginorthampton"/>
    <m/>
    <m/>
    <m/>
    <m/>
    <m/>
    <m/>
    <m/>
    <m/>
    <s v="No"/>
    <n v="139"/>
    <m/>
    <m/>
    <x v="2"/>
    <d v="2019-05-14T07:36:46.000"/>
    <s v="🐣 Good morning everyone! We'll be releasing the full timetable for #MergedFutures at 9am._x000a__x000a_📻 Stay tuned... https://t.co/h5mqx8FDPB"/>
    <m/>
    <m/>
    <x v="1"/>
    <s v="https://pbs.twimg.com/media/D6guGYpW0AAv0Xs.jpg"/>
    <s v="https://pbs.twimg.com/media/D6guGYpW0AAv0Xs.jpg"/>
    <x v="82"/>
    <d v="2019-05-14T00:00:00.000"/>
    <s v="07:36:46"/>
    <s v="https://twitter.com/diginorthampton/status/1128202478602850305"/>
    <m/>
    <m/>
    <s v="1128202478602850305"/>
    <m/>
    <b v="0"/>
    <n v="2"/>
    <s v=""/>
    <b v="0"/>
    <s v="en"/>
    <m/>
    <s v=""/>
    <b v="0"/>
    <n v="1"/>
    <s v=""/>
    <s v="Twitter Web Client"/>
    <b v="0"/>
    <s v="1128202478602850305"/>
    <s v="Retweet"/>
    <n v="0"/>
    <n v="0"/>
    <m/>
    <m/>
    <m/>
    <m/>
    <m/>
    <m/>
    <m/>
    <m/>
    <n v="3"/>
    <s v="3"/>
    <s v="3"/>
    <n v="1"/>
    <n v="6.666666666666667"/>
    <n v="0"/>
    <n v="0"/>
    <n v="0"/>
    <n v="0"/>
    <n v="14"/>
    <n v="93.33333333333333"/>
    <n v="15"/>
  </r>
  <r>
    <s v="gameartacademic"/>
    <s v="diginorthampton"/>
    <m/>
    <m/>
    <m/>
    <m/>
    <m/>
    <m/>
    <m/>
    <m/>
    <s v="Yes"/>
    <n v="142"/>
    <m/>
    <m/>
    <x v="1"/>
    <d v="2019-05-07T08:38:48.000"/>
    <s v="👀 Promo time!_x000a__x000a_👉 https://t.co/1HvJokn1BH_x000a__x000a_#MergedFutures https://t.co/L5LNf8Gc0e"/>
    <s v="http://www.digitalnorthampton.com/mergedfutures"/>
    <s v="digitalnorthampton.com"/>
    <x v="1"/>
    <s v="https://pbs.twimg.com/media/D5pfEPqX4AAnCPb.jpg"/>
    <s v="https://pbs.twimg.com/media/D5pfEPqX4AAnCPb.jpg"/>
    <x v="83"/>
    <d v="2019-05-07T00:00:00.000"/>
    <s v="08:38:48"/>
    <s v="https://twitter.com/gameartacademic/status/1125681375418490880"/>
    <m/>
    <m/>
    <s v="1125681375418490880"/>
    <m/>
    <b v="0"/>
    <n v="0"/>
    <s v=""/>
    <b v="0"/>
    <s v="en"/>
    <m/>
    <s v=""/>
    <b v="0"/>
    <n v="1"/>
    <s v="1124315587960811520"/>
    <s v="Twitter Web App"/>
    <b v="0"/>
    <s v="1124315587960811520"/>
    <s v="Tweet"/>
    <n v="0"/>
    <n v="0"/>
    <m/>
    <m/>
    <m/>
    <m/>
    <m/>
    <m/>
    <m/>
    <m/>
    <n v="6"/>
    <s v="1"/>
    <s v="3"/>
    <n v="0"/>
    <n v="0"/>
    <n v="0"/>
    <n v="0"/>
    <n v="0"/>
    <n v="0"/>
    <n v="3"/>
    <n v="100"/>
    <n v="3"/>
  </r>
  <r>
    <s v="gameartacademic"/>
    <s v="diginorthampton"/>
    <m/>
    <m/>
    <m/>
    <m/>
    <m/>
    <m/>
    <m/>
    <m/>
    <s v="Yes"/>
    <n v="143"/>
    <m/>
    <m/>
    <x v="1"/>
    <d v="2019-05-07T10:30:44.000"/>
    <s v="❓Question Time_x000a__x000a_💻 We’re working with a visually-impaired student who’s interested in website accessibility testing and training as a career. _x000a__x000a_🤔 He’s unsure organisations would be interested in paying for a web accessibility testing and training service._x000a__x000a_🤷‍♀️ What do you think?"/>
    <m/>
    <m/>
    <x v="0"/>
    <m/>
    <s v="http://pbs.twimg.com/profile_images/1106936493849886726/Q5ItOAv2_normal.png"/>
    <x v="84"/>
    <d v="2019-05-07T00:00:00.000"/>
    <s v="10:30:44"/>
    <s v="https://twitter.com/gameartacademic/status/1125709542661218304"/>
    <m/>
    <m/>
    <s v="1125709542661218304"/>
    <m/>
    <b v="0"/>
    <n v="0"/>
    <s v=""/>
    <b v="0"/>
    <s v="en"/>
    <m/>
    <s v=""/>
    <b v="0"/>
    <n v="2"/>
    <s v="1125701549815152641"/>
    <s v="Twitter Web Client"/>
    <b v="0"/>
    <s v="1125701549815152641"/>
    <s v="Tweet"/>
    <n v="0"/>
    <n v="0"/>
    <m/>
    <m/>
    <m/>
    <m/>
    <m/>
    <m/>
    <m/>
    <m/>
    <n v="6"/>
    <s v="1"/>
    <s v="3"/>
    <n v="0"/>
    <n v="0"/>
    <n v="2"/>
    <n v="4.651162790697675"/>
    <n v="0"/>
    <n v="0"/>
    <n v="41"/>
    <n v="95.34883720930233"/>
    <n v="43"/>
  </r>
  <r>
    <s v="gameartacademic"/>
    <s v="diginorthampton"/>
    <m/>
    <m/>
    <m/>
    <m/>
    <m/>
    <m/>
    <m/>
    <m/>
    <s v="Yes"/>
    <n v="146"/>
    <m/>
    <m/>
    <x v="3"/>
    <d v="2019-05-09T09:52:50.000"/>
    <s v="@DigiNorthampton we all need to be here https://t.co/4HSXgASyrF"/>
    <s v="https://twitter.com/Craig_Lewis77/status/1126422908140703744"/>
    <s v="twitter.com"/>
    <x v="0"/>
    <m/>
    <s v="http://pbs.twimg.com/profile_images/1106936493849886726/Q5ItOAv2_normal.png"/>
    <x v="85"/>
    <d v="2019-05-09T00:00:00.000"/>
    <s v="09:52:50"/>
    <s v="https://twitter.com/gameartacademic/status/1126424781392416768"/>
    <m/>
    <m/>
    <s v="1126424781392416768"/>
    <m/>
    <b v="0"/>
    <n v="0"/>
    <s v="1069149654204469248"/>
    <b v="1"/>
    <s v="en"/>
    <m/>
    <s v="1126422908140703744"/>
    <b v="0"/>
    <n v="0"/>
    <s v=""/>
    <s v="Twitter Web App"/>
    <b v="0"/>
    <s v="1126424781392416768"/>
    <s v="Tweet"/>
    <n v="0"/>
    <n v="0"/>
    <m/>
    <m/>
    <m/>
    <m/>
    <m/>
    <m/>
    <m/>
    <m/>
    <n v="2"/>
    <s v="1"/>
    <s v="3"/>
    <n v="0"/>
    <n v="0"/>
    <n v="0"/>
    <n v="0"/>
    <n v="0"/>
    <n v="0"/>
    <n v="7"/>
    <n v="100"/>
    <n v="7"/>
  </r>
  <r>
    <s v="gameartacademic"/>
    <s v="diginorthampton"/>
    <m/>
    <m/>
    <m/>
    <m/>
    <m/>
    <m/>
    <m/>
    <m/>
    <s v="Yes"/>
    <n v="151"/>
    <m/>
    <m/>
    <x v="0"/>
    <d v="2019-05-14T07:01:35.000"/>
    <s v="Very excited to share our @DigiNorthampton schedule for Merged Futures later today. We are also working on some extra treats for the day!"/>
    <m/>
    <m/>
    <x v="0"/>
    <m/>
    <s v="http://pbs.twimg.com/profile_images/1106936493849886726/Q5ItOAv2_normal.png"/>
    <x v="86"/>
    <d v="2019-05-14T00:00:00.000"/>
    <s v="07:01:35"/>
    <s v="https://twitter.com/gameartacademic/status/1128193624519454720"/>
    <m/>
    <m/>
    <s v="1128193624519454720"/>
    <m/>
    <b v="0"/>
    <n v="1"/>
    <s v=""/>
    <b v="0"/>
    <s v="en"/>
    <m/>
    <s v=""/>
    <b v="0"/>
    <n v="0"/>
    <s v=""/>
    <s v="Twitter Web App"/>
    <b v="0"/>
    <s v="1128193624519454720"/>
    <s v="Tweet"/>
    <n v="0"/>
    <n v="0"/>
    <m/>
    <m/>
    <m/>
    <m/>
    <m/>
    <m/>
    <m/>
    <m/>
    <n v="5"/>
    <s v="1"/>
    <s v="3"/>
    <n v="1"/>
    <n v="4.3478260869565215"/>
    <n v="0"/>
    <n v="0"/>
    <n v="0"/>
    <n v="0"/>
    <n v="22"/>
    <n v="95.65217391304348"/>
    <n v="23"/>
  </r>
  <r>
    <s v="gameartacademic"/>
    <s v="diginorthampton"/>
    <m/>
    <m/>
    <m/>
    <m/>
    <m/>
    <m/>
    <m/>
    <m/>
    <s v="Yes"/>
    <n v="152"/>
    <m/>
    <m/>
    <x v="1"/>
    <d v="2019-05-14T07:37:49.000"/>
    <s v="🐣 Good morning everyone! We'll be releasing the full timetable for #MergedFutures at 9am._x000a__x000a_📻 Stay tuned... https://t.co/h5mqx8FDPB"/>
    <m/>
    <m/>
    <x v="1"/>
    <m/>
    <s v="http://pbs.twimg.com/profile_images/1106936493849886726/Q5ItOAv2_normal.png"/>
    <x v="87"/>
    <d v="2019-05-14T00:00:00.000"/>
    <s v="07:37:49"/>
    <s v="https://twitter.com/gameartacademic/status/1128202743016042496"/>
    <m/>
    <m/>
    <s v="1128202743016042496"/>
    <m/>
    <b v="0"/>
    <n v="0"/>
    <s v=""/>
    <b v="0"/>
    <s v="en"/>
    <m/>
    <s v=""/>
    <b v="0"/>
    <n v="1"/>
    <s v="1128202478602850305"/>
    <s v="Twitter Web App"/>
    <b v="0"/>
    <s v="1128202478602850305"/>
    <s v="Tweet"/>
    <n v="0"/>
    <n v="0"/>
    <m/>
    <m/>
    <m/>
    <m/>
    <m/>
    <m/>
    <m/>
    <m/>
    <n v="6"/>
    <s v="1"/>
    <s v="3"/>
    <n v="1"/>
    <n v="6.666666666666667"/>
    <n v="0"/>
    <n v="0"/>
    <n v="0"/>
    <n v="0"/>
    <n v="14"/>
    <n v="93.33333333333333"/>
    <n v="15"/>
  </r>
  <r>
    <s v="gameartacademic"/>
    <s v="secretartprize"/>
    <m/>
    <m/>
    <m/>
    <m/>
    <m/>
    <m/>
    <m/>
    <m/>
    <s v="No"/>
    <n v="154"/>
    <m/>
    <m/>
    <x v="3"/>
    <d v="2019-05-14T08:35:32.000"/>
    <s v="@secretartprize you might want to fix that https://t.co/Q8NDRmPy0G"/>
    <m/>
    <m/>
    <x v="0"/>
    <s v="https://pbs.twimg.com/media/D6g7nA_W0AE9Mg0.png"/>
    <s v="https://pbs.twimg.com/media/D6g7nA_W0AE9Mg0.png"/>
    <x v="88"/>
    <d v="2019-05-14T00:00:00.000"/>
    <s v="08:35:32"/>
    <s v="https://twitter.com/gameartacademic/status/1128217267047628801"/>
    <m/>
    <m/>
    <s v="1128217267047628801"/>
    <s v="1128215949763579905"/>
    <b v="0"/>
    <n v="0"/>
    <s v="3055629340"/>
    <b v="0"/>
    <s v="en"/>
    <m/>
    <s v=""/>
    <b v="0"/>
    <n v="0"/>
    <s v=""/>
    <s v="Twitter Web Client"/>
    <b v="0"/>
    <s v="1128215949763579905"/>
    <s v="Tweet"/>
    <n v="0"/>
    <n v="0"/>
    <m/>
    <m/>
    <m/>
    <m/>
    <m/>
    <m/>
    <m/>
    <m/>
    <n v="1"/>
    <s v="1"/>
    <s v="1"/>
    <n v="0"/>
    <n v="0"/>
    <n v="0"/>
    <n v="0"/>
    <n v="0"/>
    <n v="0"/>
    <n v="7"/>
    <n v="100"/>
    <n v="7"/>
  </r>
  <r>
    <s v="gameartacademic"/>
    <s v="archaeomark1"/>
    <m/>
    <m/>
    <m/>
    <m/>
    <m/>
    <m/>
    <m/>
    <m/>
    <s v="Yes"/>
    <n v="157"/>
    <m/>
    <m/>
    <x v="0"/>
    <d v="2019-05-14T08:40:11.000"/>
    <s v="So thrilled to be having a session on June 14th from our great new friends @MOLArchaeology too! Thank you James and @archaeomark1 #MergedFutures https://t.co/MhXPwAmVTZ"/>
    <m/>
    <m/>
    <x v="1"/>
    <s v="https://pbs.twimg.com/media/D6g8ZnDXsAEYMJT.png"/>
    <s v="https://pbs.twimg.com/media/D6g8ZnDXsAEYMJT.png"/>
    <x v="89"/>
    <d v="2019-05-14T00:00:00.000"/>
    <s v="08:40:11"/>
    <s v="https://twitter.com/gameartacademic/status/1128218436218314752"/>
    <m/>
    <m/>
    <s v="1128218436218314752"/>
    <m/>
    <b v="0"/>
    <n v="0"/>
    <s v=""/>
    <b v="0"/>
    <s v="en"/>
    <m/>
    <s v=""/>
    <b v="0"/>
    <n v="0"/>
    <s v=""/>
    <s v="Twitter Web Client"/>
    <b v="0"/>
    <s v="1128218436218314752"/>
    <s v="Tweet"/>
    <n v="0"/>
    <n v="0"/>
    <m/>
    <m/>
    <m/>
    <m/>
    <m/>
    <m/>
    <m/>
    <m/>
    <n v="1"/>
    <s v="1"/>
    <s v="1"/>
    <m/>
    <m/>
    <m/>
    <m/>
    <m/>
    <m/>
    <m/>
    <m/>
    <m/>
  </r>
  <r>
    <s v="gameartacademic"/>
    <s v="standrewscare"/>
    <m/>
    <m/>
    <m/>
    <m/>
    <m/>
    <m/>
    <m/>
    <m/>
    <s v="No"/>
    <n v="159"/>
    <m/>
    <m/>
    <x v="0"/>
    <d v="2019-05-14T08:43:10.000"/>
    <s v="We also are very excited to host our neighbours @StAndrewsCare https://t.co/gY9igbeYYi"/>
    <m/>
    <m/>
    <x v="0"/>
    <s v="https://pbs.twimg.com/media/D6g9KQYWsAUDXMm.png"/>
    <s v="https://pbs.twimg.com/media/D6g9KQYWsAUDXMm.png"/>
    <x v="90"/>
    <d v="2019-05-14T00:00:00.000"/>
    <s v="08:43:10"/>
    <s v="https://twitter.com/gameartacademic/status/1128219187258830848"/>
    <m/>
    <m/>
    <s v="1128219187258830848"/>
    <s v="1128218436218314752"/>
    <b v="0"/>
    <n v="0"/>
    <s v="1010890008067272704"/>
    <b v="0"/>
    <s v="en"/>
    <m/>
    <s v=""/>
    <b v="0"/>
    <n v="0"/>
    <s v=""/>
    <s v="Twitter Web Client"/>
    <b v="0"/>
    <s v="1128218436218314752"/>
    <s v="Tweet"/>
    <n v="0"/>
    <n v="0"/>
    <m/>
    <m/>
    <m/>
    <m/>
    <m/>
    <m/>
    <m/>
    <m/>
    <n v="1"/>
    <s v="1"/>
    <s v="1"/>
    <n v="1"/>
    <n v="10"/>
    <n v="0"/>
    <n v="0"/>
    <n v="0"/>
    <n v="0"/>
    <n v="9"/>
    <n v="90"/>
    <n v="10"/>
  </r>
  <r>
    <s v="gameartacademic"/>
    <s v="armediauk"/>
    <m/>
    <m/>
    <m/>
    <m/>
    <m/>
    <m/>
    <m/>
    <m/>
    <s v="No"/>
    <n v="160"/>
    <m/>
    <m/>
    <x v="0"/>
    <d v="2019-05-14T08:47:01.000"/>
    <s v="We have @ARmediaUK https://t.co/dPgkGCi9jk"/>
    <m/>
    <m/>
    <x v="0"/>
    <s v="https://pbs.twimg.com/tweet_video_thumb/D6g-B27XsAAkRMB.jpg"/>
    <s v="https://pbs.twimg.com/tweet_video_thumb/D6g-B27XsAAkRMB.jpg"/>
    <x v="91"/>
    <d v="2019-05-14T00:00:00.000"/>
    <s v="08:47:01"/>
    <s v="https://twitter.com/gameartacademic/status/1128220155694198784"/>
    <m/>
    <m/>
    <s v="1128220155694198784"/>
    <s v="1128219187258830848"/>
    <b v="0"/>
    <n v="1"/>
    <s v="1010890008067272704"/>
    <b v="0"/>
    <s v="en"/>
    <m/>
    <s v=""/>
    <b v="0"/>
    <n v="0"/>
    <s v=""/>
    <s v="Twitter Web Client"/>
    <b v="0"/>
    <s v="1128219187258830848"/>
    <s v="Tweet"/>
    <n v="0"/>
    <n v="0"/>
    <m/>
    <m/>
    <m/>
    <m/>
    <m/>
    <m/>
    <m/>
    <m/>
    <n v="1"/>
    <s v="1"/>
    <s v="1"/>
    <n v="0"/>
    <n v="0"/>
    <n v="0"/>
    <n v="0"/>
    <n v="0"/>
    <n v="0"/>
    <n v="3"/>
    <n v="100"/>
    <n v="3"/>
  </r>
  <r>
    <s v="vr_sam"/>
    <s v="gameartacademic"/>
    <m/>
    <m/>
    <m/>
    <m/>
    <m/>
    <m/>
    <m/>
    <m/>
    <s v="Yes"/>
    <n v="161"/>
    <m/>
    <m/>
    <x v="3"/>
    <d v="2019-05-09T06:16:48.000"/>
    <s v="@GameArtAcademic Immersive Test Lab Technician? https://t.co/a5aobKD41Q"/>
    <m/>
    <m/>
    <x v="0"/>
    <s v="https://pbs.twimg.com/tweet_video_thumb/D6Gr6fjWsAAqKvQ.jpg"/>
    <s v="https://pbs.twimg.com/tweet_video_thumb/D6Gr6fjWsAAqKvQ.jpg"/>
    <x v="92"/>
    <d v="2019-05-09T00:00:00.000"/>
    <s v="06:16:48"/>
    <s v="https://twitter.com/vr_sam/status/1126370415444746241"/>
    <m/>
    <m/>
    <s v="1126370415444746241"/>
    <s v="1126369643726241792"/>
    <b v="0"/>
    <n v="1"/>
    <s v="1010890008067272704"/>
    <b v="0"/>
    <s v="en"/>
    <m/>
    <s v=""/>
    <b v="0"/>
    <n v="0"/>
    <s v=""/>
    <s v="Twitter for iPhone"/>
    <b v="0"/>
    <s v="1126369643726241792"/>
    <s v="Tweet"/>
    <n v="0"/>
    <n v="0"/>
    <m/>
    <m/>
    <m/>
    <m/>
    <m/>
    <m/>
    <m/>
    <m/>
    <n v="2"/>
    <s v="10"/>
    <s v="1"/>
    <n v="0"/>
    <n v="0"/>
    <n v="0"/>
    <n v="0"/>
    <n v="0"/>
    <n v="0"/>
    <n v="5"/>
    <n v="100"/>
    <n v="5"/>
  </r>
  <r>
    <s v="vr_sam"/>
    <s v="gameartacademic"/>
    <m/>
    <m/>
    <m/>
    <m/>
    <m/>
    <m/>
    <m/>
    <m/>
    <s v="Yes"/>
    <n v="162"/>
    <m/>
    <m/>
    <x v="3"/>
    <d v="2019-05-14T09:01:45.000"/>
    <s v="@GameArtAcademic and I'm honoured to be asked / invited! Had best sort out that presentation eh? ;)"/>
    <m/>
    <m/>
    <x v="0"/>
    <m/>
    <s v="http://pbs.twimg.com/profile_images/1101139263129825280/G5OsaxVg_normal.jpg"/>
    <x v="93"/>
    <d v="2019-05-14T00:00:00.000"/>
    <s v="09:01:45"/>
    <s v="https://twitter.com/vr_sam/status/1128223867066114049"/>
    <m/>
    <m/>
    <s v="1128223867066114049"/>
    <s v="1128220489472708609"/>
    <b v="0"/>
    <n v="1"/>
    <s v="1010890008067272704"/>
    <b v="0"/>
    <s v="en"/>
    <m/>
    <s v=""/>
    <b v="0"/>
    <n v="0"/>
    <s v=""/>
    <s v="Twitter Web Client"/>
    <b v="0"/>
    <s v="1128220489472708609"/>
    <s v="Tweet"/>
    <n v="0"/>
    <n v="0"/>
    <m/>
    <m/>
    <m/>
    <m/>
    <m/>
    <m/>
    <m/>
    <m/>
    <n v="2"/>
    <s v="10"/>
    <s v="1"/>
    <n v="1"/>
    <n v="6.666666666666667"/>
    <n v="0"/>
    <n v="0"/>
    <n v="0"/>
    <n v="0"/>
    <n v="14"/>
    <n v="93.33333333333333"/>
    <n v="15"/>
  </r>
  <r>
    <s v="gameartacademic"/>
    <s v="vr_sam"/>
    <m/>
    <m/>
    <m/>
    <m/>
    <m/>
    <m/>
    <m/>
    <m/>
    <s v="Yes"/>
    <n v="163"/>
    <m/>
    <m/>
    <x v="3"/>
    <d v="2019-05-09T06:13:44.000"/>
    <s v="@vr_sam That all sounds very like a Technician to me (certainly in the education sense)"/>
    <m/>
    <m/>
    <x v="0"/>
    <m/>
    <s v="http://pbs.twimg.com/profile_images/1106936493849886726/Q5ItOAv2_normal.png"/>
    <x v="94"/>
    <d v="2019-05-09T00:00:00.000"/>
    <s v="06:13:44"/>
    <s v="https://twitter.com/gameartacademic/status/1126369643726241792"/>
    <m/>
    <m/>
    <s v="1126369643726241792"/>
    <s v="1126365763894431744"/>
    <b v="0"/>
    <n v="2"/>
    <s v="2525375635"/>
    <b v="0"/>
    <s v="en"/>
    <m/>
    <s v=""/>
    <b v="0"/>
    <n v="0"/>
    <s v=""/>
    <s v="Twitter Web App"/>
    <b v="0"/>
    <s v="1126365763894431744"/>
    <s v="Tweet"/>
    <n v="0"/>
    <n v="0"/>
    <m/>
    <m/>
    <m/>
    <m/>
    <m/>
    <m/>
    <m/>
    <m/>
    <n v="2"/>
    <s v="1"/>
    <s v="10"/>
    <n v="1"/>
    <n v="6.666666666666667"/>
    <n v="0"/>
    <n v="0"/>
    <n v="0"/>
    <n v="0"/>
    <n v="14"/>
    <n v="93.33333333333333"/>
    <n v="15"/>
  </r>
  <r>
    <s v="gameartacademic"/>
    <s v="vr_sam"/>
    <m/>
    <m/>
    <m/>
    <m/>
    <m/>
    <m/>
    <m/>
    <m/>
    <s v="Yes"/>
    <n v="164"/>
    <m/>
    <m/>
    <x v="3"/>
    <d v="2019-05-09T06:19:24.000"/>
    <s v="@vr_sam XD..great gif... drop the test bit maybe...it'll be in job spec"/>
    <m/>
    <m/>
    <x v="0"/>
    <m/>
    <s v="http://pbs.twimg.com/profile_images/1106936493849886726/Q5ItOAv2_normal.png"/>
    <x v="95"/>
    <d v="2019-05-09T00:00:00.000"/>
    <s v="06:19:24"/>
    <s v="https://twitter.com/gameartacademic/status/1126371070943145984"/>
    <m/>
    <m/>
    <s v="1126371070943145984"/>
    <s v="1126370415444746241"/>
    <b v="0"/>
    <n v="0"/>
    <s v="2525375635"/>
    <b v="0"/>
    <s v="en"/>
    <m/>
    <s v=""/>
    <b v="0"/>
    <n v="0"/>
    <s v=""/>
    <s v="Twitter Web App"/>
    <b v="0"/>
    <s v="1126370415444746241"/>
    <s v="Tweet"/>
    <n v="0"/>
    <n v="0"/>
    <m/>
    <m/>
    <m/>
    <m/>
    <m/>
    <m/>
    <m/>
    <m/>
    <n v="2"/>
    <s v="1"/>
    <s v="10"/>
    <n v="1"/>
    <n v="7.142857142857143"/>
    <n v="0"/>
    <n v="0"/>
    <n v="0"/>
    <n v="0"/>
    <n v="13"/>
    <n v="92.85714285714286"/>
    <n v="14"/>
  </r>
  <r>
    <s v="gameartacademic"/>
    <s v="vr_sam"/>
    <m/>
    <m/>
    <m/>
    <m/>
    <m/>
    <m/>
    <m/>
    <m/>
    <s v="Yes"/>
    <n v="165"/>
    <m/>
    <m/>
    <x v="0"/>
    <d v="2019-05-14T08:48:20.000"/>
    <s v="We are very honoured that @vr_sam agreed to deliver our keynote! https://t.co/4Y8Xa6Z4mB"/>
    <m/>
    <m/>
    <x v="0"/>
    <s v="https://pbs.twimg.com/media/D6g-jKEW4AAzkUL.png"/>
    <s v="https://pbs.twimg.com/media/D6g-jKEW4AAzkUL.png"/>
    <x v="96"/>
    <d v="2019-05-14T00:00:00.000"/>
    <s v="08:48:20"/>
    <s v="https://twitter.com/gameartacademic/status/1128220489472708609"/>
    <m/>
    <m/>
    <s v="1128220489472708609"/>
    <s v="1128220155694198784"/>
    <b v="0"/>
    <n v="1"/>
    <s v="1010890008067272704"/>
    <b v="0"/>
    <s v="en"/>
    <m/>
    <s v=""/>
    <b v="0"/>
    <n v="0"/>
    <s v=""/>
    <s v="Twitter Web Client"/>
    <b v="0"/>
    <s v="1128220155694198784"/>
    <s v="Tweet"/>
    <n v="0"/>
    <n v="0"/>
    <m/>
    <m/>
    <m/>
    <m/>
    <m/>
    <m/>
    <m/>
    <m/>
    <n v="1"/>
    <s v="1"/>
    <s v="10"/>
    <n v="0"/>
    <n v="0"/>
    <n v="0"/>
    <n v="0"/>
    <n v="0"/>
    <n v="0"/>
    <n v="11"/>
    <n v="100"/>
    <n v="11"/>
  </r>
  <r>
    <s v="_alisongoodyear"/>
    <s v="nnpress"/>
    <m/>
    <m/>
    <m/>
    <m/>
    <m/>
    <m/>
    <m/>
    <m/>
    <s v="No"/>
    <n v="166"/>
    <m/>
    <m/>
    <x v="0"/>
    <d v="2019-05-14T09:05:57.000"/>
    <s v="@GameArtAcademic @DRMMU @NNPress Cheers @GameArtAcademic I'm looking forward to seeing the amazing speakers you've lined up for Merged Futures 2019."/>
    <m/>
    <m/>
    <x v="0"/>
    <m/>
    <s v="http://pbs.twimg.com/profile_images/658071446309216256/73rkUfXL_normal.jpg"/>
    <x v="97"/>
    <d v="2019-05-14T00:00:00.000"/>
    <s v="09:05:57"/>
    <s v="https://twitter.com/_alisongoodyear/status/1128224923527282690"/>
    <m/>
    <m/>
    <s v="1128224923527282690"/>
    <s v="1128221136930603009"/>
    <b v="0"/>
    <n v="2"/>
    <s v="1010890008067272704"/>
    <b v="0"/>
    <s v="en"/>
    <m/>
    <s v=""/>
    <b v="0"/>
    <n v="0"/>
    <s v=""/>
    <s v="Hootsuite Inc."/>
    <b v="0"/>
    <s v="1128221136930603009"/>
    <s v="Tweet"/>
    <n v="0"/>
    <n v="0"/>
    <m/>
    <m/>
    <m/>
    <m/>
    <m/>
    <m/>
    <m/>
    <m/>
    <n v="1"/>
    <s v="4"/>
    <s v="4"/>
    <n v="1"/>
    <n v="5"/>
    <n v="0"/>
    <n v="0"/>
    <n v="0"/>
    <n v="0"/>
    <n v="19"/>
    <n v="95"/>
    <n v="20"/>
  </r>
  <r>
    <s v="drmmu"/>
    <s v="nnpress"/>
    <m/>
    <m/>
    <m/>
    <m/>
    <m/>
    <m/>
    <m/>
    <m/>
    <s v="No"/>
    <n v="167"/>
    <m/>
    <m/>
    <x v="0"/>
    <d v="2019-05-14T09:31:22.000"/>
    <s v="@GameArtAcademic @_AlisonGoodyear @NNPress Well done organising it, Iain."/>
    <m/>
    <m/>
    <x v="0"/>
    <m/>
    <s v="http://pbs.twimg.com/profile_images/964947692953767937/aPtQ1RYu_normal.jpg"/>
    <x v="98"/>
    <d v="2019-05-14T00:00:00.000"/>
    <s v="09:31:22"/>
    <s v="https://twitter.com/drmmu/status/1128231316628152320"/>
    <m/>
    <m/>
    <s v="1128231316628152320"/>
    <s v="1128221136930603009"/>
    <b v="0"/>
    <n v="2"/>
    <s v="1010890008067272704"/>
    <b v="0"/>
    <s v="en"/>
    <m/>
    <s v=""/>
    <b v="0"/>
    <n v="0"/>
    <s v=""/>
    <s v="Twitter for iPhone"/>
    <b v="0"/>
    <s v="1128221136930603009"/>
    <s v="Tweet"/>
    <n v="0"/>
    <n v="0"/>
    <m/>
    <m/>
    <m/>
    <m/>
    <m/>
    <m/>
    <m/>
    <m/>
    <n v="1"/>
    <s v="4"/>
    <s v="4"/>
    <n v="1"/>
    <n v="12.5"/>
    <n v="0"/>
    <n v="0"/>
    <n v="0"/>
    <n v="0"/>
    <n v="7"/>
    <n v="87.5"/>
    <n v="8"/>
  </r>
  <r>
    <s v="gameartacademic"/>
    <s v="nnpress"/>
    <m/>
    <m/>
    <m/>
    <m/>
    <m/>
    <m/>
    <m/>
    <m/>
    <s v="No"/>
    <n v="168"/>
    <m/>
    <m/>
    <x v="0"/>
    <d v="2019-05-14T08:50:55.000"/>
    <s v="We have a session on Art from the amazing @_AlisonGoodyear with @DRMMU (oh the things in our minds for Merged Futures 2020) cc @NNPress https://t.co/FuuMn7rIs3"/>
    <m/>
    <m/>
    <x v="0"/>
    <s v="https://pbs.twimg.com/media/D6g_A3kXoAIWIS6.png"/>
    <s v="https://pbs.twimg.com/media/D6g_A3kXoAIWIS6.png"/>
    <x v="99"/>
    <d v="2019-05-14T00:00:00.000"/>
    <s v="08:50:55"/>
    <s v="https://twitter.com/gameartacademic/status/1128221136930603009"/>
    <m/>
    <m/>
    <s v="1128221136930603009"/>
    <s v="1128220489472708609"/>
    <b v="0"/>
    <n v="2"/>
    <s v="1010890008067272704"/>
    <b v="0"/>
    <s v="en"/>
    <m/>
    <s v=""/>
    <b v="0"/>
    <n v="0"/>
    <s v=""/>
    <s v="Twitter Web Client"/>
    <b v="0"/>
    <s v="1128220489472708609"/>
    <s v="Tweet"/>
    <n v="0"/>
    <n v="0"/>
    <m/>
    <m/>
    <m/>
    <m/>
    <m/>
    <m/>
    <m/>
    <m/>
    <n v="1"/>
    <s v="1"/>
    <s v="4"/>
    <n v="1"/>
    <n v="4.166666666666667"/>
    <n v="0"/>
    <n v="0"/>
    <n v="0"/>
    <n v="0"/>
    <n v="23"/>
    <n v="95.83333333333333"/>
    <n v="24"/>
  </r>
  <r>
    <s v="gameartacademic"/>
    <s v="ibm"/>
    <m/>
    <m/>
    <m/>
    <m/>
    <m/>
    <m/>
    <m/>
    <m/>
    <s v="No"/>
    <n v="181"/>
    <m/>
    <m/>
    <x v="0"/>
    <d v="2019-05-14T08:52:22.000"/>
    <s v="We even have representation from @IBM which is amazing! Thank you! https://t.co/iFMo3X08iL"/>
    <m/>
    <m/>
    <x v="0"/>
    <s v="https://pbs.twimg.com/media/D6g_eB6WkAAb9-N.png"/>
    <s v="https://pbs.twimg.com/media/D6g_eB6WkAAb9-N.png"/>
    <x v="100"/>
    <d v="2019-05-14T00:00:00.000"/>
    <s v="08:52:22"/>
    <s v="https://twitter.com/gameartacademic/status/1128221503600975872"/>
    <m/>
    <m/>
    <s v="1128221503600975872"/>
    <s v="1128221136930603009"/>
    <b v="0"/>
    <n v="1"/>
    <s v="1010890008067272704"/>
    <b v="0"/>
    <s v="en"/>
    <m/>
    <s v=""/>
    <b v="0"/>
    <n v="0"/>
    <s v=""/>
    <s v="Twitter Web Client"/>
    <b v="0"/>
    <s v="1128221136930603009"/>
    <s v="Tweet"/>
    <n v="0"/>
    <n v="0"/>
    <m/>
    <m/>
    <m/>
    <m/>
    <m/>
    <m/>
    <m/>
    <m/>
    <n v="2"/>
    <s v="1"/>
    <s v="1"/>
    <n v="2"/>
    <n v="18.181818181818183"/>
    <n v="0"/>
    <n v="0"/>
    <n v="0"/>
    <n v="0"/>
    <n v="9"/>
    <n v="81.81818181818181"/>
    <n v="11"/>
  </r>
  <r>
    <s v="gameartacademic"/>
    <s v="helencaldwel"/>
    <m/>
    <m/>
    <m/>
    <m/>
    <m/>
    <m/>
    <m/>
    <m/>
    <s v="No"/>
    <n v="182"/>
    <m/>
    <m/>
    <x v="0"/>
    <d v="2019-05-14T11:22:46.000"/>
    <s v="Great to hang out with @HelenCaldwel whilst the (false) fire alarm went off. It was also sunny outside. Helen, here is the schedule for the #MergedFutures day :) https://t.co/x4MyDMkRJI"/>
    <m/>
    <m/>
    <x v="1"/>
    <s v="https://pbs.twimg.com/media/D6hhrlPWwAYyk-v.jpg"/>
    <s v="https://pbs.twimg.com/media/D6hhrlPWwAYyk-v.jpg"/>
    <x v="101"/>
    <d v="2019-05-14T00:00:00.000"/>
    <s v="11:22:46"/>
    <s v="https://twitter.com/gameartacademic/status/1128259353453256705"/>
    <m/>
    <m/>
    <s v="1128259353453256705"/>
    <m/>
    <b v="0"/>
    <n v="4"/>
    <s v=""/>
    <b v="0"/>
    <s v="en"/>
    <m/>
    <s v=""/>
    <b v="0"/>
    <n v="0"/>
    <s v=""/>
    <s v="Twitter Web Client"/>
    <b v="0"/>
    <s v="1128259353453256705"/>
    <s v="Tweet"/>
    <n v="0"/>
    <n v="0"/>
    <m/>
    <m/>
    <m/>
    <m/>
    <m/>
    <m/>
    <m/>
    <m/>
    <n v="1"/>
    <s v="1"/>
    <s v="1"/>
    <n v="1"/>
    <n v="3.7037037037037037"/>
    <n v="3"/>
    <n v="11.11111111111111"/>
    <n v="0"/>
    <n v="0"/>
    <n v="23"/>
    <n v="85.18518518518519"/>
    <n v="27"/>
  </r>
  <r>
    <s v="gameartacademic"/>
    <s v="gameartacademic"/>
    <m/>
    <m/>
    <m/>
    <m/>
    <m/>
    <m/>
    <m/>
    <m/>
    <s v="No"/>
    <n v="183"/>
    <m/>
    <m/>
    <x v="2"/>
    <d v="2019-05-06T13:49:46.000"/>
    <s v="Poor chap on table next to me has traumatized himself by eating a green chilli thinking it was a green bean."/>
    <m/>
    <m/>
    <x v="0"/>
    <m/>
    <s v="http://pbs.twimg.com/profile_images/1106936493849886726/Q5ItOAv2_normal.png"/>
    <x v="102"/>
    <d v="2019-05-06T00:00:00.000"/>
    <s v="13:49:46"/>
    <s v="https://twitter.com/gameartacademic/status/1125397245111697408"/>
    <m/>
    <m/>
    <s v="1125397245111697408"/>
    <m/>
    <b v="0"/>
    <n v="2"/>
    <s v=""/>
    <b v="0"/>
    <s v="en"/>
    <m/>
    <s v=""/>
    <b v="0"/>
    <n v="0"/>
    <s v=""/>
    <s v="Twitter Web App"/>
    <b v="0"/>
    <s v="1125397245111697408"/>
    <s v="Tweet"/>
    <n v="0"/>
    <n v="0"/>
    <m/>
    <m/>
    <m/>
    <m/>
    <m/>
    <m/>
    <m/>
    <m/>
    <n v="6"/>
    <s v="1"/>
    <s v="1"/>
    <n v="0"/>
    <n v="0"/>
    <n v="2"/>
    <n v="9.523809523809524"/>
    <n v="0"/>
    <n v="0"/>
    <n v="19"/>
    <n v="90.47619047619048"/>
    <n v="21"/>
  </r>
  <r>
    <s v="gameartacademic"/>
    <s v="gameartacademic"/>
    <m/>
    <m/>
    <m/>
    <m/>
    <m/>
    <m/>
    <m/>
    <m/>
    <s v="No"/>
    <n v="184"/>
    <m/>
    <m/>
    <x v="2"/>
    <d v="2019-05-07T10:32:49.000"/>
    <s v="My followers live in 30 countries: UK.(73%), USA(10%)... https://t.co/H1vYigjiOw_x000a_Get your free map! https://t.co/U5vSU0BoNc"/>
    <s v="http://tweepsmap.com/!GameArtAcademic"/>
    <s v="tweepsmap.com"/>
    <x v="0"/>
    <s v="https://pbs.twimg.com/media/D59TVu1WkAMYj-3.jpg"/>
    <s v="https://pbs.twimg.com/media/D59TVu1WkAMYj-3.jpg"/>
    <x v="103"/>
    <d v="2019-05-07T00:00:00.000"/>
    <s v="10:32:49"/>
    <s v="https://twitter.com/gameartacademic/status/1125710067104407554"/>
    <m/>
    <m/>
    <s v="1125710067104407554"/>
    <m/>
    <b v="0"/>
    <n v="0"/>
    <s v=""/>
    <b v="0"/>
    <s v="en"/>
    <m/>
    <s v=""/>
    <b v="0"/>
    <n v="0"/>
    <s v=""/>
    <s v="Tweepsmap"/>
    <b v="0"/>
    <s v="1125710067104407554"/>
    <s v="Tweet"/>
    <n v="0"/>
    <n v="0"/>
    <m/>
    <m/>
    <m/>
    <m/>
    <m/>
    <m/>
    <m/>
    <m/>
    <n v="6"/>
    <s v="1"/>
    <s v="1"/>
    <n v="1"/>
    <n v="7.142857142857143"/>
    <n v="0"/>
    <n v="0"/>
    <n v="0"/>
    <n v="0"/>
    <n v="13"/>
    <n v="92.85714285714286"/>
    <n v="14"/>
  </r>
  <r>
    <s v="gameartacademic"/>
    <s v="gameartacademic"/>
    <m/>
    <m/>
    <m/>
    <m/>
    <m/>
    <m/>
    <m/>
    <m/>
    <s v="No"/>
    <n v="185"/>
    <m/>
    <m/>
    <x v="2"/>
    <d v="2019-05-07T14:24:16.000"/>
    <s v="#FutureLearning https://t.co/s3E2R0M4Q3"/>
    <s v="https://twitter.com/scottturneruon/status/1125768072260808704"/>
    <s v="twitter.com"/>
    <x v="11"/>
    <m/>
    <s v="http://pbs.twimg.com/profile_images/1106936493849886726/Q5ItOAv2_normal.png"/>
    <x v="104"/>
    <d v="2019-05-07T00:00:00.000"/>
    <s v="14:24:16"/>
    <s v="https://twitter.com/gameartacademic/status/1125768313034952709"/>
    <m/>
    <m/>
    <s v="1125768313034952709"/>
    <m/>
    <b v="0"/>
    <n v="0"/>
    <s v=""/>
    <b v="1"/>
    <s v="und"/>
    <m/>
    <s v="1125768072260808704"/>
    <b v="0"/>
    <n v="0"/>
    <s v=""/>
    <s v="Twitter Web Client"/>
    <b v="0"/>
    <s v="1125768313034952709"/>
    <s v="Tweet"/>
    <n v="0"/>
    <n v="0"/>
    <m/>
    <m/>
    <m/>
    <m/>
    <m/>
    <m/>
    <m/>
    <m/>
    <n v="6"/>
    <s v="1"/>
    <s v="1"/>
    <n v="0"/>
    <n v="0"/>
    <n v="0"/>
    <n v="0"/>
    <n v="0"/>
    <n v="0"/>
    <n v="1"/>
    <n v="100"/>
    <n v="1"/>
  </r>
  <r>
    <s v="gameartacademic"/>
    <s v="gameartacademic"/>
    <m/>
    <m/>
    <m/>
    <m/>
    <m/>
    <m/>
    <m/>
    <m/>
    <s v="No"/>
    <n v="186"/>
    <m/>
    <m/>
    <x v="2"/>
    <d v="2019-05-11T23:42:13.000"/>
    <s v="1. Page and Plant_x000a_2. The Stranglers_x000a_3. The Cure_x000a_4. Beastie Boys_x000a_5. Tool_x000a_6. Radiohead https://t.co/ov92PmMFUG"/>
    <s v="https://twitter.com/MarkHarrisNYC/status/1127307575379283968"/>
    <s v="twitter.com"/>
    <x v="0"/>
    <m/>
    <s v="http://pbs.twimg.com/profile_images/1106936493849886726/Q5ItOAv2_normal.png"/>
    <x v="105"/>
    <d v="2019-05-11T00:00:00.000"/>
    <s v="23:42:13"/>
    <s v="https://twitter.com/gameartacademic/status/1127358276541272064"/>
    <m/>
    <m/>
    <s v="1127358276541272064"/>
    <m/>
    <b v="0"/>
    <n v="1"/>
    <s v=""/>
    <b v="1"/>
    <s v="en"/>
    <m/>
    <s v="1127307575379283968"/>
    <b v="0"/>
    <n v="0"/>
    <s v=""/>
    <s v="Twitter Web App"/>
    <b v="0"/>
    <s v="1127358276541272064"/>
    <s v="Tweet"/>
    <n v="0"/>
    <n v="0"/>
    <m/>
    <m/>
    <m/>
    <m/>
    <m/>
    <m/>
    <m/>
    <m/>
    <n v="6"/>
    <s v="1"/>
    <s v="1"/>
    <n v="1"/>
    <n v="5.882352941176471"/>
    <n v="0"/>
    <n v="0"/>
    <n v="0"/>
    <n v="0"/>
    <n v="16"/>
    <n v="94.11764705882354"/>
    <n v="17"/>
  </r>
  <r>
    <s v="gameartacademic"/>
    <s v="gameartacademic"/>
    <m/>
    <m/>
    <m/>
    <m/>
    <m/>
    <m/>
    <m/>
    <m/>
    <s v="No"/>
    <n v="187"/>
    <m/>
    <m/>
    <x v="2"/>
    <d v="2019-05-13T22:09:59.000"/>
    <s v="#GameofThronesseason8episode5 #DeathFest #ValarMorghulis"/>
    <m/>
    <m/>
    <x v="12"/>
    <m/>
    <s v="http://pbs.twimg.com/profile_images/1106936493849886726/Q5ItOAv2_normal.png"/>
    <x v="106"/>
    <d v="2019-05-13T00:00:00.000"/>
    <s v="22:09:59"/>
    <s v="https://twitter.com/gameartacademic/status/1128059844190248961"/>
    <m/>
    <m/>
    <s v="1128059844190248961"/>
    <m/>
    <b v="0"/>
    <n v="0"/>
    <s v=""/>
    <b v="0"/>
    <s v="und"/>
    <m/>
    <s v=""/>
    <b v="0"/>
    <n v="0"/>
    <s v=""/>
    <s v="Twitter Web Client"/>
    <b v="0"/>
    <s v="1128059844190248961"/>
    <s v="Tweet"/>
    <n v="0"/>
    <n v="0"/>
    <m/>
    <m/>
    <m/>
    <m/>
    <m/>
    <m/>
    <m/>
    <m/>
    <n v="6"/>
    <s v="1"/>
    <s v="1"/>
    <n v="0"/>
    <n v="0"/>
    <n v="0"/>
    <n v="0"/>
    <n v="0"/>
    <n v="0"/>
    <n v="3"/>
    <n v="100"/>
    <n v="3"/>
  </r>
  <r>
    <s v="gameartacademic"/>
    <s v="gameartacademic"/>
    <m/>
    <m/>
    <m/>
    <m/>
    <m/>
    <m/>
    <m/>
    <m/>
    <s v="No"/>
    <n v="188"/>
    <m/>
    <m/>
    <x v="2"/>
    <d v="2019-05-14T08:53:52.000"/>
    <s v="There are so many people who are giving up their time for free to talk and demonstrate and work towards sharing knowledge. It's very humbling."/>
    <m/>
    <m/>
    <x v="0"/>
    <m/>
    <s v="http://pbs.twimg.com/profile_images/1106936493849886726/Q5ItOAv2_normal.png"/>
    <x v="107"/>
    <d v="2019-05-14T00:00:00.000"/>
    <s v="08:53:52"/>
    <s v="https://twitter.com/gameartacademic/status/1128221882581491713"/>
    <m/>
    <m/>
    <s v="1128221882581491713"/>
    <s v="1128221503600975872"/>
    <b v="0"/>
    <n v="0"/>
    <s v="1010890008067272704"/>
    <b v="0"/>
    <s v="en"/>
    <m/>
    <s v=""/>
    <b v="0"/>
    <n v="0"/>
    <s v=""/>
    <s v="Twitter Web Client"/>
    <b v="0"/>
    <s v="1128221503600975872"/>
    <s v="Tweet"/>
    <n v="0"/>
    <n v="0"/>
    <m/>
    <m/>
    <m/>
    <m/>
    <m/>
    <m/>
    <m/>
    <m/>
    <n v="6"/>
    <s v="1"/>
    <s v="1"/>
    <n v="2"/>
    <n v="8"/>
    <n v="0"/>
    <n v="0"/>
    <n v="0"/>
    <n v="0"/>
    <n v="23"/>
    <n v="92"/>
    <n v="25"/>
  </r>
  <r>
    <s v="nick_petford"/>
    <s v="hegoingglobal"/>
    <m/>
    <m/>
    <m/>
    <m/>
    <m/>
    <m/>
    <m/>
    <m/>
    <s v="No"/>
    <n v="189"/>
    <m/>
    <m/>
    <x v="0"/>
    <d v="2019-05-13T13:12:45.000"/>
    <s v="In Berlin #goingglobal9 to chair session on Digital Learning with colleagues from Brazil, UK &amp;amp; Nigeria @HEGoingGlobal https://t.co/DTwPFHYI0X"/>
    <m/>
    <m/>
    <x v="13"/>
    <s v="https://pbs.twimg.com/media/D6cxezUWsAA3sXD.jpg"/>
    <s v="https://pbs.twimg.com/media/D6cxezUWsAA3sXD.jpg"/>
    <x v="108"/>
    <d v="2019-05-13T00:00:00.000"/>
    <s v="13:12:45"/>
    <s v="https://twitter.com/nick_petford/status/1127924644718219269"/>
    <m/>
    <m/>
    <s v="1127924644718219269"/>
    <m/>
    <b v="0"/>
    <n v="16"/>
    <s v=""/>
    <b v="0"/>
    <s v="en"/>
    <m/>
    <s v=""/>
    <b v="0"/>
    <n v="4"/>
    <s v=""/>
    <s v="Twitter for iPhone"/>
    <b v="0"/>
    <s v="1127924644718219269"/>
    <s v="Reply-To"/>
    <n v="0"/>
    <n v="0"/>
    <m/>
    <m/>
    <m/>
    <m/>
    <m/>
    <m/>
    <m/>
    <m/>
    <n v="1"/>
    <s v="1"/>
    <s v="1"/>
    <n v="0"/>
    <n v="0"/>
    <n v="0"/>
    <n v="0"/>
    <n v="0"/>
    <n v="0"/>
    <n v="17"/>
    <n v="100"/>
    <n v="17"/>
  </r>
  <r>
    <s v="omend4"/>
    <s v="omend4"/>
    <m/>
    <m/>
    <m/>
    <m/>
    <m/>
    <m/>
    <m/>
    <m/>
    <s v="No"/>
    <n v="190"/>
    <m/>
    <m/>
    <x v="2"/>
    <d v="2019-05-13T21:44:26.000"/>
    <s v="On the plus side when R.R finishes the books we can just re shoot this and pretend it never happened. Like a CG sonic with human teeth. #GameofThronesseason8episode5"/>
    <m/>
    <m/>
    <x v="14"/>
    <m/>
    <s v="http://pbs.twimg.com/profile_images/895423539553210368/q1Au_r5h_normal.jpg"/>
    <x v="109"/>
    <d v="2019-05-13T00:00:00.000"/>
    <s v="21:44:26"/>
    <s v="https://twitter.com/omend4/status/1128053412728311808"/>
    <m/>
    <m/>
    <s v="1128053412728311808"/>
    <m/>
    <b v="0"/>
    <n v="5"/>
    <s v=""/>
    <b v="0"/>
    <s v="en"/>
    <m/>
    <s v=""/>
    <b v="0"/>
    <n v="0"/>
    <s v=""/>
    <s v="Twitter for iPhone"/>
    <b v="0"/>
    <s v="1128053412728311808"/>
    <s v="Reply-To"/>
    <n v="0"/>
    <n v="0"/>
    <m/>
    <m/>
    <m/>
    <m/>
    <m/>
    <m/>
    <m/>
    <m/>
    <n v="1"/>
    <s v="1"/>
    <s v="1"/>
    <n v="1"/>
    <n v="3.4482758620689653"/>
    <n v="1"/>
    <n v="3.4482758620689653"/>
    <n v="1"/>
    <n v="3.4482758620689653"/>
    <n v="26"/>
    <n v="89.65517241379311"/>
    <n v="29"/>
  </r>
  <r>
    <s v="vr_sam"/>
    <s v="vr_sam"/>
    <m/>
    <m/>
    <m/>
    <m/>
    <m/>
    <m/>
    <m/>
    <m/>
    <s v="No"/>
    <n v="191"/>
    <m/>
    <m/>
    <x v="2"/>
    <d v="2019-05-09T05:55:09.000"/>
    <s v="Trying to think of good name for role we’re planning later this year, help pls! Duties to include:_x000a_- keeping the VRLab &amp;amp; demo kit orderly and up-to-date_x000a_- assisting with studio client demos_x000a_- carrying out testing of new dev builds across a range of hardware_x000a_- researching new tech"/>
    <m/>
    <m/>
    <x v="0"/>
    <m/>
    <s v="http://pbs.twimg.com/profile_images/1101139263129825280/G5OsaxVg_normal.jpg"/>
    <x v="110"/>
    <d v="2019-05-09T00:00:00.000"/>
    <s v="05:55:09"/>
    <s v="https://twitter.com/vr_sam/status/1126364967001894912"/>
    <m/>
    <m/>
    <s v="1126364967001894912"/>
    <m/>
    <b v="0"/>
    <n v="10"/>
    <s v=""/>
    <b v="0"/>
    <s v="en"/>
    <m/>
    <s v=""/>
    <b v="0"/>
    <n v="2"/>
    <s v=""/>
    <s v="Twitter for iPhone"/>
    <b v="0"/>
    <s v="1126364967001894912"/>
    <s v="Reply-To"/>
    <n v="0"/>
    <n v="0"/>
    <m/>
    <m/>
    <m/>
    <m/>
    <m/>
    <m/>
    <m/>
    <m/>
    <n v="2"/>
    <s v="10"/>
    <s v="10"/>
    <n v="2"/>
    <n v="4"/>
    <n v="0"/>
    <n v="0"/>
    <n v="0"/>
    <n v="0"/>
    <n v="48"/>
    <n v="96"/>
    <n v="50"/>
  </r>
  <r>
    <s v="vr_sam"/>
    <s v="vr_sam"/>
    <m/>
    <m/>
    <m/>
    <m/>
    <m/>
    <m/>
    <m/>
    <m/>
    <s v="No"/>
    <n v="192"/>
    <m/>
    <m/>
    <x v="2"/>
    <d v="2019-05-09T05:58:19.000"/>
    <s v="Immersive Lab Assistant doesn’t convey test element _x000a__x000a_Immersive Tester doesn’t convey hardware / research element effectively _x000a__x000a_Chief Broom kinda conveys it but cynically _x000a__x000a_...same for Studio Greaser..."/>
    <m/>
    <m/>
    <x v="0"/>
    <m/>
    <s v="http://pbs.twimg.com/profile_images/1101139263129825280/G5OsaxVg_normal.jpg"/>
    <x v="111"/>
    <d v="2019-05-09T00:00:00.000"/>
    <s v="05:58:19"/>
    <s v="https://twitter.com/vr_sam/status/1126365763894431744"/>
    <m/>
    <m/>
    <s v="1126365763894431744"/>
    <s v="1126364967001894912"/>
    <b v="0"/>
    <n v="2"/>
    <s v="2525375635"/>
    <b v="0"/>
    <s v="en"/>
    <m/>
    <s v=""/>
    <b v="0"/>
    <n v="0"/>
    <s v=""/>
    <s v="Twitter for iPhone"/>
    <b v="0"/>
    <s v="1126364967001894912"/>
    <s v="Reply-To"/>
    <n v="0"/>
    <n v="0"/>
    <m/>
    <m/>
    <m/>
    <m/>
    <m/>
    <m/>
    <m/>
    <m/>
    <n v="2"/>
    <s v="10"/>
    <s v="10"/>
    <n v="1"/>
    <n v="3.5714285714285716"/>
    <n v="0"/>
    <n v="0"/>
    <n v="0"/>
    <n v="0"/>
    <n v="27"/>
    <n v="96.42857142857143"/>
    <n v="28"/>
  </r>
  <r>
    <s v="searleadrian"/>
    <s v="searleadrian"/>
    <m/>
    <m/>
    <m/>
    <m/>
    <m/>
    <m/>
    <m/>
    <m/>
    <s v="No"/>
    <n v="193"/>
    <m/>
    <m/>
    <x v="2"/>
    <d v="2019-05-07T16:37:04.000"/>
    <s v="Should I scream or call social services? Cathy Wilkes at Venice Biennale review https://t.co/K2Fc5h0fJ6"/>
    <s v="https://www.theguardian.com/artanddesign/2019/may/07/cathy-wilkes-british-pavilion-review-venice-biennale?CMP=share_btn_tw"/>
    <s v="theguardian.com"/>
    <x v="0"/>
    <m/>
    <s v="http://pbs.twimg.com/profile_images/378800000063692684/28931d73b5c5cf2f2943e1f7ecefe764_normal.jpeg"/>
    <x v="112"/>
    <d v="2019-05-07T00:00:00.000"/>
    <s v="16:37:04"/>
    <s v="https://twitter.com/searleadrian/status/1125801735342182400"/>
    <m/>
    <m/>
    <s v="1125801735342182400"/>
    <m/>
    <b v="0"/>
    <n v="16"/>
    <s v=""/>
    <b v="0"/>
    <s v="en"/>
    <m/>
    <s v=""/>
    <b v="0"/>
    <n v="6"/>
    <s v=""/>
    <s v="Twitter for iPhone"/>
    <b v="0"/>
    <s v="1125801735342182400"/>
    <s v="Reply-To"/>
    <n v="0"/>
    <n v="0"/>
    <m/>
    <m/>
    <m/>
    <m/>
    <m/>
    <m/>
    <m/>
    <m/>
    <n v="1"/>
    <s v="6"/>
    <s v="6"/>
    <n v="0"/>
    <n v="0"/>
    <n v="1"/>
    <n v="7.6923076923076925"/>
    <n v="0"/>
    <n v="0"/>
    <n v="12"/>
    <n v="92.3076923076923"/>
    <n v="13"/>
  </r>
  <r>
    <s v="magdasawon"/>
    <s v="searleadrian"/>
    <m/>
    <m/>
    <m/>
    <m/>
    <m/>
    <m/>
    <m/>
    <m/>
    <s v="No"/>
    <n v="194"/>
    <m/>
    <m/>
    <x v="3"/>
    <d v="2019-05-12T21:04:37.000"/>
    <s v="@SearleAdrian I’m filing this under: stuff I’ll prolly hate next month when I get there."/>
    <m/>
    <m/>
    <x v="0"/>
    <m/>
    <s v="http://pbs.twimg.com/profile_images/79837191/Magdalena_Sawon_Postmasters_normal.jpg"/>
    <x v="113"/>
    <d v="2019-05-12T00:00:00.000"/>
    <s v="21:04:37"/>
    <s v="https://twitter.com/magdasawon/status/1127681005295423488"/>
    <m/>
    <m/>
    <s v="1127681005295423488"/>
    <s v="1125801735342182400"/>
    <b v="0"/>
    <n v="2"/>
    <s v="1555864778"/>
    <b v="0"/>
    <s v="en"/>
    <m/>
    <s v=""/>
    <b v="0"/>
    <n v="0"/>
    <s v=""/>
    <s v="Twitter for iPhone"/>
    <b v="0"/>
    <s v="1125801735342182400"/>
    <s v="Reply-To"/>
    <n v="0"/>
    <n v="0"/>
    <m/>
    <m/>
    <m/>
    <m/>
    <m/>
    <m/>
    <m/>
    <m/>
    <n v="1"/>
    <s v="6"/>
    <s v="6"/>
    <n v="0"/>
    <n v="0"/>
    <n v="1"/>
    <n v="5.882352941176471"/>
    <n v="1"/>
    <n v="5.882352941176471"/>
    <n v="16"/>
    <n v="94.11764705882354"/>
    <n v="17"/>
  </r>
  <r>
    <s v="angry_voice"/>
    <s v="angry_voice"/>
    <m/>
    <m/>
    <m/>
    <m/>
    <m/>
    <m/>
    <m/>
    <m/>
    <s v="No"/>
    <n v="195"/>
    <m/>
    <m/>
    <x v="2"/>
    <d v="2019-05-06T15:44:41.000"/>
    <s v="For the love of all things good, please stop linking to and promoting stories in the Daily Mail, S*n, and Guido Fawkes. _x000a__x000a_They are disgusting hard-right propaganda operations, and you can almost always find the stories you want to talk about elsewhere."/>
    <m/>
    <m/>
    <x v="0"/>
    <m/>
    <s v="http://pbs.twimg.com/profile_images/1042766785408380928/b2NTSK4h_normal.jpg"/>
    <x v="114"/>
    <d v="2019-05-06T00:00:00.000"/>
    <s v="15:44:41"/>
    <s v="https://twitter.com/angry_voice/status/1125426161746677760"/>
    <m/>
    <m/>
    <s v="1125426161746677760"/>
    <m/>
    <b v="0"/>
    <n v="240"/>
    <s v=""/>
    <b v="0"/>
    <s v="en"/>
    <m/>
    <s v=""/>
    <b v="0"/>
    <n v="76"/>
    <s v=""/>
    <s v="Twitter Web Client"/>
    <b v="0"/>
    <s v="1125426161746677760"/>
    <s v="Reply-To"/>
    <n v="0"/>
    <n v="0"/>
    <m/>
    <m/>
    <m/>
    <m/>
    <m/>
    <m/>
    <m/>
    <m/>
    <n v="2"/>
    <s v="1"/>
    <s v="1"/>
    <n v="3"/>
    <n v="6.818181818181818"/>
    <n v="3"/>
    <n v="6.818181818181818"/>
    <n v="0"/>
    <n v="0"/>
    <n v="38"/>
    <n v="86.36363636363636"/>
    <n v="44"/>
  </r>
  <r>
    <s v="angry_voice"/>
    <s v="angry_voice"/>
    <m/>
    <m/>
    <m/>
    <m/>
    <m/>
    <m/>
    <m/>
    <m/>
    <s v="No"/>
    <n v="196"/>
    <m/>
    <m/>
    <x v="2"/>
    <d v="2019-05-06T15:44:41.000"/>
    <s v="If you want to criticise something specific on one of these sites then use screenshots. Don't actively help them by amplifying their links and increasing their clicks and advertising revenues."/>
    <m/>
    <m/>
    <x v="0"/>
    <m/>
    <s v="http://pbs.twimg.com/profile_images/1042766785408380928/b2NTSK4h_normal.jpg"/>
    <x v="114"/>
    <d v="2019-05-06T00:00:00.000"/>
    <s v="15:44:41"/>
    <s v="https://twitter.com/angry_voice/status/1125426163034263552"/>
    <m/>
    <m/>
    <s v="1125426163034263552"/>
    <s v="1125426161746677760"/>
    <b v="0"/>
    <n v="106"/>
    <s v="254706272"/>
    <b v="0"/>
    <s v="en"/>
    <m/>
    <s v=""/>
    <b v="0"/>
    <n v="30"/>
    <s v=""/>
    <s v="Twitter Web Client"/>
    <b v="0"/>
    <s v="1125426161746677760"/>
    <s v="Reply-To"/>
    <n v="0"/>
    <n v="0"/>
    <m/>
    <m/>
    <m/>
    <m/>
    <m/>
    <m/>
    <m/>
    <m/>
    <n v="2"/>
    <s v="1"/>
    <s v="1"/>
    <n v="0"/>
    <n v="0"/>
    <n v="0"/>
    <n v="0"/>
    <n v="0"/>
    <n v="0"/>
    <n v="30"/>
    <n v="100"/>
    <n v="30"/>
  </r>
  <r>
    <s v="diginorthampton"/>
    <s v="uninorthants"/>
    <m/>
    <m/>
    <m/>
    <m/>
    <m/>
    <m/>
    <m/>
    <m/>
    <s v="No"/>
    <n v="197"/>
    <m/>
    <m/>
    <x v="0"/>
    <d v="2019-05-07T07:47:40.000"/>
    <s v="👀 See anything interesting over the weekend?_x000a__x000a_📺 If you've been watching Ancient Invisible Cities on BBC2, you might be interested in this @UniNorthants project - the Hanging Gardens of Babylon in VR!_x000a__x000a_https://t.co/TFSOWGi3NL"/>
    <s v="https://www.northampton.ac.uk/news/games-art-students-hanging-gardens-of-babylon-walkthrough-is-screened-in-westminster-and-by-us-media-giant/"/>
    <s v="ac.uk"/>
    <x v="0"/>
    <m/>
    <s v="http://pbs.twimg.com/profile_images/1081171630016159745/2iNZS4kj_normal.jpg"/>
    <x v="115"/>
    <d v="2019-05-07T00:00:00.000"/>
    <s v="07:47:40"/>
    <s v="https://twitter.com/diginorthampton/status/1125668507822239746"/>
    <m/>
    <m/>
    <s v="1125668507822239746"/>
    <m/>
    <b v="1"/>
    <n v="10"/>
    <s v=""/>
    <b v="0"/>
    <s v="en"/>
    <m/>
    <s v=""/>
    <b v="1"/>
    <n v="3"/>
    <s v=""/>
    <s v="Twitter Web App"/>
    <b v="0"/>
    <s v="1125668507822239746"/>
    <s v="Reply-To"/>
    <n v="0"/>
    <n v="0"/>
    <m/>
    <m/>
    <m/>
    <m/>
    <m/>
    <m/>
    <m/>
    <m/>
    <n v="1"/>
    <s v="3"/>
    <s v="3"/>
    <n v="1"/>
    <n v="3.3333333333333335"/>
    <n v="1"/>
    <n v="3.3333333333333335"/>
    <n v="0"/>
    <n v="0"/>
    <n v="28"/>
    <n v="93.33333333333333"/>
    <n v="30"/>
  </r>
  <r>
    <s v="olibasciano"/>
    <s v="olibasciano"/>
    <m/>
    <m/>
    <m/>
    <m/>
    <m/>
    <m/>
    <m/>
    <m/>
    <s v="No"/>
    <n v="198"/>
    <m/>
    <m/>
    <x v="2"/>
    <d v="2019-05-13T16:30:21.000"/>
    <s v="Boring Q: How can I stop Twitter including random tweets (not RTs or even tweets people I follow have replied to) from appearing on my TL? Have searched through settings."/>
    <m/>
    <m/>
    <x v="0"/>
    <m/>
    <s v="http://pbs.twimg.com/profile_images/1046034987361992704/5pJ0Pw3m_normal.jpg"/>
    <x v="116"/>
    <d v="2019-05-13T00:00:00.000"/>
    <s v="16:30:21"/>
    <s v="https://twitter.com/olibasciano/status/1127974372218556417"/>
    <m/>
    <m/>
    <s v="1127974372218556417"/>
    <m/>
    <b v="0"/>
    <n v="2"/>
    <s v=""/>
    <b v="0"/>
    <s v="en"/>
    <m/>
    <s v=""/>
    <b v="0"/>
    <n v="0"/>
    <s v=""/>
    <s v="Twitter Web Client"/>
    <b v="0"/>
    <s v="1127974372218556417"/>
    <s v="Reply-To"/>
    <n v="0"/>
    <n v="0"/>
    <m/>
    <m/>
    <m/>
    <m/>
    <m/>
    <m/>
    <m/>
    <m/>
    <n v="1"/>
    <s v="9"/>
    <s v="9"/>
    <n v="0"/>
    <n v="0"/>
    <n v="1"/>
    <n v="3.3333333333333335"/>
    <n v="0"/>
    <n v="0"/>
    <n v="29"/>
    <n v="96.66666666666667"/>
    <n v="30"/>
  </r>
  <r>
    <s v="maxbarrister"/>
    <s v="maxbarrister"/>
    <m/>
    <m/>
    <m/>
    <m/>
    <m/>
    <m/>
    <m/>
    <m/>
    <s v="No"/>
    <n v="199"/>
    <m/>
    <m/>
    <x v="2"/>
    <d v="2019-05-10T13:31:27.000"/>
    <s v="Sign of my advancing years that my wig needs some minor repair, it's E&amp;amp;R but keen for recommendations of any good value repairers?"/>
    <m/>
    <m/>
    <x v="0"/>
    <m/>
    <s v="http://pbs.twimg.com/profile_images/1093495547074433024/NFRGStbx_normal.jpg"/>
    <x v="117"/>
    <d v="2019-05-10T00:00:00.000"/>
    <s v="13:31:27"/>
    <s v="https://twitter.com/maxbarrister/status/1126842186866274305"/>
    <m/>
    <m/>
    <s v="1126842186866274305"/>
    <m/>
    <b v="0"/>
    <n v="3"/>
    <s v=""/>
    <b v="0"/>
    <s v="en"/>
    <m/>
    <s v=""/>
    <b v="0"/>
    <n v="0"/>
    <s v=""/>
    <s v="Twitter Web App"/>
    <b v="0"/>
    <s v="1126842186866274305"/>
    <s v="Reply-To"/>
    <n v="0"/>
    <n v="0"/>
    <m/>
    <m/>
    <m/>
    <m/>
    <m/>
    <m/>
    <m/>
    <m/>
    <n v="1"/>
    <s v="8"/>
    <s v="8"/>
    <n v="3"/>
    <n v="12"/>
    <n v="0"/>
    <n v="0"/>
    <n v="0"/>
    <n v="0"/>
    <n v="22"/>
    <n v="88"/>
    <n v="25"/>
  </r>
  <r>
    <s v="anisminic"/>
    <s v="maxbarrister"/>
    <m/>
    <m/>
    <m/>
    <m/>
    <m/>
    <m/>
    <m/>
    <m/>
    <s v="No"/>
    <n v="200"/>
    <m/>
    <m/>
    <x v="3"/>
    <d v="2019-05-10T14:43:40.000"/>
    <s v="@maxbarrister Why would you want to repair your wig? Surely the last thing anyone wants is a pristine wig?"/>
    <m/>
    <m/>
    <x v="0"/>
    <m/>
    <s v="http://pbs.twimg.com/profile_images/801350663921864704/iwtssBRC_normal.jpg"/>
    <x v="118"/>
    <d v="2019-05-10T00:00:00.000"/>
    <s v="14:43:40"/>
    <s v="https://twitter.com/anisminic/status/1126860360957534208"/>
    <m/>
    <m/>
    <s v="1126860360957534208"/>
    <s v="1126842186866274305"/>
    <b v="0"/>
    <n v="1"/>
    <s v="72312144"/>
    <b v="0"/>
    <s v="en"/>
    <m/>
    <s v=""/>
    <b v="0"/>
    <n v="0"/>
    <s v=""/>
    <s v="Twitter for Android"/>
    <b v="0"/>
    <s v="1126842186866274305"/>
    <s v="Reply-To"/>
    <n v="0"/>
    <n v="0"/>
    <m/>
    <m/>
    <m/>
    <m/>
    <m/>
    <m/>
    <m/>
    <m/>
    <n v="1"/>
    <s v="8"/>
    <s v="8"/>
    <n v="0"/>
    <n v="0"/>
    <n v="0"/>
    <n v="0"/>
    <n v="0"/>
    <n v="0"/>
    <n v="19"/>
    <n v="100"/>
    <n v="19"/>
  </r>
  <r>
    <s v="silent0siris"/>
    <s v="silent0siris"/>
    <m/>
    <m/>
    <m/>
    <m/>
    <m/>
    <m/>
    <m/>
    <m/>
    <s v="No"/>
    <n v="201"/>
    <m/>
    <m/>
    <x v="2"/>
    <d v="2019-05-13T19:52:44.000"/>
    <s v="Neverending Story, Legend, Dark Crystal, Labyrinth, Willow..._x000a__x000a_Am I missing any major awesome kids-targeted 80's fantasy movies...? 😇"/>
    <m/>
    <m/>
    <x v="0"/>
    <m/>
    <s v="http://pbs.twimg.com/profile_images/806589323520798720/Oe9T7lO__normal.jpg"/>
    <x v="119"/>
    <d v="2019-05-13T00:00:00.000"/>
    <s v="19:52:44"/>
    <s v="https://twitter.com/silent0siris/status/1128025304675565568"/>
    <m/>
    <m/>
    <s v="1128025304675565568"/>
    <m/>
    <b v="0"/>
    <n v="78"/>
    <s v=""/>
    <b v="0"/>
    <s v="en"/>
    <m/>
    <s v=""/>
    <b v="0"/>
    <n v="4"/>
    <s v=""/>
    <s v="Twitter Web App"/>
    <b v="0"/>
    <s v="1128025304675565568"/>
    <s v="Reply-To"/>
    <n v="0"/>
    <n v="0"/>
    <m/>
    <m/>
    <m/>
    <m/>
    <m/>
    <m/>
    <m/>
    <m/>
    <n v="1"/>
    <s v="1"/>
    <s v="1"/>
    <n v="1"/>
    <n v="5.555555555555555"/>
    <n v="1"/>
    <n v="5.555555555555555"/>
    <n v="0"/>
    <n v="0"/>
    <n v="16"/>
    <n v="88.88888888888889"/>
    <n v="18"/>
  </r>
  <r>
    <s v="secretartprize"/>
    <s v="secretartprize"/>
    <m/>
    <m/>
    <m/>
    <m/>
    <m/>
    <m/>
    <m/>
    <m/>
    <s v="No"/>
    <n v="202"/>
    <m/>
    <m/>
    <x v="2"/>
    <d v="2019-05-14T08:30:18.000"/>
    <s v="Applications are now open..._x000a__x000a_Apply before its too late  👉🏼 https://t.co/e89GYJY7YJ https://t.co/dq5gx6lrYH"/>
    <s v="https://zealous.co/curiousdukegallery/opportunity/Secret-Art-Prize-2019/"/>
    <s v="zealous.co"/>
    <x v="0"/>
    <s v="https://pbs.twimg.com/media/D6g6bWiX4AAc9-t.png"/>
    <s v="https://pbs.twimg.com/media/D6g6bWiX4AAc9-t.png"/>
    <x v="120"/>
    <d v="2019-05-14T00:00:00.000"/>
    <s v="08:30:18"/>
    <s v="https://twitter.com/secretartprize/status/1128215949763579905"/>
    <m/>
    <m/>
    <s v="1128215949763579905"/>
    <m/>
    <b v="0"/>
    <n v="0"/>
    <s v=""/>
    <b v="0"/>
    <s v="en"/>
    <m/>
    <s v=""/>
    <b v="0"/>
    <n v="0"/>
    <s v=""/>
    <s v="Buffer"/>
    <b v="0"/>
    <s v="1128215949763579905"/>
    <s v="Reply-To"/>
    <n v="0"/>
    <n v="0"/>
    <m/>
    <m/>
    <m/>
    <m/>
    <m/>
    <m/>
    <m/>
    <m/>
    <n v="1"/>
    <s v="1"/>
    <s v="1"/>
    <n v="0"/>
    <n v="0"/>
    <n v="0"/>
    <n v="0"/>
    <n v="0"/>
    <n v="0"/>
    <n v="9"/>
    <n v="100"/>
    <n v="9"/>
  </r>
  <r>
    <s v="annahollinrake"/>
    <s v="belgianboolean"/>
    <m/>
    <m/>
    <m/>
    <m/>
    <m/>
    <m/>
    <m/>
    <m/>
    <s v="Yes"/>
    <n v="203"/>
    <m/>
    <m/>
    <x v="3"/>
    <d v="2019-05-13T22:08:36.000"/>
    <s v="@BelgianBoolean I'm so angry"/>
    <m/>
    <m/>
    <x v="0"/>
    <m/>
    <s v="http://pbs.twimg.com/profile_images/1078391037297639424/u1Pbamay_normal.jpg"/>
    <x v="121"/>
    <d v="2019-05-13T00:00:00.000"/>
    <s v="22:08:36"/>
    <s v="https://twitter.com/annahollinrake/status/1128059494729121792"/>
    <m/>
    <m/>
    <s v="1128059494729121792"/>
    <s v="1128010566759538688"/>
    <b v="0"/>
    <n v="4"/>
    <s v="110527956"/>
    <b v="0"/>
    <s v="en"/>
    <m/>
    <s v=""/>
    <b v="0"/>
    <n v="0"/>
    <s v=""/>
    <s v="Twitter for Android"/>
    <b v="0"/>
    <s v="1128010566759538688"/>
    <s v="Reply-To"/>
    <n v="0"/>
    <n v="0"/>
    <m/>
    <m/>
    <m/>
    <m/>
    <m/>
    <m/>
    <m/>
    <m/>
    <n v="1"/>
    <s v="1"/>
    <s v="1"/>
    <n v="0"/>
    <n v="0"/>
    <n v="1"/>
    <n v="25"/>
    <n v="0"/>
    <n v="0"/>
    <n v="3"/>
    <n v="75"/>
    <n v="4"/>
  </r>
  <r>
    <s v="belgianboolean"/>
    <s v="annahollinrake"/>
    <m/>
    <m/>
    <m/>
    <m/>
    <m/>
    <m/>
    <m/>
    <m/>
    <s v="Yes"/>
    <n v="204"/>
    <m/>
    <m/>
    <x v="3"/>
    <d v="2019-05-13T22:11:14.000"/>
    <s v="@AnnaHollinrake I love a good Sunday roast with wet spices"/>
    <m/>
    <m/>
    <x v="0"/>
    <m/>
    <s v="http://pbs.twimg.com/profile_images/983447444288655360/nmoFq5mc_normal.jpg"/>
    <x v="122"/>
    <d v="2019-05-13T00:00:00.000"/>
    <s v="22:11:14"/>
    <s v="https://twitter.com/belgianboolean/status/1128060158599409672"/>
    <m/>
    <m/>
    <s v="1128060158599409672"/>
    <s v="1128059494729121792"/>
    <b v="0"/>
    <n v="3"/>
    <s v="633711980"/>
    <b v="0"/>
    <s v="en"/>
    <m/>
    <s v=""/>
    <b v="0"/>
    <n v="1"/>
    <s v=""/>
    <s v="Twitter for iPhone"/>
    <b v="0"/>
    <s v="1128059494729121792"/>
    <s v="Reply-To"/>
    <n v="0"/>
    <n v="0"/>
    <m/>
    <m/>
    <m/>
    <m/>
    <m/>
    <m/>
    <m/>
    <m/>
    <n v="1"/>
    <s v="1"/>
    <s v="1"/>
    <n v="2"/>
    <n v="20"/>
    <n v="0"/>
    <n v="0"/>
    <n v="0"/>
    <n v="0"/>
    <n v="8"/>
    <n v="80"/>
    <n v="10"/>
  </r>
  <r>
    <s v="belgianboolean"/>
    <s v="belgianboolean"/>
    <m/>
    <m/>
    <m/>
    <m/>
    <m/>
    <m/>
    <m/>
    <m/>
    <s v="No"/>
    <n v="205"/>
    <m/>
    <m/>
    <x v="2"/>
    <d v="2019-05-13T18:54:11.000"/>
    <s v="is sauce just wet spices"/>
    <m/>
    <m/>
    <x v="0"/>
    <m/>
    <s v="http://pbs.twimg.com/profile_images/983447444288655360/nmoFq5mc_normal.jpg"/>
    <x v="123"/>
    <d v="2019-05-13T00:00:00.000"/>
    <s v="18:54:11"/>
    <s v="https://twitter.com/belgianboolean/status/1128010566759538688"/>
    <m/>
    <m/>
    <s v="1128010566759538688"/>
    <m/>
    <b v="0"/>
    <n v="304"/>
    <s v=""/>
    <b v="0"/>
    <s v="en"/>
    <m/>
    <s v=""/>
    <b v="0"/>
    <n v="46"/>
    <s v=""/>
    <s v="Twitter Web App"/>
    <b v="0"/>
    <s v="1128010566759538688"/>
    <s v="Reply-To"/>
    <n v="0"/>
    <n v="0"/>
    <m/>
    <m/>
    <m/>
    <m/>
    <m/>
    <m/>
    <m/>
    <m/>
    <n v="2"/>
    <s v="1"/>
    <s v="1"/>
    <n v="0"/>
    <n v="0"/>
    <n v="0"/>
    <n v="0"/>
    <n v="0"/>
    <n v="0"/>
    <n v="5"/>
    <n v="100"/>
    <n v="5"/>
  </r>
  <r>
    <s v="januszczak"/>
    <s v="januszczak"/>
    <m/>
    <m/>
    <m/>
    <m/>
    <m/>
    <m/>
    <m/>
    <m/>
    <s v="No"/>
    <n v="206"/>
    <m/>
    <m/>
    <x v="2"/>
    <d v="2019-05-13T15:17:27.000"/>
    <s v="Allo 'Allo. It's George Braque's birthday. Cubism was such a fascinating invention. But telling apart Cubist Braque from Cubist Picasso is really difficult. I once made a film with the great John Richardson, and he got it wrong! So which is Braque below, and which is Picasso? https://t.co/2gRUr90jXe"/>
    <m/>
    <m/>
    <x v="0"/>
    <s v="https://pbs.twimg.com/media/D6dNwAqWAAE9hsX.jpg"/>
    <s v="https://pbs.twimg.com/media/D6dNwAqWAAE9hsX.jpg"/>
    <x v="124"/>
    <d v="2019-05-13T00:00:00.000"/>
    <s v="15:17:27"/>
    <s v="https://twitter.com/januszczak/status/1127956026374930432"/>
    <m/>
    <m/>
    <s v="1127956026374930432"/>
    <m/>
    <b v="0"/>
    <n v="199"/>
    <s v=""/>
    <b v="0"/>
    <s v="en"/>
    <m/>
    <s v=""/>
    <b v="0"/>
    <n v="46"/>
    <s v=""/>
    <s v="Twitter Web Client"/>
    <b v="0"/>
    <s v="1127956026374930432"/>
    <s v="Reply-To"/>
    <n v="0"/>
    <n v="0"/>
    <m/>
    <m/>
    <m/>
    <m/>
    <m/>
    <m/>
    <m/>
    <m/>
    <n v="1"/>
    <s v="1"/>
    <s v="1"/>
    <n v="2"/>
    <n v="4.25531914893617"/>
    <n v="2"/>
    <n v="4.25531914893617"/>
    <n v="0"/>
    <n v="0"/>
    <n v="43"/>
    <n v="91.48936170212765"/>
    <n v="47"/>
  </r>
  <r>
    <s v="historyscientis"/>
    <s v="celtjules66"/>
    <m/>
    <m/>
    <m/>
    <m/>
    <m/>
    <m/>
    <m/>
    <m/>
    <s v="No"/>
    <n v="207"/>
    <m/>
    <m/>
    <x v="0"/>
    <d v="2019-05-11T08:09:13.000"/>
    <s v="@gletherby @celtjules66 To be fair, Cameron did suggest that the Tories should stop banging on about Europe."/>
    <m/>
    <m/>
    <x v="0"/>
    <m/>
    <s v="http://pbs.twimg.com/profile_images/769109491019288576/NVLLkxRj_normal.jpg"/>
    <x v="125"/>
    <d v="2019-05-11T00:00:00.000"/>
    <s v="08:09:13"/>
    <s v="https://twitter.com/historyscientis/status/1127123482129633280"/>
    <m/>
    <m/>
    <s v="1127123482129633280"/>
    <s v="1126977177503838208"/>
    <b v="0"/>
    <n v="0"/>
    <s v="1314511501"/>
    <b v="0"/>
    <s v="en"/>
    <m/>
    <s v=""/>
    <b v="0"/>
    <n v="0"/>
    <s v=""/>
    <s v="Twitter for iPhone"/>
    <b v="0"/>
    <s v="1126977177503838208"/>
    <s v="Reply-To"/>
    <n v="0"/>
    <n v="0"/>
    <m/>
    <m/>
    <m/>
    <m/>
    <m/>
    <m/>
    <m/>
    <m/>
    <n v="1"/>
    <s v="5"/>
    <s v="5"/>
    <m/>
    <m/>
    <m/>
    <m/>
    <m/>
    <m/>
    <m/>
    <m/>
    <m/>
  </r>
  <r>
    <s v="junrussell"/>
    <s v="celtjules66"/>
    <m/>
    <m/>
    <m/>
    <m/>
    <m/>
    <m/>
    <m/>
    <m/>
    <s v="No"/>
    <n v="208"/>
    <m/>
    <m/>
    <x v="0"/>
    <d v="2019-05-11T08:13:19.000"/>
    <s v="@historyscientis @gletherby @celtjules66 And gave them the opportunity to sort it out once and for all."/>
    <m/>
    <m/>
    <x v="0"/>
    <m/>
    <s v="http://pbs.twimg.com/profile_images/1088171765933723650/fcBHFXhi_normal.jpg"/>
    <x v="126"/>
    <d v="2019-05-11T00:00:00.000"/>
    <s v="08:13:19"/>
    <s v="https://twitter.com/junrussell/status/1127124512993153024"/>
    <m/>
    <m/>
    <s v="1127124512993153024"/>
    <s v="1127123482129633280"/>
    <b v="0"/>
    <n v="1"/>
    <s v="109895940"/>
    <b v="0"/>
    <s v="en"/>
    <m/>
    <s v=""/>
    <b v="0"/>
    <n v="0"/>
    <s v=""/>
    <s v="Twitter for iPad"/>
    <b v="0"/>
    <s v="1127123482129633280"/>
    <s v="Reply-To"/>
    <n v="0"/>
    <n v="0"/>
    <m/>
    <m/>
    <m/>
    <m/>
    <m/>
    <m/>
    <m/>
    <m/>
    <n v="1"/>
    <s v="5"/>
    <s v="5"/>
    <m/>
    <m/>
    <m/>
    <m/>
    <m/>
    <m/>
    <m/>
    <m/>
    <m/>
  </r>
  <r>
    <s v="gletherby"/>
    <s v="gletherby"/>
    <m/>
    <m/>
    <m/>
    <m/>
    <m/>
    <m/>
    <m/>
    <m/>
    <s v="No"/>
    <n v="209"/>
    <m/>
    <m/>
    <x v="2"/>
    <d v="2019-05-10T22:27:51.000"/>
    <s v="Surely Cameron could lend them his shed 🤔 https://t.co/RenDRRgHs7"/>
    <m/>
    <m/>
    <x v="0"/>
    <s v="https://pbs.twimg.com/media/D6PTw49WAAEGxAS.jpg"/>
    <s v="https://pbs.twimg.com/media/D6PTw49WAAEGxAS.jpg"/>
    <x v="127"/>
    <d v="2019-05-10T00:00:00.000"/>
    <s v="22:27:51"/>
    <s v="https://twitter.com/gletherby/status/1126977177503838208"/>
    <m/>
    <m/>
    <s v="1126977177503838208"/>
    <m/>
    <b v="0"/>
    <n v="53"/>
    <s v=""/>
    <b v="0"/>
    <s v="en"/>
    <m/>
    <s v=""/>
    <b v="0"/>
    <n v="36"/>
    <s v=""/>
    <s v="Twitter for Android"/>
    <b v="0"/>
    <s v="1126977177503838208"/>
    <s v="Reply-To"/>
    <n v="0"/>
    <n v="0"/>
    <m/>
    <m/>
    <m/>
    <m/>
    <m/>
    <m/>
    <m/>
    <m/>
    <n v="1"/>
    <s v="5"/>
    <s v="5"/>
    <n v="0"/>
    <n v="0"/>
    <n v="0"/>
    <n v="0"/>
    <n v="0"/>
    <n v="0"/>
    <n v="7"/>
    <n v="100"/>
    <n v="7"/>
  </r>
  <r>
    <s v="xiotex"/>
    <s v="tprstly"/>
    <m/>
    <m/>
    <m/>
    <m/>
    <m/>
    <m/>
    <m/>
    <m/>
    <s v="Yes"/>
    <n v="213"/>
    <m/>
    <m/>
    <x v="3"/>
    <d v="2019-05-11T08:11:54.000"/>
    <s v="@tprstly “My guts are falling out!”"/>
    <m/>
    <m/>
    <x v="0"/>
    <m/>
    <s v="http://pbs.twimg.com/profile_images/378800000758550882/fc92c7f73abab274dd0784922a82a8b6_normal.png"/>
    <x v="128"/>
    <d v="2019-05-11T00:00:00.000"/>
    <s v="08:11:54"/>
    <s v="https://twitter.com/xiotex/status/1127124154493427712"/>
    <m/>
    <m/>
    <s v="1127124154493427712"/>
    <s v="1127121578804879360"/>
    <b v="0"/>
    <n v="1"/>
    <s v="107938429"/>
    <b v="0"/>
    <s v="en"/>
    <m/>
    <s v=""/>
    <b v="0"/>
    <n v="0"/>
    <s v=""/>
    <s v="Twitter for iPhone"/>
    <b v="0"/>
    <s v="1127121578804879360"/>
    <s v="Reply-To"/>
    <n v="0"/>
    <n v="0"/>
    <m/>
    <m/>
    <m/>
    <m/>
    <m/>
    <m/>
    <m/>
    <m/>
    <n v="1"/>
    <s v="7"/>
    <s v="7"/>
    <n v="0"/>
    <n v="0"/>
    <n v="1"/>
    <n v="16.666666666666668"/>
    <n v="0"/>
    <n v="0"/>
    <n v="5"/>
    <n v="83.33333333333333"/>
    <n v="6"/>
  </r>
  <r>
    <s v="tprstly"/>
    <s v="xiotex"/>
    <m/>
    <m/>
    <m/>
    <m/>
    <m/>
    <m/>
    <m/>
    <m/>
    <s v="Yes"/>
    <n v="214"/>
    <m/>
    <m/>
    <x v="3"/>
    <d v="2019-05-11T08:12:07.000"/>
    <s v="@xiotex Fucking bone."/>
    <m/>
    <m/>
    <x v="0"/>
    <m/>
    <s v="http://pbs.twimg.com/profile_images/1116313295831564288/S79PjRyz_normal.png"/>
    <x v="129"/>
    <d v="2019-05-11T00:00:00.000"/>
    <s v="08:12:07"/>
    <s v="https://twitter.com/tprstly/status/1127124209837199361"/>
    <m/>
    <m/>
    <s v="1127124209837199361"/>
    <s v="1127124154493427712"/>
    <b v="0"/>
    <n v="1"/>
    <s v="16310048"/>
    <b v="0"/>
    <s v="en"/>
    <m/>
    <s v=""/>
    <b v="0"/>
    <n v="0"/>
    <s v=""/>
    <s v="Twitter for Android"/>
    <b v="0"/>
    <s v="1127124154493427712"/>
    <s v="Reply-To"/>
    <n v="0"/>
    <n v="0"/>
    <m/>
    <m/>
    <m/>
    <m/>
    <m/>
    <m/>
    <m/>
    <m/>
    <n v="1"/>
    <s v="7"/>
    <s v="7"/>
    <n v="0"/>
    <n v="0"/>
    <n v="1"/>
    <n v="33.333333333333336"/>
    <n v="0"/>
    <n v="0"/>
    <n v="2"/>
    <n v="66.66666666666667"/>
    <n v="3"/>
  </r>
  <r>
    <s v="tprstly"/>
    <s v="tprstly"/>
    <m/>
    <m/>
    <m/>
    <m/>
    <m/>
    <m/>
    <m/>
    <m/>
    <s v="No"/>
    <n v="215"/>
    <m/>
    <m/>
    <x v="2"/>
    <d v="2019-05-11T08:01:39.000"/>
    <s v="One of the best werewolf movies out there. https://t.co/cnXsBvL2Cs"/>
    <s v="https://twitter.com/FamousMonsters/status/1126974981013819392"/>
    <s v="twitter.com"/>
    <x v="0"/>
    <m/>
    <s v="http://pbs.twimg.com/profile_images/1116313295831564288/S79PjRyz_normal.png"/>
    <x v="130"/>
    <d v="2019-05-11T00:00:00.000"/>
    <s v="08:01:39"/>
    <s v="https://twitter.com/tprstly/status/1127121578804879360"/>
    <m/>
    <m/>
    <s v="1127121578804879360"/>
    <m/>
    <b v="0"/>
    <n v="12"/>
    <s v=""/>
    <b v="1"/>
    <s v="en"/>
    <m/>
    <s v="1126974981013819392"/>
    <b v="0"/>
    <n v="0"/>
    <s v=""/>
    <s v="Twitter for Android"/>
    <b v="0"/>
    <s v="1127121578804879360"/>
    <s v="Reply-To"/>
    <n v="0"/>
    <n v="0"/>
    <m/>
    <m/>
    <m/>
    <m/>
    <m/>
    <m/>
    <m/>
    <m/>
    <n v="1"/>
    <s v="7"/>
    <s v="7"/>
    <n v="1"/>
    <n v="12.5"/>
    <n v="0"/>
    <n v="0"/>
    <n v="0"/>
    <n v="0"/>
    <n v="7"/>
    <n v="87.5"/>
    <n v="8"/>
  </r>
  <r>
    <s v="miriambellard"/>
    <s v="miriambellard"/>
    <m/>
    <m/>
    <m/>
    <m/>
    <m/>
    <m/>
    <m/>
    <m/>
    <s v="No"/>
    <n v="216"/>
    <m/>
    <m/>
    <x v="2"/>
    <d v="2019-05-09T07:15:54.000"/>
    <s v="👇_x000a_It's so true!_x000a_The expectation of what people think R* devs must be like (based on, I assume, the characters in our games?) is so different than the reality._x000a_Most people I work with are like Mags - interesting, nice, passionate, care about their work. https://t.co/l1UabJGh0K"/>
    <s v="https://twitter.com/MagsthePirate/status/1126104223144382464"/>
    <s v="twitter.com"/>
    <x v="0"/>
    <m/>
    <s v="http://pbs.twimg.com/profile_images/987637779638243329/XbVnLn7X_normal.jpg"/>
    <x v="131"/>
    <d v="2019-05-09T00:00:00.000"/>
    <s v="07:15:54"/>
    <s v="https://twitter.com/miriambellard/status/1126385289516261376"/>
    <m/>
    <m/>
    <s v="1126385289516261376"/>
    <m/>
    <b v="0"/>
    <n v="44"/>
    <s v=""/>
    <b v="1"/>
    <s v="en"/>
    <m/>
    <s v="1126104223144382464"/>
    <b v="0"/>
    <n v="1"/>
    <s v=""/>
    <s v="Twitter Web Client"/>
    <b v="0"/>
    <s v="1126385289516261376"/>
    <s v="Reply-To"/>
    <n v="0"/>
    <n v="0"/>
    <m/>
    <m/>
    <m/>
    <m/>
    <m/>
    <m/>
    <m/>
    <m/>
    <n v="3"/>
    <s v="1"/>
    <s v="1"/>
    <n v="7"/>
    <n v="15.909090909090908"/>
    <n v="0"/>
    <n v="0"/>
    <n v="0"/>
    <n v="0"/>
    <n v="37"/>
    <n v="84.0909090909091"/>
    <n v="44"/>
  </r>
  <r>
    <s v="miriambellard"/>
    <s v="miriambellard"/>
    <m/>
    <m/>
    <m/>
    <m/>
    <m/>
    <m/>
    <m/>
    <m/>
    <s v="No"/>
    <n v="217"/>
    <m/>
    <m/>
    <x v="2"/>
    <d v="2019-05-09T07:15:55.000"/>
    <s v="Even people into 'masculine' things - it's interesting and nice things like 'hey I've been handcrafting this half sized functioning steam engine from scratch', or 'I'm running a marathon for charity', rather than anything toxic."/>
    <m/>
    <m/>
    <x v="0"/>
    <m/>
    <s v="http://pbs.twimg.com/profile_images/987637779638243329/XbVnLn7X_normal.jpg"/>
    <x v="132"/>
    <d v="2019-05-09T00:00:00.000"/>
    <s v="07:15:55"/>
    <s v="https://twitter.com/miriambellard/status/1126385291151978497"/>
    <m/>
    <m/>
    <s v="1126385291151978497"/>
    <s v="1126385289516261376"/>
    <b v="0"/>
    <n v="23"/>
    <s v="987623690018938880"/>
    <b v="0"/>
    <s v="en"/>
    <m/>
    <s v=""/>
    <b v="0"/>
    <n v="0"/>
    <s v=""/>
    <s v="Twitter Web Client"/>
    <b v="0"/>
    <s v="1126385289516261376"/>
    <s v="Reply-To"/>
    <n v="0"/>
    <n v="0"/>
    <m/>
    <m/>
    <m/>
    <m/>
    <m/>
    <m/>
    <m/>
    <m/>
    <n v="3"/>
    <s v="1"/>
    <s v="1"/>
    <n v="3"/>
    <n v="8.823529411764707"/>
    <n v="1"/>
    <n v="2.9411764705882355"/>
    <n v="0"/>
    <n v="0"/>
    <n v="30"/>
    <n v="88.23529411764706"/>
    <n v="34"/>
  </r>
  <r>
    <s v="archaeomark1"/>
    <s v="lovenorthampton"/>
    <m/>
    <m/>
    <m/>
    <m/>
    <m/>
    <m/>
    <m/>
    <m/>
    <s v="No"/>
    <n v="218"/>
    <m/>
    <m/>
    <x v="0"/>
    <d v="2019-05-01T05:16:45.000"/>
    <s v="#MayDay with @brackleymorris. @LoveNorthampton https://t.co/8C4Xl8CBe6"/>
    <m/>
    <m/>
    <x v="15"/>
    <s v="https://pbs.twimg.com/media/D5dRb0nXoAAw2BM.jpg"/>
    <s v="https://pbs.twimg.com/media/D5dRb0nXoAAw2BM.jpg"/>
    <x v="133"/>
    <d v="2019-05-01T00:00:00.000"/>
    <s v="05:16:45"/>
    <s v="https://twitter.com/archaeomark1/status/1123456200820043776"/>
    <m/>
    <m/>
    <s v="1123456200820043776"/>
    <m/>
    <b v="0"/>
    <n v="2"/>
    <s v=""/>
    <b v="0"/>
    <s v="en"/>
    <m/>
    <s v=""/>
    <b v="0"/>
    <n v="0"/>
    <s v=""/>
    <s v="Twitter for Android"/>
    <b v="0"/>
    <s v="1123456200820043776"/>
    <s v="Reply-To"/>
    <n v="0"/>
    <n v="0"/>
    <m/>
    <m/>
    <m/>
    <m/>
    <m/>
    <m/>
    <m/>
    <m/>
    <n v="2"/>
    <s v="1"/>
    <s v="1"/>
    <m/>
    <m/>
    <m/>
    <m/>
    <m/>
    <m/>
    <m/>
    <m/>
    <m/>
  </r>
  <r>
    <s v="gameartacademic"/>
    <s v="lovenorthampton"/>
    <m/>
    <m/>
    <m/>
    <m/>
    <m/>
    <m/>
    <m/>
    <m/>
    <s v="No"/>
    <n v="219"/>
    <m/>
    <m/>
    <x v="0"/>
    <d v="2019-05-01T06:12:17.000"/>
    <s v="@archaeomark1 @brackleymorris @LoveNorthampton My other half is photo documenting Morris sides, she went up to Ampthill this morning 😀"/>
    <m/>
    <m/>
    <x v="0"/>
    <m/>
    <s v="http://pbs.twimg.com/profile_images/1106936493849886726/Q5ItOAv2_normal.png"/>
    <x v="134"/>
    <d v="2019-05-01T00:00:00.000"/>
    <s v="06:12:17"/>
    <s v="https://twitter.com/gameartacademic/status/1123470175184011270"/>
    <m/>
    <m/>
    <s v="1123470175184011270"/>
    <s v="1123456200820043776"/>
    <b v="0"/>
    <n v="0"/>
    <s v="4885832650"/>
    <b v="0"/>
    <s v="en"/>
    <m/>
    <s v=""/>
    <b v="0"/>
    <n v="0"/>
    <s v=""/>
    <s v="Twitter Web App"/>
    <b v="0"/>
    <s v="1123456200820043776"/>
    <s v="Reply-To"/>
    <n v="0"/>
    <n v="0"/>
    <m/>
    <m/>
    <m/>
    <m/>
    <m/>
    <m/>
    <m/>
    <m/>
    <n v="2"/>
    <s v="1"/>
    <s v="1"/>
    <m/>
    <m/>
    <m/>
    <m/>
    <m/>
    <m/>
    <m/>
    <m/>
    <m/>
  </r>
  <r>
    <s v="noodlethings"/>
    <s v="noodlethings"/>
    <m/>
    <m/>
    <m/>
    <m/>
    <m/>
    <m/>
    <m/>
    <m/>
    <s v="No"/>
    <n v="223"/>
    <m/>
    <m/>
    <x v="2"/>
    <d v="2019-05-09T23:18:55.000"/>
    <s v="Stuff's been kinda slow lately, but little bits of art are kinda happening? Been thinking a lot of my worlds and how things are laid out/look, so some sketches may come soonish.."/>
    <m/>
    <m/>
    <x v="0"/>
    <m/>
    <s v="http://pbs.twimg.com/profile_images/1100154017802604544/8eD0TXhr_normal.jpg"/>
    <x v="135"/>
    <d v="2019-05-09T00:00:00.000"/>
    <s v="23:18:55"/>
    <s v="https://twitter.com/noodlethings/status/1126627639618408451"/>
    <m/>
    <m/>
    <s v="1126627639618408451"/>
    <m/>
    <b v="0"/>
    <n v="1"/>
    <s v=""/>
    <b v="0"/>
    <s v="en"/>
    <m/>
    <s v=""/>
    <b v="0"/>
    <n v="0"/>
    <s v=""/>
    <s v="Twitter Web Client"/>
    <b v="0"/>
    <s v="1126627639618408451"/>
    <s v="Reply-To"/>
    <n v="0"/>
    <n v="0"/>
    <m/>
    <m/>
    <m/>
    <m/>
    <m/>
    <m/>
    <m/>
    <m/>
    <n v="1"/>
    <s v="1"/>
    <s v="1"/>
    <n v="0"/>
    <n v="0"/>
    <n v="1"/>
    <n v="3.0303030303030303"/>
    <n v="0"/>
    <n v="0"/>
    <n v="32"/>
    <n v="96.96969696969697"/>
    <n v="33"/>
  </r>
  <r>
    <s v="northantshouruk"/>
    <s v="northantshouruk"/>
    <m/>
    <m/>
    <m/>
    <m/>
    <m/>
    <m/>
    <m/>
    <m/>
    <s v="No"/>
    <n v="224"/>
    <m/>
    <m/>
    <x v="2"/>
    <d v="2019-05-13T17:22:32.000"/>
    <s v="Over the next few weeks the #Northantshour blog will be making a come back. I've just written a short post about Saturday's trip to @bellofnorthampton &amp;amp; will be writing another about the #althorpfoodfest tomorrow! https://t.co/mkcejoEYZh #Northantshour"/>
    <s v="https://northantshour.wordpress.com"/>
    <s v="wordpress.com"/>
    <x v="16"/>
    <m/>
    <s v="http://pbs.twimg.com/profile_images/726711839762059264/TQcCfWe-_normal.jpg"/>
    <x v="136"/>
    <d v="2019-05-13T00:00:00.000"/>
    <s v="17:22:32"/>
    <s v="https://twitter.com/northantshouruk/status/1127987503045025792"/>
    <m/>
    <m/>
    <s v="1127987503045025792"/>
    <m/>
    <b v="0"/>
    <n v="9"/>
    <s v=""/>
    <b v="0"/>
    <s v="en"/>
    <m/>
    <s v=""/>
    <b v="0"/>
    <n v="2"/>
    <s v=""/>
    <s v="Twitter Web Client"/>
    <b v="0"/>
    <s v="1127987503045025792"/>
    <s v="Reply-To"/>
    <n v="0"/>
    <n v="0"/>
    <m/>
    <m/>
    <m/>
    <m/>
    <m/>
    <m/>
    <m/>
    <m/>
    <n v="1"/>
    <s v="2"/>
    <s v="2"/>
    <n v="0"/>
    <n v="0"/>
    <n v="0"/>
    <n v="0"/>
    <n v="0"/>
    <n v="0"/>
    <n v="35"/>
    <n v="100"/>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3"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8">
    <i>
      <x v="1"/>
    </i>
    <i r="1">
      <x v="5"/>
    </i>
    <i r="2">
      <x v="122"/>
    </i>
    <i r="3">
      <x v="6"/>
    </i>
    <i r="3">
      <x v="7"/>
    </i>
    <i r="2">
      <x v="124"/>
    </i>
    <i r="3">
      <x v="15"/>
    </i>
    <i r="2">
      <x v="126"/>
    </i>
    <i r="3">
      <x v="12"/>
    </i>
    <i r="3">
      <x v="21"/>
    </i>
    <i r="3">
      <x v="22"/>
    </i>
    <i r="3">
      <x v="23"/>
    </i>
    <i r="2">
      <x v="127"/>
    </i>
    <i r="3">
      <x v="8"/>
    </i>
    <i r="3">
      <x v="9"/>
    </i>
    <i r="3">
      <x v="14"/>
    </i>
    <i r="3">
      <x v="16"/>
    </i>
    <i r="2">
      <x v="128"/>
    </i>
    <i r="3">
      <x v="8"/>
    </i>
    <i r="3">
      <x v="9"/>
    </i>
    <i r="3">
      <x v="10"/>
    </i>
    <i r="3">
      <x v="11"/>
    </i>
    <i r="3">
      <x v="12"/>
    </i>
    <i r="3">
      <x v="13"/>
    </i>
    <i r="3">
      <x v="15"/>
    </i>
    <i r="3">
      <x v="17"/>
    </i>
    <i r="3">
      <x v="18"/>
    </i>
    <i r="3">
      <x v="19"/>
    </i>
    <i r="3">
      <x v="21"/>
    </i>
    <i r="2">
      <x v="129"/>
    </i>
    <i r="3">
      <x v="15"/>
    </i>
    <i r="3">
      <x v="16"/>
    </i>
    <i r="3">
      <x v="17"/>
    </i>
    <i r="2">
      <x v="130"/>
    </i>
    <i r="3">
      <x v="6"/>
    </i>
    <i r="3">
      <x v="7"/>
    </i>
    <i r="3">
      <x v="8"/>
    </i>
    <i r="3">
      <x v="10"/>
    </i>
    <i r="3">
      <x v="15"/>
    </i>
    <i r="3">
      <x v="16"/>
    </i>
    <i r="3">
      <x v="17"/>
    </i>
    <i r="3">
      <x v="24"/>
    </i>
    <i r="2">
      <x v="131"/>
    </i>
    <i r="3">
      <x v="3"/>
    </i>
    <i r="3">
      <x v="14"/>
    </i>
    <i r="3">
      <x v="15"/>
    </i>
    <i r="3">
      <x v="21"/>
    </i>
    <i r="3">
      <x v="23"/>
    </i>
    <i r="2">
      <x v="132"/>
    </i>
    <i r="3">
      <x v="9"/>
    </i>
    <i r="3">
      <x v="18"/>
    </i>
    <i r="3">
      <x v="22"/>
    </i>
    <i r="3">
      <x v="24"/>
    </i>
    <i r="2">
      <x v="133"/>
    </i>
    <i r="3">
      <x v="1"/>
    </i>
    <i r="3">
      <x v="15"/>
    </i>
    <i r="3">
      <x v="22"/>
    </i>
    <i r="3">
      <x v="23"/>
    </i>
    <i r="2">
      <x v="134"/>
    </i>
    <i r="3">
      <x v="9"/>
    </i>
    <i r="3">
      <x v="11"/>
    </i>
    <i r="3">
      <x v="13"/>
    </i>
    <i r="3">
      <x v="14"/>
    </i>
    <i r="3">
      <x v="16"/>
    </i>
    <i r="3">
      <x v="17"/>
    </i>
    <i r="3">
      <x v="18"/>
    </i>
    <i r="3">
      <x v="19"/>
    </i>
    <i r="3">
      <x v="20"/>
    </i>
    <i r="3">
      <x v="21"/>
    </i>
    <i r="3">
      <x v="22"/>
    </i>
    <i r="3">
      <x v="23"/>
    </i>
    <i r="2">
      <x v="135"/>
    </i>
    <i r="3">
      <x v="2"/>
    </i>
    <i r="3">
      <x v="8"/>
    </i>
    <i r="3">
      <x v="9"/>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9" s="1"/>
        <i x="8" s="1"/>
        <i x="5" s="1"/>
        <i x="11" s="1"/>
        <i x="14" s="1"/>
        <i x="12" s="1"/>
        <i x="13" s="1"/>
        <i x="15" s="1"/>
        <i x="1" s="1"/>
        <i x="2" s="1"/>
        <i x="16" s="1"/>
        <i x="3" s="1"/>
        <i x="10" s="1"/>
        <i x="4" s="1"/>
        <i x="6"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4" totalsRowShown="0" headerRowDxfId="496" dataDxfId="460">
  <autoFilter ref="A2:BN224"/>
  <tableColumns count="66">
    <tableColumn id="1" name="Vertex 1" dataDxfId="445"/>
    <tableColumn id="2" name="Vertex 2" dataDxfId="443"/>
    <tableColumn id="3" name="Color" dataDxfId="444"/>
    <tableColumn id="4" name="Width" dataDxfId="469"/>
    <tableColumn id="11" name="Style" dataDxfId="468"/>
    <tableColumn id="5" name="Opacity" dataDxfId="467"/>
    <tableColumn id="6" name="Visibility" dataDxfId="466"/>
    <tableColumn id="10" name="Label" dataDxfId="465"/>
    <tableColumn id="12" name="Label Text Color" dataDxfId="464"/>
    <tableColumn id="13" name="Label Font Size" dataDxfId="463"/>
    <tableColumn id="14" name="Reciprocated?" dataDxfId="96"/>
    <tableColumn id="7" name="ID" dataDxfId="462"/>
    <tableColumn id="9" name="Dynamic Filter" dataDxfId="461"/>
    <tableColumn id="8" name="Add Your Own Columns Here" dataDxfId="442"/>
    <tableColumn id="15" name="Relationship" dataDxfId="441"/>
    <tableColumn id="16" name="Relationship Date (UTC)" dataDxfId="440"/>
    <tableColumn id="17" name="Tweet" dataDxfId="439"/>
    <tableColumn id="18" name="URLs in Tweet" dataDxfId="438"/>
    <tableColumn id="19" name="Domains in Tweet" dataDxfId="437"/>
    <tableColumn id="20" name="Hashtags in Tweet" dataDxfId="436"/>
    <tableColumn id="21" name="Media in Tweet" dataDxfId="435"/>
    <tableColumn id="22" name="Tweet Image File" dataDxfId="434"/>
    <tableColumn id="23" name="Tweet Date (UTC)" dataDxfId="433"/>
    <tableColumn id="24" name="Date" dataDxfId="432"/>
    <tableColumn id="25" name="Time" dataDxfId="431"/>
    <tableColumn id="26" name="Twitter Page for Tweet" dataDxfId="430"/>
    <tableColumn id="27" name="Latitude" dataDxfId="429"/>
    <tableColumn id="28" name="Longitude" dataDxfId="428"/>
    <tableColumn id="29" name="Imported ID" dataDxfId="427"/>
    <tableColumn id="30" name="In-Reply-To Tweet ID" dataDxfId="426"/>
    <tableColumn id="31" name="Favorited" dataDxfId="425"/>
    <tableColumn id="32" name="Favorite Count" dataDxfId="424"/>
    <tableColumn id="33" name="In-Reply-To User ID" dataDxfId="423"/>
    <tableColumn id="34" name="Is Quote Status" dataDxfId="422"/>
    <tableColumn id="35" name="Language" dataDxfId="421"/>
    <tableColumn id="36" name="Possibly Sensitive" dataDxfId="420"/>
    <tableColumn id="37" name="Quoted Status ID" dataDxfId="419"/>
    <tableColumn id="38" name="Retweeted" dataDxfId="418"/>
    <tableColumn id="39" name="Retweet Count" dataDxfId="417"/>
    <tableColumn id="40" name="Retweet ID" dataDxfId="416"/>
    <tableColumn id="41" name="Source" dataDxfId="415"/>
    <tableColumn id="42" name="Truncated" dataDxfId="414"/>
    <tableColumn id="43" name="Unified Twitter ID" dataDxfId="413"/>
    <tableColumn id="44" name="Imported Tweet Type" dataDxfId="412"/>
    <tableColumn id="45" name="Added By Extended Analysis" dataDxfId="411"/>
    <tableColumn id="46" name="Corrected By Extended Analysis" dataDxfId="410"/>
    <tableColumn id="47" name="Place Bounding Box" dataDxfId="409"/>
    <tableColumn id="48" name="Place Country" dataDxfId="408"/>
    <tableColumn id="49" name="Place Country Code" dataDxfId="407"/>
    <tableColumn id="50" name="Place Full Name" dataDxfId="406"/>
    <tableColumn id="51" name="Place ID" dataDxfId="405"/>
    <tableColumn id="52" name="Place Name" dataDxfId="404"/>
    <tableColumn id="53" name="Place Type" dataDxfId="403"/>
    <tableColumn id="54" name="Place URL" dataDxfId="402"/>
    <tableColumn id="55" name="Edge Weight"/>
    <tableColumn id="56" name="Vertex 1 Group" dataDxfId="365">
      <calculatedColumnFormula>REPLACE(INDEX(GroupVertices[Group], MATCH(Edges[[#This Row],[Vertex 1]],GroupVertices[Vertex],0)),1,1,"")</calculatedColumnFormula>
    </tableColumn>
    <tableColumn id="57" name="Vertex 2 Group" dataDxfId="126">
      <calculatedColumnFormula>REPLACE(INDEX(GroupVertices[Group], MATCH(Edges[[#This Row],[Vertex 2]],GroupVertices[Vertex],0)),1,1,"")</calculatedColumnFormula>
    </tableColumn>
    <tableColumn id="58" name="Sentiment List #1: Positive Word Count" dataDxfId="125"/>
    <tableColumn id="59" name="Sentiment List #1: Positive Word Percentage (%)" dataDxfId="124"/>
    <tableColumn id="60" name="Sentiment List #2: Negative Word Count" dataDxfId="123"/>
    <tableColumn id="61" name="Sentiment List #2: Negative Word Percentage (%)" dataDxfId="122"/>
    <tableColumn id="62" name="Sentiment List #3: Angry/Violent Word Count" dataDxfId="121"/>
    <tableColumn id="63" name="Sentiment List #3: Angry/Violent Word Percentage (%)" dataDxfId="120"/>
    <tableColumn id="64" name="Non-categorized Word Count" dataDxfId="119"/>
    <tableColumn id="65" name="Non-categorized Word Percentage (%)" dataDxfId="118"/>
    <tableColumn id="66" name="Edge Content Word Count" dataDxfId="1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64" dataDxfId="363">
  <autoFilter ref="A2:C27"/>
  <tableColumns count="3">
    <tableColumn id="1" name="Group 1" dataDxfId="362"/>
    <tableColumn id="2" name="Group 2" dataDxfId="361"/>
    <tableColumn id="3" name="Edges" dataDxfId="36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7" dataDxfId="356">
  <autoFilter ref="A1:V11"/>
  <tableColumns count="22">
    <tableColumn id="1" name="Top URLs in Tweet in Entire Graph" dataDxfId="355"/>
    <tableColumn id="2" name="Entire Graph Count" dataDxfId="354"/>
    <tableColumn id="3" name="Top URLs in Tweet in G1" dataDxfId="353"/>
    <tableColumn id="4" name="G1 Count" dataDxfId="352"/>
    <tableColumn id="5" name="Top URLs in Tweet in G2" dataDxfId="351"/>
    <tableColumn id="6" name="G2 Count" dataDxfId="350"/>
    <tableColumn id="7" name="Top URLs in Tweet in G3" dataDxfId="349"/>
    <tableColumn id="8" name="G3 Count" dataDxfId="348"/>
    <tableColumn id="9" name="Top URLs in Tweet in G4" dataDxfId="347"/>
    <tableColumn id="10" name="G4 Count" dataDxfId="346"/>
    <tableColumn id="11" name="Top URLs in Tweet in G5" dataDxfId="345"/>
    <tableColumn id="12" name="G5 Count" dataDxfId="344"/>
    <tableColumn id="13" name="Top URLs in Tweet in G6" dataDxfId="343"/>
    <tableColumn id="14" name="G6 Count" dataDxfId="342"/>
    <tableColumn id="15" name="Top URLs in Tweet in G7" dataDxfId="341"/>
    <tableColumn id="16" name="G7 Count" dataDxfId="340"/>
    <tableColumn id="17" name="Top URLs in Tweet in G8" dataDxfId="339"/>
    <tableColumn id="18" name="G8 Count" dataDxfId="338"/>
    <tableColumn id="19" name="Top URLs in Tweet in G9" dataDxfId="337"/>
    <tableColumn id="20" name="G9 Count" dataDxfId="336"/>
    <tableColumn id="21" name="Top URLs in Tweet in G10" dataDxfId="335"/>
    <tableColumn id="22" name="G10 Count" dataDxfId="3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3" dataDxfId="332">
  <autoFilter ref="A14:V24"/>
  <tableColumns count="22">
    <tableColumn id="1" name="Top Domains in Tweet in Entire Graph" dataDxfId="331"/>
    <tableColumn id="2" name="Entire Graph Count" dataDxfId="330"/>
    <tableColumn id="3" name="Top Domains in Tweet in G1" dataDxfId="329"/>
    <tableColumn id="4" name="G1 Count" dataDxfId="328"/>
    <tableColumn id="5" name="Top Domains in Tweet in G2" dataDxfId="327"/>
    <tableColumn id="6" name="G2 Count" dataDxfId="326"/>
    <tableColumn id="7" name="Top Domains in Tweet in G3" dataDxfId="325"/>
    <tableColumn id="8" name="G3 Count" dataDxfId="324"/>
    <tableColumn id="9" name="Top Domains in Tweet in G4" dataDxfId="323"/>
    <tableColumn id="10" name="G4 Count" dataDxfId="322"/>
    <tableColumn id="11" name="Top Domains in Tweet in G5" dataDxfId="321"/>
    <tableColumn id="12" name="G5 Count" dataDxfId="320"/>
    <tableColumn id="13" name="Top Domains in Tweet in G6" dataDxfId="319"/>
    <tableColumn id="14" name="G6 Count" dataDxfId="318"/>
    <tableColumn id="15" name="Top Domains in Tweet in G7" dataDxfId="317"/>
    <tableColumn id="16" name="G7 Count" dataDxfId="316"/>
    <tableColumn id="17" name="Top Domains in Tweet in G8" dataDxfId="315"/>
    <tableColumn id="18" name="G8 Count" dataDxfId="314"/>
    <tableColumn id="19" name="Top Domains in Tweet in G9" dataDxfId="313"/>
    <tableColumn id="20" name="G9 Count" dataDxfId="312"/>
    <tableColumn id="21" name="Top Domains in Tweet in G10" dataDxfId="311"/>
    <tableColumn id="22" name="G10 Count" dataDxfId="3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9" dataDxfId="308">
  <autoFilter ref="A27:V37"/>
  <tableColumns count="22">
    <tableColumn id="1" name="Top Hashtags in Tweet in Entire Graph" dataDxfId="307"/>
    <tableColumn id="2" name="Entire Graph Count" dataDxfId="306"/>
    <tableColumn id="3" name="Top Hashtags in Tweet in G1" dataDxfId="305"/>
    <tableColumn id="4" name="G1 Count" dataDxfId="304"/>
    <tableColumn id="5" name="Top Hashtags in Tweet in G2" dataDxfId="303"/>
    <tableColumn id="6" name="G2 Count" dataDxfId="302"/>
    <tableColumn id="7" name="Top Hashtags in Tweet in G3" dataDxfId="301"/>
    <tableColumn id="8" name="G3 Count" dataDxfId="300"/>
    <tableColumn id="9" name="Top Hashtags in Tweet in G4" dataDxfId="299"/>
    <tableColumn id="10" name="G4 Count" dataDxfId="298"/>
    <tableColumn id="11" name="Top Hashtags in Tweet in G5" dataDxfId="297"/>
    <tableColumn id="12" name="G5 Count" dataDxfId="296"/>
    <tableColumn id="13" name="Top Hashtags in Tweet in G6" dataDxfId="295"/>
    <tableColumn id="14" name="G6 Count" dataDxfId="294"/>
    <tableColumn id="15" name="Top Hashtags in Tweet in G7" dataDxfId="293"/>
    <tableColumn id="16" name="G7 Count" dataDxfId="292"/>
    <tableColumn id="17" name="Top Hashtags in Tweet in G8" dataDxfId="291"/>
    <tableColumn id="18" name="G8 Count" dataDxfId="290"/>
    <tableColumn id="19" name="Top Hashtags in Tweet in G9" dataDxfId="289"/>
    <tableColumn id="20" name="G9 Count" dataDxfId="288"/>
    <tableColumn id="21" name="Top Hashtags in Tweet in G10" dataDxfId="287"/>
    <tableColumn id="22" name="G10 Count" dataDxfId="286"/>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4" dataDxfId="283">
  <autoFilter ref="A40:V50"/>
  <tableColumns count="22">
    <tableColumn id="1" name="Top Words in Tweet in Entire Graph" dataDxfId="282"/>
    <tableColumn id="2" name="Entire Graph Count" dataDxfId="281"/>
    <tableColumn id="3" name="Top Words in Tweet in G1" dataDxfId="280"/>
    <tableColumn id="4" name="G1 Count" dataDxfId="279"/>
    <tableColumn id="5" name="Top Words in Tweet in G2" dataDxfId="278"/>
    <tableColumn id="6" name="G2 Count" dataDxfId="277"/>
    <tableColumn id="7" name="Top Words in Tweet in G3" dataDxfId="276"/>
    <tableColumn id="8" name="G3 Count" dataDxfId="275"/>
    <tableColumn id="9" name="Top Words in Tweet in G4" dataDxfId="274"/>
    <tableColumn id="10" name="G4 Count" dataDxfId="273"/>
    <tableColumn id="11" name="Top Words in Tweet in G5" dataDxfId="272"/>
    <tableColumn id="12" name="G5 Count" dataDxfId="271"/>
    <tableColumn id="13" name="Top Words in Tweet in G6" dataDxfId="270"/>
    <tableColumn id="14" name="G6 Count" dataDxfId="269"/>
    <tableColumn id="15" name="Top Words in Tweet in G7" dataDxfId="268"/>
    <tableColumn id="16" name="G7 Count" dataDxfId="267"/>
    <tableColumn id="17" name="Top Words in Tweet in G8" dataDxfId="266"/>
    <tableColumn id="18" name="G8 Count" dataDxfId="265"/>
    <tableColumn id="19" name="Top Words in Tweet in G9" dataDxfId="264"/>
    <tableColumn id="20" name="G9 Count" dataDxfId="263"/>
    <tableColumn id="21" name="Top Words in Tweet in G10" dataDxfId="262"/>
    <tableColumn id="22" name="G10 Count" dataDxfId="26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9" dataDxfId="258">
  <autoFilter ref="A53:V63"/>
  <tableColumns count="22">
    <tableColumn id="1" name="Top Word Pairs in Tweet in Entire Graph" dataDxfId="257"/>
    <tableColumn id="2" name="Entire Graph Count" dataDxfId="256"/>
    <tableColumn id="3" name="Top Word Pairs in Tweet in G1" dataDxfId="255"/>
    <tableColumn id="4" name="G1 Count" dataDxfId="254"/>
    <tableColumn id="5" name="Top Word Pairs in Tweet in G2" dataDxfId="253"/>
    <tableColumn id="6" name="G2 Count" dataDxfId="252"/>
    <tableColumn id="7" name="Top Word Pairs in Tweet in G3" dataDxfId="251"/>
    <tableColumn id="8" name="G3 Count" dataDxfId="250"/>
    <tableColumn id="9" name="Top Word Pairs in Tweet in G4" dataDxfId="249"/>
    <tableColumn id="10" name="G4 Count" dataDxfId="248"/>
    <tableColumn id="11" name="Top Word Pairs in Tweet in G5" dataDxfId="247"/>
    <tableColumn id="12" name="G5 Count" dataDxfId="246"/>
    <tableColumn id="13" name="Top Word Pairs in Tweet in G6" dataDxfId="245"/>
    <tableColumn id="14" name="G6 Count" dataDxfId="244"/>
    <tableColumn id="15" name="Top Word Pairs in Tweet in G7" dataDxfId="243"/>
    <tableColumn id="16" name="G7 Count" dataDxfId="242"/>
    <tableColumn id="17" name="Top Word Pairs in Tweet in G8" dataDxfId="241"/>
    <tableColumn id="18" name="G8 Count" dataDxfId="240"/>
    <tableColumn id="19" name="Top Word Pairs in Tweet in G9" dataDxfId="239"/>
    <tableColumn id="20" name="G9 Count" dataDxfId="238"/>
    <tableColumn id="21" name="Top Word Pairs in Tweet in G10" dataDxfId="237"/>
    <tableColumn id="22" name="G10 Count" dataDxfId="23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4" dataDxfId="233">
  <autoFilter ref="A66:V76"/>
  <tableColumns count="22">
    <tableColumn id="1" name="Top Replied-To in Entire Graph" dataDxfId="232"/>
    <tableColumn id="2" name="Entire Graph Count" dataDxfId="228"/>
    <tableColumn id="3" name="Top Replied-To in G1" dataDxfId="227"/>
    <tableColumn id="4" name="G1 Count" dataDxfId="224"/>
    <tableColumn id="5" name="Top Replied-To in G2" dataDxfId="223"/>
    <tableColumn id="6" name="G2 Count" dataDxfId="220"/>
    <tableColumn id="7" name="Top Replied-To in G3" dataDxfId="219"/>
    <tableColumn id="8" name="G3 Count" dataDxfId="216"/>
    <tableColumn id="9" name="Top Replied-To in G4" dataDxfId="215"/>
    <tableColumn id="10" name="G4 Count" dataDxfId="212"/>
    <tableColumn id="11" name="Top Replied-To in G5" dataDxfId="211"/>
    <tableColumn id="12" name="G5 Count" dataDxfId="208"/>
    <tableColumn id="13" name="Top Replied-To in G6" dataDxfId="207"/>
    <tableColumn id="14" name="G6 Count" dataDxfId="204"/>
    <tableColumn id="15" name="Top Replied-To in G7" dataDxfId="203"/>
    <tableColumn id="16" name="G7 Count" dataDxfId="200"/>
    <tableColumn id="17" name="Top Replied-To in G8" dataDxfId="199"/>
    <tableColumn id="18" name="G8 Count" dataDxfId="196"/>
    <tableColumn id="19" name="Top Replied-To in G9" dataDxfId="195"/>
    <tableColumn id="20" name="G9 Count" dataDxfId="192"/>
    <tableColumn id="21" name="Top Replied-To in G10" dataDxfId="191"/>
    <tableColumn id="22" name="G10 Count" dataDxfId="190"/>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31" dataDxfId="230">
  <autoFilter ref="A79:V89"/>
  <tableColumns count="22">
    <tableColumn id="1" name="Top Mentioned in Entire Graph" dataDxfId="229"/>
    <tableColumn id="2" name="Entire Graph Count" dataDxfId="226"/>
    <tableColumn id="3" name="Top Mentioned in G1" dataDxfId="225"/>
    <tableColumn id="4" name="G1 Count" dataDxfId="222"/>
    <tableColumn id="5" name="Top Mentioned in G2" dataDxfId="221"/>
    <tableColumn id="6" name="G2 Count" dataDxfId="218"/>
    <tableColumn id="7" name="Top Mentioned in G3" dataDxfId="217"/>
    <tableColumn id="8" name="G3 Count" dataDxfId="214"/>
    <tableColumn id="9" name="Top Mentioned in G4" dataDxfId="213"/>
    <tableColumn id="10" name="G4 Count" dataDxfId="210"/>
    <tableColumn id="11" name="Top Mentioned in G5" dataDxfId="209"/>
    <tableColumn id="12" name="G5 Count" dataDxfId="206"/>
    <tableColumn id="13" name="Top Mentioned in G6" dataDxfId="205"/>
    <tableColumn id="14" name="G6 Count" dataDxfId="202"/>
    <tableColumn id="15" name="Top Mentioned in G7" dataDxfId="201"/>
    <tableColumn id="16" name="G7 Count" dataDxfId="198"/>
    <tableColumn id="17" name="Top Mentioned in G8" dataDxfId="197"/>
    <tableColumn id="18" name="G8 Count" dataDxfId="194"/>
    <tableColumn id="19" name="Top Mentioned in G9" dataDxfId="193"/>
    <tableColumn id="20" name="G9 Count" dataDxfId="189"/>
    <tableColumn id="21" name="Top Mentioned in G10" dataDxfId="188"/>
    <tableColumn id="22" name="G10 Count" dataDxfId="18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4" dataDxfId="183">
  <autoFilter ref="A92:V102"/>
  <tableColumns count="22">
    <tableColumn id="1" name="Top Tweeters in Entire Graph" dataDxfId="182"/>
    <tableColumn id="2" name="Entire Graph Count" dataDxfId="181"/>
    <tableColumn id="3" name="Top Tweeters in G1" dataDxfId="180"/>
    <tableColumn id="4" name="G1 Count" dataDxfId="179"/>
    <tableColumn id="5" name="Top Tweeters in G2" dataDxfId="178"/>
    <tableColumn id="6" name="G2 Count" dataDxfId="177"/>
    <tableColumn id="7" name="Top Tweeters in G3" dataDxfId="176"/>
    <tableColumn id="8" name="G3 Count" dataDxfId="175"/>
    <tableColumn id="9" name="Top Tweeters in G4" dataDxfId="174"/>
    <tableColumn id="10" name="G4 Count" dataDxfId="173"/>
    <tableColumn id="11" name="Top Tweeters in G5" dataDxfId="172"/>
    <tableColumn id="12" name="G5 Count" dataDxfId="171"/>
    <tableColumn id="13" name="Top Tweeters in G6" dataDxfId="170"/>
    <tableColumn id="14" name="G6 Count" dataDxfId="169"/>
    <tableColumn id="15" name="Top Tweeters in G7" dataDxfId="168"/>
    <tableColumn id="16" name="G7 Count" dataDxfId="167"/>
    <tableColumn id="17" name="Top Tweeters in G8" dataDxfId="166"/>
    <tableColumn id="18" name="G8 Count" dataDxfId="165"/>
    <tableColumn id="19" name="Top Tweeters in G9" dataDxfId="164"/>
    <tableColumn id="20" name="G9 Count" dataDxfId="163"/>
    <tableColumn id="21" name="Top Tweeters in G10" dataDxfId="162"/>
    <tableColumn id="22" name="G10 Count" dataDxfId="1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5" totalsRowShown="0" headerRowDxfId="495" dataDxfId="446">
  <autoFilter ref="A2:BS85"/>
  <tableColumns count="71">
    <tableColumn id="1" name="Vertex" dataDxfId="459"/>
    <tableColumn id="2" name="Color" dataDxfId="458"/>
    <tableColumn id="5" name="Shape" dataDxfId="457"/>
    <tableColumn id="6" name="Size" dataDxfId="456"/>
    <tableColumn id="4" name="Opacity" dataDxfId="382"/>
    <tableColumn id="7" name="Image File" dataDxfId="380"/>
    <tableColumn id="3" name="Visibility" dataDxfId="381"/>
    <tableColumn id="10" name="Label" dataDxfId="455"/>
    <tableColumn id="16" name="Label Fill Color" dataDxfId="454"/>
    <tableColumn id="9" name="Label Position" dataDxfId="376"/>
    <tableColumn id="8" name="Tooltip" dataDxfId="374"/>
    <tableColumn id="18" name="Layout Order" dataDxfId="375"/>
    <tableColumn id="13" name="X" dataDxfId="453"/>
    <tableColumn id="14" name="Y" dataDxfId="452"/>
    <tableColumn id="12" name="Locked?" dataDxfId="451"/>
    <tableColumn id="19" name="Polar R" dataDxfId="450"/>
    <tableColumn id="20" name="Polar Angle" dataDxfId="449"/>
    <tableColumn id="21" name="Degree" dataDxfId="79"/>
    <tableColumn id="22" name="In-Degree" dataDxfId="78"/>
    <tableColumn id="23" name="Out-Degree" dataDxfId="75"/>
    <tableColumn id="24" name="Betweenness Centrality" dataDxfId="74"/>
    <tableColumn id="25" name="Closeness Centrality" dataDxfId="73"/>
    <tableColumn id="26" name="Eigenvector Centrality" dataDxfId="71"/>
    <tableColumn id="15" name="PageRank" dataDxfId="72"/>
    <tableColumn id="27" name="Clustering Coefficient" dataDxfId="76"/>
    <tableColumn id="29" name="Reciprocated Vertex Pair Ratio" dataDxfId="77"/>
    <tableColumn id="11" name="ID" dataDxfId="448"/>
    <tableColumn id="28" name="Dynamic Filter" dataDxfId="447"/>
    <tableColumn id="17" name="Add Your Own Columns Here" dataDxfId="401"/>
    <tableColumn id="30" name="Name" dataDxfId="400"/>
    <tableColumn id="31" name="Followed" dataDxfId="399"/>
    <tableColumn id="32" name="Followers" dataDxfId="398"/>
    <tableColumn id="33" name="Tweets" dataDxfId="397"/>
    <tableColumn id="34" name="Favorites" dataDxfId="396"/>
    <tableColumn id="35" name="Time Zone UTC Offset (Seconds)" dataDxfId="395"/>
    <tableColumn id="36" name="Description" dataDxfId="394"/>
    <tableColumn id="37" name="Location" dataDxfId="393"/>
    <tableColumn id="38" name="Web" dataDxfId="392"/>
    <tableColumn id="39" name="Time Zone" dataDxfId="391"/>
    <tableColumn id="40" name="Joined Twitter Date (UTC)" dataDxfId="390"/>
    <tableColumn id="41" name="Profile Banner Url" dataDxfId="389"/>
    <tableColumn id="42" name="Default Profile" dataDxfId="388"/>
    <tableColumn id="43" name="Default Profile Image" dataDxfId="387"/>
    <tableColumn id="44" name="Geo Enabled" dataDxfId="386"/>
    <tableColumn id="45" name="Language" dataDxfId="385"/>
    <tableColumn id="46" name="Listed Count" dataDxfId="384"/>
    <tableColumn id="47" name="Profile Background Image Url" dataDxfId="383"/>
    <tableColumn id="48" name="Verified" dataDxfId="379"/>
    <tableColumn id="49" name="Custom Menu Item Text" dataDxfId="378"/>
    <tableColumn id="50" name="Custom Menu Item Action" dataDxfId="377"/>
    <tableColumn id="51" name="Tweeted Search Term?" dataDxfId="366"/>
    <tableColumn id="52" name="Vertex Group" dataDxfId="159">
      <calculatedColumnFormula>REPLACE(INDEX(GroupVertices[Group], MATCH(Vertices[[#This Row],[Vertex]],GroupVertices[Vertex],0)),1,1,"")</calculatedColumnFormula>
    </tableColumn>
    <tableColumn id="53" name="Top URLs in Tweet by Count" dataDxfId="158"/>
    <tableColumn id="54" name="Top URLs in Tweet by Salience" dataDxfId="157"/>
    <tableColumn id="55" name="Top Domains in Tweet by Count" dataDxfId="156"/>
    <tableColumn id="56" name="Top Domains in Tweet by Salience" dataDxfId="155"/>
    <tableColumn id="57" name="Top Hashtags in Tweet by Count" dataDxfId="154"/>
    <tableColumn id="58" name="Top Hashtags in Tweet by Salience" dataDxfId="153"/>
    <tableColumn id="59" name="Top Words in Tweet by Count" dataDxfId="152"/>
    <tableColumn id="60" name="Top Words in Tweet by Salience" dataDxfId="151"/>
    <tableColumn id="61" name="Top Word Pairs in Tweet by Count" dataDxfId="150"/>
    <tableColumn id="62" name="Top Word Pairs in Tweet by Salience" dataDxfId="116"/>
    <tableColumn id="63" name="Sentiment List #1: Positive Word Count" dataDxfId="115"/>
    <tableColumn id="64" name="Sentiment List #1: Positive Word Percentage (%)" dataDxfId="114"/>
    <tableColumn id="65" name="Sentiment List #2: Negative Word Count" dataDxfId="113"/>
    <tableColumn id="66" name="Sentiment List #2: Negative Word Percentage (%)" dataDxfId="112"/>
    <tableColumn id="67" name="Sentiment List #3: Angry/Violent Word Count" dataDxfId="111"/>
    <tableColumn id="68" name="Sentiment List #3: Angry/Violent Word Percentage (%)" dataDxfId="110"/>
    <tableColumn id="69" name="Non-categorized Word Count" dataDxfId="109"/>
    <tableColumn id="70" name="Non-categorized Word Percentage (%)" dataDxfId="108"/>
    <tableColumn id="71" name="Vertex Content Word Count" dataDxfId="107"/>
  </tableColumns>
  <tableStyleInfo name="NodeXL Table" showFirstColumn="0" showLastColumn="0" showRowStripes="0" showColumnStripes="0"/>
</table>
</file>

<file path=xl/tables/table20.xml><?xml version="1.0" encoding="utf-8"?>
<table xmlns="http://schemas.openxmlformats.org/spreadsheetml/2006/main" id="20" name="Words" displayName="Words" ref="A1:G691" totalsRowShown="0" headerRowDxfId="149" dataDxfId="148">
  <autoFilter ref="A1:G691"/>
  <tableColumns count="7">
    <tableColumn id="1" name="Word" dataDxfId="147"/>
    <tableColumn id="2" name="Count" dataDxfId="146"/>
    <tableColumn id="3" name="Salience" dataDxfId="145"/>
    <tableColumn id="4" name="Group" dataDxfId="144"/>
    <tableColumn id="5" name="Word on Sentiment List #1: Positive" dataDxfId="143"/>
    <tableColumn id="6" name="Word on Sentiment List #2: Negative" dataDxfId="142"/>
    <tableColumn id="7" name="Word on Sentiment List #3: Angry/Violent" dataDxfId="14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01" totalsRowShown="0" headerRowDxfId="140" dataDxfId="139">
  <autoFilter ref="A1:L401"/>
  <tableColumns count="12">
    <tableColumn id="1" name="Word 1" dataDxfId="138"/>
    <tableColumn id="2" name="Word 2" dataDxfId="137"/>
    <tableColumn id="3" name="Count" dataDxfId="136"/>
    <tableColumn id="4" name="Salience" dataDxfId="135"/>
    <tableColumn id="5" name="Mutual Information" dataDxfId="134"/>
    <tableColumn id="6" name="Group" dataDxfId="133"/>
    <tableColumn id="7" name="Word1 on Sentiment List #1: Positive" dataDxfId="132"/>
    <tableColumn id="8" name="Word1 on Sentiment List #2: Negative" dataDxfId="131"/>
    <tableColumn id="9" name="Word1 on Sentiment List #3: Angry/Violent" dataDxfId="130"/>
    <tableColumn id="10" name="Word2 on Sentiment List #1: Positive" dataDxfId="129"/>
    <tableColumn id="11" name="Word2 on Sentiment List #2: Negative" dataDxfId="128"/>
    <tableColumn id="12" name="Word2 on Sentiment List #3: Angry/Violent" dataDxfId="127"/>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N140" totalsRowShown="0" headerRowDxfId="66" dataDxfId="65">
  <autoFilter ref="A2:BN1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94">
  <autoFilter ref="A2:AO12"/>
  <tableColumns count="41">
    <tableColumn id="1" name="Group" dataDxfId="373"/>
    <tableColumn id="2" name="Vertex Color" dataDxfId="372"/>
    <tableColumn id="3" name="Vertex Shape" dataDxfId="370"/>
    <tableColumn id="22" name="Visibility" dataDxfId="371"/>
    <tableColumn id="4" name="Collapsed?"/>
    <tableColumn id="18" name="Label" dataDxfId="493"/>
    <tableColumn id="20" name="Collapsed X"/>
    <tableColumn id="21" name="Collapsed Y"/>
    <tableColumn id="6" name="ID" dataDxfId="492"/>
    <tableColumn id="19" name="Collapsed Properties" dataDxfId="95"/>
    <tableColumn id="5" name="Vertices" dataDxfId="94"/>
    <tableColumn id="7" name="Unique Edges" dataDxfId="93"/>
    <tableColumn id="8" name="Edges With Duplicates" dataDxfId="92"/>
    <tableColumn id="9" name="Total Edges" dataDxfId="91"/>
    <tableColumn id="10" name="Self-Loops" dataDxfId="90"/>
    <tableColumn id="24" name="Reciprocated Vertex Pair Ratio" dataDxfId="89"/>
    <tableColumn id="25" name="Reciprocated Edge Ratio" dataDxfId="88"/>
    <tableColumn id="11" name="Connected Components" dataDxfId="87"/>
    <tableColumn id="12" name="Single-Vertex Connected Components" dataDxfId="86"/>
    <tableColumn id="13" name="Maximum Vertices in a Connected Component" dataDxfId="85"/>
    <tableColumn id="14" name="Maximum Edges in a Connected Component" dataDxfId="84"/>
    <tableColumn id="15" name="Maximum Geodesic Distance (Diameter)" dataDxfId="83"/>
    <tableColumn id="16" name="Average Geodesic Distance" dataDxfId="82"/>
    <tableColumn id="17" name="Graph Density" dataDxfId="80"/>
    <tableColumn id="23" name="Top URLs in Tweet" dataDxfId="81"/>
    <tableColumn id="26" name="Top Domains in Tweet" dataDxfId="285"/>
    <tableColumn id="27" name="Top Hashtags in Tweet" dataDxfId="260"/>
    <tableColumn id="28" name="Top Words in Tweet" dataDxfId="235"/>
    <tableColumn id="29" name="Top Word Pairs in Tweet" dataDxfId="186"/>
    <tableColumn id="30" name="Top Replied-To in Tweet" dataDxfId="185"/>
    <tableColumn id="31" name="Top Mentioned in Tweet" dataDxfId="160"/>
    <tableColumn id="32" name="Top Tweeters" dataDxfId="106"/>
    <tableColumn id="33" name="Sentiment List #1: Positive Word Count" dataDxfId="105"/>
    <tableColumn id="34" name="Sentiment List #1: Positive Word Percentage (%)" dataDxfId="104"/>
    <tableColumn id="35" name="Sentiment List #2: Negative Word Count" dataDxfId="103"/>
    <tableColumn id="36" name="Sentiment List #2: Negative Word Percentage (%)" dataDxfId="102"/>
    <tableColumn id="37" name="Sentiment List #3: Angry/Violent Word Count" dataDxfId="101"/>
    <tableColumn id="38" name="Sentiment List #3: Angry/Violent Word Percentage (%)" dataDxfId="100"/>
    <tableColumn id="39" name="Non-categorized Word Count" dataDxfId="99"/>
    <tableColumn id="40" name="Non-categorized Word Percentage (%)" dataDxfId="98"/>
    <tableColumn id="41" name="Group Content Word Count" dataDxfId="9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491" dataDxfId="490">
  <autoFilter ref="A1:C84"/>
  <tableColumns count="3">
    <tableColumn id="1" name="Group" dataDxfId="369"/>
    <tableColumn id="2" name="Vertex" dataDxfId="368"/>
    <tableColumn id="3" name="Vertex ID" dataDxfId="3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59"/>
    <tableColumn id="2" name="Value" dataDxfId="35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7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bc.co.uk/sounds/play/p077vtbb" TargetMode="External" /><Relationship Id="rId2" Type="http://schemas.openxmlformats.org/officeDocument/2006/relationships/hyperlink" Target="https://www.bbc.co.uk/sounds/play/p077vtbb" TargetMode="External" /><Relationship Id="rId3" Type="http://schemas.openxmlformats.org/officeDocument/2006/relationships/hyperlink" Target="https://www.digitalnorthampton.com/mergedfutures" TargetMode="External" /><Relationship Id="rId4" Type="http://schemas.openxmlformats.org/officeDocument/2006/relationships/hyperlink" Target="https://twitter.com/Nightingale_P/status/1125759265191399424" TargetMode="External" /><Relationship Id="rId5" Type="http://schemas.openxmlformats.org/officeDocument/2006/relationships/hyperlink" Target="https://twitter.com/Nightingale_P/status/1125759265191399424" TargetMode="External" /><Relationship Id="rId6" Type="http://schemas.openxmlformats.org/officeDocument/2006/relationships/hyperlink" Target="https://medium.com/@normalvr/introducing-normcore-high-quality-multiplayer-networking-for-unity-6a530a018912" TargetMode="External" /><Relationship Id="rId7" Type="http://schemas.openxmlformats.org/officeDocument/2006/relationships/hyperlink" Target="http://www.digitalnorthampton.com/mergedfutures" TargetMode="External" /><Relationship Id="rId8" Type="http://schemas.openxmlformats.org/officeDocument/2006/relationships/hyperlink" Target="https://twitter.com/Hamm_Tips/status/1126046655701118977" TargetMode="External" /><Relationship Id="rId9" Type="http://schemas.openxmlformats.org/officeDocument/2006/relationships/hyperlink" Target="https://twitter.com/PSN_ElectricDC/status/1126160426625060865" TargetMode="External" /><Relationship Id="rId10" Type="http://schemas.openxmlformats.org/officeDocument/2006/relationships/hyperlink" Target="https://twitter.com/PSN_ElectricDC/status/1126160426625060865" TargetMode="External" /><Relationship Id="rId11" Type="http://schemas.openxmlformats.org/officeDocument/2006/relationships/hyperlink" Target="https://www.youtube.com/watch?v=LQHLcGiOKiE" TargetMode="External" /><Relationship Id="rId12" Type="http://schemas.openxmlformats.org/officeDocument/2006/relationships/hyperlink" Target="https://www.barbican.org.uk/whats-on/2019/event/ai-more-than-human" TargetMode="External" /><Relationship Id="rId13" Type="http://schemas.openxmlformats.org/officeDocument/2006/relationships/hyperlink" Target="https://www.ft.com/content/dde1249e-7252-11e9-bbfb-5c68069fbd15?segmentid=acee4131-99c2-09d3-a635-873e61754ec6" TargetMode="External" /><Relationship Id="rId14" Type="http://schemas.openxmlformats.org/officeDocument/2006/relationships/hyperlink" Target="https://twitter.com/DigiNorthampton/status/1128208671941582849" TargetMode="External" /><Relationship Id="rId15" Type="http://schemas.openxmlformats.org/officeDocument/2006/relationships/hyperlink" Target="https://twitter.com/DigiNorthampton/status/1128208671941582849" TargetMode="External" /><Relationship Id="rId16" Type="http://schemas.openxmlformats.org/officeDocument/2006/relationships/hyperlink" Target="https://twitter.com/DigiNorthampton/status/1128208671941582849" TargetMode="External" /><Relationship Id="rId17" Type="http://schemas.openxmlformats.org/officeDocument/2006/relationships/hyperlink" Target="https://buff.ly/2PPyeFZ" TargetMode="External" /><Relationship Id="rId18" Type="http://schemas.openxmlformats.org/officeDocument/2006/relationships/hyperlink" Target="https://twitter.com/mlamons1/status/1128088205490905090" TargetMode="External" /><Relationship Id="rId19" Type="http://schemas.openxmlformats.org/officeDocument/2006/relationships/hyperlink" Target="https://buff.ly/2PPyeFZ" TargetMode="External" /><Relationship Id="rId20" Type="http://schemas.openxmlformats.org/officeDocument/2006/relationships/hyperlink" Target="https://techcrunch.com/2019/05/07/google-brings-augmented-reality-to-search/" TargetMode="External" /><Relationship Id="rId21" Type="http://schemas.openxmlformats.org/officeDocument/2006/relationships/hyperlink" Target="https://twitter.com/tomemrich/status/1127105874965590016" TargetMode="External" /><Relationship Id="rId22" Type="http://schemas.openxmlformats.org/officeDocument/2006/relationships/hyperlink" Target="https://twitter.com/mlamons1/status/1128088205490905090" TargetMode="External" /><Relationship Id="rId23" Type="http://schemas.openxmlformats.org/officeDocument/2006/relationships/hyperlink" Target="https://twitter.com/DigiNorthampton/status/1128208671941582849" TargetMode="External" /><Relationship Id="rId24" Type="http://schemas.openxmlformats.org/officeDocument/2006/relationships/hyperlink" Target="https://twitter.com/tomemrich/status/1127105874965590016" TargetMode="External" /><Relationship Id="rId25" Type="http://schemas.openxmlformats.org/officeDocument/2006/relationships/hyperlink" Target="https://twitter.com/DigiNorthampton/status/1128208671941582849" TargetMode="External" /><Relationship Id="rId26" Type="http://schemas.openxmlformats.org/officeDocument/2006/relationships/hyperlink" Target="https://twitter.com/DigiNorthampton/status/1128208671941582849" TargetMode="External" /><Relationship Id="rId27" Type="http://schemas.openxmlformats.org/officeDocument/2006/relationships/hyperlink" Target="https://twitter.com/DigiNorthampton/status/1128208671941582849" TargetMode="External" /><Relationship Id="rId28" Type="http://schemas.openxmlformats.org/officeDocument/2006/relationships/hyperlink" Target="https://twitter.com/DigiNorthampton/status/1128208671941582849" TargetMode="External" /><Relationship Id="rId29" Type="http://schemas.openxmlformats.org/officeDocument/2006/relationships/hyperlink" Target="https://twitter.com/DigiNorthampton/status/1128208671941582849" TargetMode="External" /><Relationship Id="rId30" Type="http://schemas.openxmlformats.org/officeDocument/2006/relationships/hyperlink" Target="http://www.digitalnorthampton.com/mergedfutures" TargetMode="External" /><Relationship Id="rId31" Type="http://schemas.openxmlformats.org/officeDocument/2006/relationships/hyperlink" Target="https://www.bbc.co.uk/sounds/play/p077vtbb" TargetMode="External" /><Relationship Id="rId32" Type="http://schemas.openxmlformats.org/officeDocument/2006/relationships/hyperlink" Target="http://www.digitalnorthampton.com/mergedfutures" TargetMode="External" /><Relationship Id="rId33" Type="http://schemas.openxmlformats.org/officeDocument/2006/relationships/hyperlink" Target="https://www.digitalnorthampton.com/mergedfutures" TargetMode="External" /><Relationship Id="rId34" Type="http://schemas.openxmlformats.org/officeDocument/2006/relationships/hyperlink" Target="https://twitter.com/Craig_Lewis77/status/1126422908140703744" TargetMode="External" /><Relationship Id="rId35" Type="http://schemas.openxmlformats.org/officeDocument/2006/relationships/hyperlink" Target="https://www.youtube.com/watch?v=LQHLcGiOKiE" TargetMode="External" /><Relationship Id="rId36" Type="http://schemas.openxmlformats.org/officeDocument/2006/relationships/hyperlink" Target="https://twitter.com/DigiNorthampton/status/1128208671941582849" TargetMode="External" /><Relationship Id="rId37" Type="http://schemas.openxmlformats.org/officeDocument/2006/relationships/hyperlink" Target="https://twitter.com/tomemrich/status/1127105874965590016" TargetMode="External" /><Relationship Id="rId38" Type="http://schemas.openxmlformats.org/officeDocument/2006/relationships/hyperlink" Target="https://twitter.com/tomemrich/status/1127105874965590016" TargetMode="External" /><Relationship Id="rId39" Type="http://schemas.openxmlformats.org/officeDocument/2006/relationships/hyperlink" Target="https://twitter.com/DigiNorthampton/status/1128208671941582849" TargetMode="External" /><Relationship Id="rId40" Type="http://schemas.openxmlformats.org/officeDocument/2006/relationships/hyperlink" Target="http://tweepsmap.com/!GameArtAcademic" TargetMode="External" /><Relationship Id="rId41" Type="http://schemas.openxmlformats.org/officeDocument/2006/relationships/hyperlink" Target="https://twitter.com/scottturneruon/status/1125768072260808704" TargetMode="External" /><Relationship Id="rId42" Type="http://schemas.openxmlformats.org/officeDocument/2006/relationships/hyperlink" Target="https://twitter.com/MarkHarrisNYC/status/1127307575379283968" TargetMode="External" /><Relationship Id="rId43" Type="http://schemas.openxmlformats.org/officeDocument/2006/relationships/hyperlink" Target="https://pbs.twimg.com/ext_tw_video_thumb/1124997746484604929/pu/img/9XJzdEuAmoCjVXel.jpg" TargetMode="External" /><Relationship Id="rId44" Type="http://schemas.openxmlformats.org/officeDocument/2006/relationships/hyperlink" Target="https://pbs.twimg.com/media/D584ZllXsAAnKl_.jpg" TargetMode="External" /><Relationship Id="rId45" Type="http://schemas.openxmlformats.org/officeDocument/2006/relationships/hyperlink" Target="https://pbs.twimg.com/tweet_video_thumb/D5-jIKmW4AArmy7.jpg" TargetMode="External" /><Relationship Id="rId46" Type="http://schemas.openxmlformats.org/officeDocument/2006/relationships/hyperlink" Target="https://pbs.twimg.com/media/D6DpCHuWkAANm6L.jpg" TargetMode="External" /><Relationship Id="rId47" Type="http://schemas.openxmlformats.org/officeDocument/2006/relationships/hyperlink" Target="https://pbs.twimg.com/tweet_video_thumb/D6IkPuiV4AI13Jm.jpg" TargetMode="External" /><Relationship Id="rId48" Type="http://schemas.openxmlformats.org/officeDocument/2006/relationships/hyperlink" Target="https://pbs.twimg.com/tweet_video_thumb/D6LA4ufWAAIlVbX.jpg" TargetMode="External" /><Relationship Id="rId49" Type="http://schemas.openxmlformats.org/officeDocument/2006/relationships/hyperlink" Target="https://pbs.twimg.com/media/D6UMIt2WkAAZdDn.jpg" TargetMode="External" /><Relationship Id="rId50" Type="http://schemas.openxmlformats.org/officeDocument/2006/relationships/hyperlink" Target="https://pbs.twimg.com/media/D6UMIt2WkAAZdDn.jpg" TargetMode="External" /><Relationship Id="rId51" Type="http://schemas.openxmlformats.org/officeDocument/2006/relationships/hyperlink" Target="https://pbs.twimg.com/media/D6UMIt2WkAAZdDn.jpg" TargetMode="External" /><Relationship Id="rId52" Type="http://schemas.openxmlformats.org/officeDocument/2006/relationships/hyperlink" Target="https://pbs.twimg.com/media/D6UMIt2WkAAZdDn.jpg" TargetMode="External" /><Relationship Id="rId53" Type="http://schemas.openxmlformats.org/officeDocument/2006/relationships/hyperlink" Target="https://pbs.twimg.com/media/D6UMIt2WkAAZdDn.jpg" TargetMode="External" /><Relationship Id="rId54" Type="http://schemas.openxmlformats.org/officeDocument/2006/relationships/hyperlink" Target="https://pbs.twimg.com/amplify_video_thumb/1125728193737048065/img/yEi_Mlx6luu5A2dW.jpg" TargetMode="External" /><Relationship Id="rId55" Type="http://schemas.openxmlformats.org/officeDocument/2006/relationships/hyperlink" Target="https://pbs.twimg.com/media/D6dw9zwWkAAen4d.jpg" TargetMode="External" /><Relationship Id="rId56" Type="http://schemas.openxmlformats.org/officeDocument/2006/relationships/hyperlink" Target="https://pbs.twimg.com/media/D53f8AEWkAE3V6R.jpg" TargetMode="External" /><Relationship Id="rId57" Type="http://schemas.openxmlformats.org/officeDocument/2006/relationships/hyperlink" Target="https://pbs.twimg.com/media/D5-IF8pWwAEdQP7.jpg" TargetMode="External" /><Relationship Id="rId58" Type="http://schemas.openxmlformats.org/officeDocument/2006/relationships/hyperlink" Target="https://pbs.twimg.com/media/D53f8AEWkAE3V6R.jpg" TargetMode="External" /><Relationship Id="rId59" Type="http://schemas.openxmlformats.org/officeDocument/2006/relationships/hyperlink" Target="https://pbs.twimg.com/media/D5pfEPqX4AAnCPb.jpg" TargetMode="External" /><Relationship Id="rId60" Type="http://schemas.openxmlformats.org/officeDocument/2006/relationships/hyperlink" Target="https://pbs.twimg.com/media/D6guGYpW0AAv0Xs.jpg" TargetMode="External" /><Relationship Id="rId61" Type="http://schemas.openxmlformats.org/officeDocument/2006/relationships/hyperlink" Target="https://pbs.twimg.com/media/D584ZllXsAAnKl_.jpg" TargetMode="External" /><Relationship Id="rId62" Type="http://schemas.openxmlformats.org/officeDocument/2006/relationships/hyperlink" Target="https://pbs.twimg.com/media/D5pfEPqX4AAnCPb.jpg" TargetMode="External" /><Relationship Id="rId63" Type="http://schemas.openxmlformats.org/officeDocument/2006/relationships/hyperlink" Target="https://pbs.twimg.com/media/D6g7nA_W0AE9Mg0.png" TargetMode="External" /><Relationship Id="rId64" Type="http://schemas.openxmlformats.org/officeDocument/2006/relationships/hyperlink" Target="https://pbs.twimg.com/media/D6g8ZnDXsAEYMJT.png" TargetMode="External" /><Relationship Id="rId65" Type="http://schemas.openxmlformats.org/officeDocument/2006/relationships/hyperlink" Target="https://pbs.twimg.com/media/D6g8ZnDXsAEYMJT.png" TargetMode="External" /><Relationship Id="rId66" Type="http://schemas.openxmlformats.org/officeDocument/2006/relationships/hyperlink" Target="https://pbs.twimg.com/media/D6g9KQYWsAUDXMm.png" TargetMode="External" /><Relationship Id="rId67" Type="http://schemas.openxmlformats.org/officeDocument/2006/relationships/hyperlink" Target="https://pbs.twimg.com/tweet_video_thumb/D6g-B27XsAAkRMB.jpg" TargetMode="External" /><Relationship Id="rId68" Type="http://schemas.openxmlformats.org/officeDocument/2006/relationships/hyperlink" Target="https://pbs.twimg.com/tweet_video_thumb/D6Gr6fjWsAAqKvQ.jpg" TargetMode="External" /><Relationship Id="rId69" Type="http://schemas.openxmlformats.org/officeDocument/2006/relationships/hyperlink" Target="https://pbs.twimg.com/media/D6g-jKEW4AAzkUL.png" TargetMode="External" /><Relationship Id="rId70" Type="http://schemas.openxmlformats.org/officeDocument/2006/relationships/hyperlink" Target="https://pbs.twimg.com/media/D6g_A3kXoAIWIS6.png" TargetMode="External" /><Relationship Id="rId71" Type="http://schemas.openxmlformats.org/officeDocument/2006/relationships/hyperlink" Target="https://pbs.twimg.com/media/D6g_A3kXoAIWIS6.png" TargetMode="External" /><Relationship Id="rId72" Type="http://schemas.openxmlformats.org/officeDocument/2006/relationships/hyperlink" Target="https://pbs.twimg.com/media/D6g_A3kXoAIWIS6.png" TargetMode="External" /><Relationship Id="rId73" Type="http://schemas.openxmlformats.org/officeDocument/2006/relationships/hyperlink" Target="https://pbs.twimg.com/media/D6g_eB6WkAAb9-N.png" TargetMode="External" /><Relationship Id="rId74" Type="http://schemas.openxmlformats.org/officeDocument/2006/relationships/hyperlink" Target="https://pbs.twimg.com/media/D6hhrlPWwAYyk-v.jpg" TargetMode="External" /><Relationship Id="rId75" Type="http://schemas.openxmlformats.org/officeDocument/2006/relationships/hyperlink" Target="https://pbs.twimg.com/media/D59TVu1WkAMYj-3.jpg" TargetMode="External" /><Relationship Id="rId76" Type="http://schemas.openxmlformats.org/officeDocument/2006/relationships/hyperlink" Target="http://pbs.twimg.com/profile_images/294098550/ashpicsq_normal.jpg" TargetMode="External" /><Relationship Id="rId77" Type="http://schemas.openxmlformats.org/officeDocument/2006/relationships/hyperlink" Target="http://pbs.twimg.com/profile_images/294098550/ashpicsq_normal.jpg" TargetMode="External" /><Relationship Id="rId78" Type="http://schemas.openxmlformats.org/officeDocument/2006/relationships/hyperlink" Target="http://pbs.twimg.com/profile_images/1074383168294281217/HQvJoz7b_normal.jpg" TargetMode="External" /><Relationship Id="rId79" Type="http://schemas.openxmlformats.org/officeDocument/2006/relationships/hyperlink" Target="http://pbs.twimg.com/profile_images/1074383168294281217/HQvJoz7b_normal.jpg" TargetMode="External" /><Relationship Id="rId80" Type="http://schemas.openxmlformats.org/officeDocument/2006/relationships/hyperlink" Target="http://pbs.twimg.com/profile_images/1074383168294281217/HQvJoz7b_normal.jpg" TargetMode="External" /><Relationship Id="rId81" Type="http://schemas.openxmlformats.org/officeDocument/2006/relationships/hyperlink" Target="http://pbs.twimg.com/profile_images/1074383168294281217/HQvJoz7b_normal.jpg" TargetMode="External" /><Relationship Id="rId82" Type="http://schemas.openxmlformats.org/officeDocument/2006/relationships/hyperlink" Target="http://pbs.twimg.com/profile_images/1081171630016159745/2iNZS4kj_normal.jpg" TargetMode="External" /><Relationship Id="rId83" Type="http://schemas.openxmlformats.org/officeDocument/2006/relationships/hyperlink" Target="http://pbs.twimg.com/profile_images/925272322826756096/UJA91DoZ_normal.jpg" TargetMode="External" /><Relationship Id="rId84" Type="http://schemas.openxmlformats.org/officeDocument/2006/relationships/hyperlink" Target="http://pbs.twimg.com/profile_images/1081171630016159745/2iNZS4kj_normal.jpg" TargetMode="External" /><Relationship Id="rId85" Type="http://schemas.openxmlformats.org/officeDocument/2006/relationships/hyperlink" Target="http://pbs.twimg.com/profile_images/925272322826756096/UJA91DoZ_normal.jpg" TargetMode="External" /><Relationship Id="rId86" Type="http://schemas.openxmlformats.org/officeDocument/2006/relationships/hyperlink" Target="http://pbs.twimg.com/profile_images/925272322826756096/UJA91DoZ_normal.jpg" TargetMode="External" /><Relationship Id="rId87" Type="http://schemas.openxmlformats.org/officeDocument/2006/relationships/hyperlink" Target="http://pbs.twimg.com/profile_images/726711839762059264/TQcCfWe-_normal.jpg" TargetMode="External" /><Relationship Id="rId88" Type="http://schemas.openxmlformats.org/officeDocument/2006/relationships/hyperlink" Target="http://pbs.twimg.com/profile_images/726711839762059264/TQcCfWe-_normal.jpg" TargetMode="External" /><Relationship Id="rId89" Type="http://schemas.openxmlformats.org/officeDocument/2006/relationships/hyperlink" Target="http://pbs.twimg.com/profile_images/726711839762059264/TQcCfWe-_normal.jpg" TargetMode="External" /><Relationship Id="rId90" Type="http://schemas.openxmlformats.org/officeDocument/2006/relationships/hyperlink" Target="http://pbs.twimg.com/profile_images/726711839762059264/TQcCfWe-_normal.jpg" TargetMode="External" /><Relationship Id="rId91" Type="http://schemas.openxmlformats.org/officeDocument/2006/relationships/hyperlink" Target="http://pbs.twimg.com/profile_images/726711839762059264/TQcCfWe-_normal.jpg" TargetMode="External" /><Relationship Id="rId92" Type="http://schemas.openxmlformats.org/officeDocument/2006/relationships/hyperlink" Target="http://pbs.twimg.com/profile_images/726711839762059264/TQcCfWe-_normal.jpg" TargetMode="External" /><Relationship Id="rId93" Type="http://schemas.openxmlformats.org/officeDocument/2006/relationships/hyperlink" Target="http://pbs.twimg.com/profile_images/726711839762059264/TQcCfWe-_normal.jpg" TargetMode="External" /><Relationship Id="rId94" Type="http://schemas.openxmlformats.org/officeDocument/2006/relationships/hyperlink" Target="http://pbs.twimg.com/profile_images/726711839762059264/TQcCfWe-_normal.jpg" TargetMode="External" /><Relationship Id="rId95" Type="http://schemas.openxmlformats.org/officeDocument/2006/relationships/hyperlink" Target="http://pbs.twimg.com/profile_images/726711839762059264/TQcCfWe-_normal.jpg" TargetMode="External" /><Relationship Id="rId96" Type="http://schemas.openxmlformats.org/officeDocument/2006/relationships/hyperlink" Target="http://pbs.twimg.com/profile_images/726711839762059264/TQcCfWe-_normal.jpg" TargetMode="External" /><Relationship Id="rId97" Type="http://schemas.openxmlformats.org/officeDocument/2006/relationships/hyperlink" Target="http://pbs.twimg.com/profile_images/726711839762059264/TQcCfWe-_normal.jpg" TargetMode="External" /><Relationship Id="rId98" Type="http://schemas.openxmlformats.org/officeDocument/2006/relationships/hyperlink" Target="http://pbs.twimg.com/profile_images/726711839762059264/TQcCfWe-_normal.jpg" TargetMode="External" /><Relationship Id="rId99" Type="http://schemas.openxmlformats.org/officeDocument/2006/relationships/hyperlink" Target="http://pbs.twimg.com/profile_images/726711839762059264/TQcCfWe-_normal.jpg" TargetMode="External" /><Relationship Id="rId100" Type="http://schemas.openxmlformats.org/officeDocument/2006/relationships/hyperlink" Target="http://pbs.twimg.com/profile_images/1046034987361992704/5pJ0Pw3m_normal.jpg" TargetMode="External" /><Relationship Id="rId101" Type="http://schemas.openxmlformats.org/officeDocument/2006/relationships/hyperlink" Target="http://pbs.twimg.com/profile_images/1049757637204697088/Tw800GiG_normal.jpg" TargetMode="External" /><Relationship Id="rId102" Type="http://schemas.openxmlformats.org/officeDocument/2006/relationships/hyperlink" Target="http://pbs.twimg.com/profile_images/1049757637204697088/Tw800GiG_normal.jpg" TargetMode="External" /><Relationship Id="rId103" Type="http://schemas.openxmlformats.org/officeDocument/2006/relationships/hyperlink" Target="http://pbs.twimg.com/profile_images/698836697845465089/Ys9QvpZJ_normal.jpg" TargetMode="External" /><Relationship Id="rId104" Type="http://schemas.openxmlformats.org/officeDocument/2006/relationships/hyperlink" Target="http://pbs.twimg.com/profile_images/1106936493849886726/Q5ItOAv2_normal.png" TargetMode="External" /><Relationship Id="rId105" Type="http://schemas.openxmlformats.org/officeDocument/2006/relationships/hyperlink" Target="http://pbs.twimg.com/profile_images/698836697845465089/Ys9QvpZJ_normal.jpg" TargetMode="External" /><Relationship Id="rId106" Type="http://schemas.openxmlformats.org/officeDocument/2006/relationships/hyperlink" Target="http://pbs.twimg.com/profile_images/1106936493849886726/Q5ItOAv2_normal.png" TargetMode="External" /><Relationship Id="rId107" Type="http://schemas.openxmlformats.org/officeDocument/2006/relationships/hyperlink" Target="https://pbs.twimg.com/ext_tw_video_thumb/1124997746484604929/pu/img/9XJzdEuAmoCjVXel.jpg" TargetMode="External" /><Relationship Id="rId108" Type="http://schemas.openxmlformats.org/officeDocument/2006/relationships/hyperlink" Target="http://pbs.twimg.com/profile_images/1106936493849886726/Q5ItOAv2_normal.png" TargetMode="External" /><Relationship Id="rId109" Type="http://schemas.openxmlformats.org/officeDocument/2006/relationships/hyperlink" Target="http://pbs.twimg.com/profile_images/1106936493849886726/Q5ItOAv2_normal.png" TargetMode="External" /><Relationship Id="rId110" Type="http://schemas.openxmlformats.org/officeDocument/2006/relationships/hyperlink" Target="https://pbs.twimg.com/media/D584ZllXsAAnKl_.jpg" TargetMode="External" /><Relationship Id="rId111" Type="http://schemas.openxmlformats.org/officeDocument/2006/relationships/hyperlink" Target="http://pbs.twimg.com/profile_images/1106936493849886726/Q5ItOAv2_normal.png" TargetMode="External" /><Relationship Id="rId112" Type="http://schemas.openxmlformats.org/officeDocument/2006/relationships/hyperlink" Target="http://pbs.twimg.com/profile_images/1106936493849886726/Q5ItOAv2_normal.png" TargetMode="External" /><Relationship Id="rId113" Type="http://schemas.openxmlformats.org/officeDocument/2006/relationships/hyperlink" Target="http://pbs.twimg.com/profile_images/1892729669/Photo_47_normal.jpg" TargetMode="External" /><Relationship Id="rId114" Type="http://schemas.openxmlformats.org/officeDocument/2006/relationships/hyperlink" Target="http://pbs.twimg.com/profile_images/1106936493849886726/Q5ItOAv2_normal.png" TargetMode="External" /><Relationship Id="rId115" Type="http://schemas.openxmlformats.org/officeDocument/2006/relationships/hyperlink" Target="https://pbs.twimg.com/tweet_video_thumb/D5-jIKmW4AArmy7.jpg" TargetMode="External" /><Relationship Id="rId116" Type="http://schemas.openxmlformats.org/officeDocument/2006/relationships/hyperlink" Target="http://pbs.twimg.com/profile_images/1106936493849886726/Q5ItOAv2_normal.png" TargetMode="External" /><Relationship Id="rId117" Type="http://schemas.openxmlformats.org/officeDocument/2006/relationships/hyperlink" Target="http://pbs.twimg.com/profile_images/1081171630016159745/2iNZS4kj_normal.jpg" TargetMode="External" /><Relationship Id="rId118" Type="http://schemas.openxmlformats.org/officeDocument/2006/relationships/hyperlink" Target="http://pbs.twimg.com/profile_images/1106936493849886726/Q5ItOAv2_normal.png" TargetMode="External" /><Relationship Id="rId119" Type="http://schemas.openxmlformats.org/officeDocument/2006/relationships/hyperlink" Target="https://pbs.twimg.com/media/D6DpCHuWkAANm6L.jpg" TargetMode="External" /><Relationship Id="rId120" Type="http://schemas.openxmlformats.org/officeDocument/2006/relationships/hyperlink" Target="http://pbs.twimg.com/profile_images/1106936493849886726/Q5ItOAv2_normal.png" TargetMode="External" /><Relationship Id="rId121" Type="http://schemas.openxmlformats.org/officeDocument/2006/relationships/hyperlink" Target="http://pbs.twimg.com/profile_images/1106936493849886726/Q5ItOAv2_normal.png" TargetMode="External" /><Relationship Id="rId122" Type="http://schemas.openxmlformats.org/officeDocument/2006/relationships/hyperlink" Target="https://pbs.twimg.com/tweet_video_thumb/D6IkPuiV4AI13Jm.jpg" TargetMode="External" /><Relationship Id="rId123" Type="http://schemas.openxmlformats.org/officeDocument/2006/relationships/hyperlink" Target="http://pbs.twimg.com/profile_images/1106936493849886726/Q5ItOAv2_normal.png" TargetMode="External" /><Relationship Id="rId124" Type="http://schemas.openxmlformats.org/officeDocument/2006/relationships/hyperlink" Target="http://pbs.twimg.com/profile_images/987637779638243329/XbVnLn7X_normal.jpg" TargetMode="External" /><Relationship Id="rId125" Type="http://schemas.openxmlformats.org/officeDocument/2006/relationships/hyperlink" Target="http://pbs.twimg.com/profile_images/1106936493849886726/Q5ItOAv2_normal.png" TargetMode="External" /><Relationship Id="rId126" Type="http://schemas.openxmlformats.org/officeDocument/2006/relationships/hyperlink" Target="http://pbs.twimg.com/profile_images/1106936493849886726/Q5ItOAv2_normal.png" TargetMode="External" /><Relationship Id="rId127" Type="http://schemas.openxmlformats.org/officeDocument/2006/relationships/hyperlink" Target="http://pbs.twimg.com/profile_images/1106936493849886726/Q5ItOAv2_normal.png" TargetMode="External" /><Relationship Id="rId128" Type="http://schemas.openxmlformats.org/officeDocument/2006/relationships/hyperlink" Target="http://pbs.twimg.com/profile_images/1106936493849886726/Q5ItOAv2_normal.png" TargetMode="External" /><Relationship Id="rId129" Type="http://schemas.openxmlformats.org/officeDocument/2006/relationships/hyperlink" Target="https://pbs.twimg.com/tweet_video_thumb/D6LA4ufWAAIlVbX.jpg" TargetMode="External" /><Relationship Id="rId130" Type="http://schemas.openxmlformats.org/officeDocument/2006/relationships/hyperlink" Target="http://pbs.twimg.com/profile_images/1106936493849886726/Q5ItOAv2_normal.png" TargetMode="External" /><Relationship Id="rId131" Type="http://schemas.openxmlformats.org/officeDocument/2006/relationships/hyperlink" Target="http://pbs.twimg.com/profile_images/1106936493849886726/Q5ItOAv2_normal.png" TargetMode="External" /><Relationship Id="rId132" Type="http://schemas.openxmlformats.org/officeDocument/2006/relationships/hyperlink" Target="http://pbs.twimg.com/profile_images/1106936493849886726/Q5ItOAv2_normal.png" TargetMode="External" /><Relationship Id="rId133" Type="http://schemas.openxmlformats.org/officeDocument/2006/relationships/hyperlink" Target="http://pbs.twimg.com/profile_images/1106936493849886726/Q5ItOAv2_normal.png" TargetMode="External" /><Relationship Id="rId134" Type="http://schemas.openxmlformats.org/officeDocument/2006/relationships/hyperlink" Target="http://pbs.twimg.com/profile_images/1106936493849886726/Q5ItOAv2_normal.png" TargetMode="External" /><Relationship Id="rId135" Type="http://schemas.openxmlformats.org/officeDocument/2006/relationships/hyperlink" Target="http://pbs.twimg.com/profile_images/1106936493849886726/Q5ItOAv2_normal.png" TargetMode="External" /><Relationship Id="rId136" Type="http://schemas.openxmlformats.org/officeDocument/2006/relationships/hyperlink" Target="http://pbs.twimg.com/profile_images/1106936493849886726/Q5ItOAv2_normal.png" TargetMode="External" /><Relationship Id="rId137" Type="http://schemas.openxmlformats.org/officeDocument/2006/relationships/hyperlink" Target="http://pbs.twimg.com/profile_images/1106936493849886726/Q5ItOAv2_normal.png" TargetMode="External" /><Relationship Id="rId138" Type="http://schemas.openxmlformats.org/officeDocument/2006/relationships/hyperlink" Target="http://pbs.twimg.com/profile_images/1106936493849886726/Q5ItOAv2_normal.png" TargetMode="External" /><Relationship Id="rId139" Type="http://schemas.openxmlformats.org/officeDocument/2006/relationships/hyperlink" Target="https://pbs.twimg.com/media/D6UMIt2WkAAZdDn.jpg" TargetMode="External" /><Relationship Id="rId140" Type="http://schemas.openxmlformats.org/officeDocument/2006/relationships/hyperlink" Target="https://pbs.twimg.com/media/D6UMIt2WkAAZdDn.jpg" TargetMode="External" /><Relationship Id="rId141" Type="http://schemas.openxmlformats.org/officeDocument/2006/relationships/hyperlink" Target="https://pbs.twimg.com/media/D6UMIt2WkAAZdDn.jpg" TargetMode="External" /><Relationship Id="rId142" Type="http://schemas.openxmlformats.org/officeDocument/2006/relationships/hyperlink" Target="https://pbs.twimg.com/media/D6UMIt2WkAAZdDn.jpg" TargetMode="External" /><Relationship Id="rId143" Type="http://schemas.openxmlformats.org/officeDocument/2006/relationships/hyperlink" Target="https://pbs.twimg.com/media/D6UMIt2WkAAZdDn.jpg" TargetMode="External" /><Relationship Id="rId144" Type="http://schemas.openxmlformats.org/officeDocument/2006/relationships/hyperlink" Target="http://pbs.twimg.com/profile_images/1106936493849886726/Q5ItOAv2_normal.png" TargetMode="External" /><Relationship Id="rId145" Type="http://schemas.openxmlformats.org/officeDocument/2006/relationships/hyperlink" Target="http://pbs.twimg.com/profile_images/1124666020180975623/3owmdLmX_normal.jpg" TargetMode="External" /><Relationship Id="rId146" Type="http://schemas.openxmlformats.org/officeDocument/2006/relationships/hyperlink" Target="http://pbs.twimg.com/profile_images/1106936493849886726/Q5ItOAv2_normal.png" TargetMode="External" /><Relationship Id="rId147" Type="http://schemas.openxmlformats.org/officeDocument/2006/relationships/hyperlink" Target="https://pbs.twimg.com/amplify_video_thumb/1125728193737048065/img/yEi_Mlx6luu5A2dW.jpg" TargetMode="External" /><Relationship Id="rId148" Type="http://schemas.openxmlformats.org/officeDocument/2006/relationships/hyperlink" Target="http://pbs.twimg.com/profile_images/1106936493849886726/Q5ItOAv2_normal.png" TargetMode="External" /><Relationship Id="rId149" Type="http://schemas.openxmlformats.org/officeDocument/2006/relationships/hyperlink" Target="http://pbs.twimg.com/profile_images/1113897557883670528/FhKwWDvp_normal.png" TargetMode="External" /><Relationship Id="rId150" Type="http://schemas.openxmlformats.org/officeDocument/2006/relationships/hyperlink" Target="http://pbs.twimg.com/profile_images/1106936493849886726/Q5ItOAv2_normal.png" TargetMode="External" /><Relationship Id="rId151" Type="http://schemas.openxmlformats.org/officeDocument/2006/relationships/hyperlink" Target="http://pbs.twimg.com/profile_images/79837191/Magdalena_Sawon_Postmasters_normal.jpg" TargetMode="External" /><Relationship Id="rId152" Type="http://schemas.openxmlformats.org/officeDocument/2006/relationships/hyperlink" Target="http://pbs.twimg.com/profile_images/1106936493849886726/Q5ItOAv2_normal.png" TargetMode="External" /><Relationship Id="rId153" Type="http://schemas.openxmlformats.org/officeDocument/2006/relationships/hyperlink" Target="http://pbs.twimg.com/profile_images/1106936493849886726/Q5ItOAv2_normal.png" TargetMode="External" /><Relationship Id="rId154" Type="http://schemas.openxmlformats.org/officeDocument/2006/relationships/hyperlink" Target="http://pbs.twimg.com/profile_images/79837191/Magdalena_Sawon_Postmasters_normal.jpg" TargetMode="External" /><Relationship Id="rId155" Type="http://schemas.openxmlformats.org/officeDocument/2006/relationships/hyperlink" Target="http://pbs.twimg.com/profile_images/1106936493849886726/Q5ItOAv2_normal.png" TargetMode="External" /><Relationship Id="rId156" Type="http://schemas.openxmlformats.org/officeDocument/2006/relationships/hyperlink" Target="http://pbs.twimg.com/profile_images/1106936493849886726/Q5ItOAv2_normal.png" TargetMode="External" /><Relationship Id="rId157" Type="http://schemas.openxmlformats.org/officeDocument/2006/relationships/hyperlink" Target="http://pbs.twimg.com/profile_images/1106936493849886726/Q5ItOAv2_normal.png" TargetMode="External" /><Relationship Id="rId158" Type="http://schemas.openxmlformats.org/officeDocument/2006/relationships/hyperlink" Target="http://pbs.twimg.com/profile_images/1081171630016159745/2iNZS4kj_normal.jpg" TargetMode="External" /><Relationship Id="rId159" Type="http://schemas.openxmlformats.org/officeDocument/2006/relationships/hyperlink" Target="http://pbs.twimg.com/profile_images/1106936493849886726/Q5ItOAv2_normal.png" TargetMode="External" /><Relationship Id="rId160" Type="http://schemas.openxmlformats.org/officeDocument/2006/relationships/hyperlink" Target="http://pbs.twimg.com/profile_images/1081171630016159745/2iNZS4kj_normal.jpg" TargetMode="External" /><Relationship Id="rId161" Type="http://schemas.openxmlformats.org/officeDocument/2006/relationships/hyperlink" Target="http://pbs.twimg.com/profile_images/1106936493849886726/Q5ItOAv2_normal.png" TargetMode="External" /><Relationship Id="rId162" Type="http://schemas.openxmlformats.org/officeDocument/2006/relationships/hyperlink" Target="http://pbs.twimg.com/profile_images/1106936493849886726/Q5ItOAv2_normal.png" TargetMode="External" /><Relationship Id="rId163" Type="http://schemas.openxmlformats.org/officeDocument/2006/relationships/hyperlink" Target="http://pbs.twimg.com/profile_images/1046034987361992704/5pJ0Pw3m_normal.jpg" TargetMode="External" /><Relationship Id="rId164" Type="http://schemas.openxmlformats.org/officeDocument/2006/relationships/hyperlink" Target="http://pbs.twimg.com/profile_images/1106936493849886726/Q5ItOAv2_normal.png" TargetMode="External" /><Relationship Id="rId165" Type="http://schemas.openxmlformats.org/officeDocument/2006/relationships/hyperlink" Target="https://pbs.twimg.com/media/D6dw9zwWkAAen4d.jpg" TargetMode="External" /><Relationship Id="rId166" Type="http://schemas.openxmlformats.org/officeDocument/2006/relationships/hyperlink" Target="http://pbs.twimg.com/profile_images/1106936493849886726/Q5ItOAv2_normal.png" TargetMode="External" /><Relationship Id="rId167" Type="http://schemas.openxmlformats.org/officeDocument/2006/relationships/hyperlink" Target="http://pbs.twimg.com/profile_images/1106936493849886726/Q5ItOAv2_normal.png" TargetMode="External" /><Relationship Id="rId168" Type="http://schemas.openxmlformats.org/officeDocument/2006/relationships/hyperlink" Target="http://pbs.twimg.com/profile_images/1106936493849886726/Q5ItOAv2_normal.png" TargetMode="External" /><Relationship Id="rId169" Type="http://schemas.openxmlformats.org/officeDocument/2006/relationships/hyperlink" Target="http://pbs.twimg.com/profile_images/1106936493849886726/Q5ItOAv2_normal.png" TargetMode="External" /><Relationship Id="rId170" Type="http://schemas.openxmlformats.org/officeDocument/2006/relationships/hyperlink" Target="http://pbs.twimg.com/profile_images/1106936493849886726/Q5ItOAv2_normal.png" TargetMode="External" /><Relationship Id="rId171" Type="http://schemas.openxmlformats.org/officeDocument/2006/relationships/hyperlink" Target="http://pbs.twimg.com/profile_images/1106936493849886726/Q5ItOAv2_normal.png" TargetMode="External" /><Relationship Id="rId172" Type="http://schemas.openxmlformats.org/officeDocument/2006/relationships/hyperlink" Target="http://pbs.twimg.com/profile_images/1106936493849886726/Q5ItOAv2_normal.png" TargetMode="External" /><Relationship Id="rId173" Type="http://schemas.openxmlformats.org/officeDocument/2006/relationships/hyperlink" Target="http://pbs.twimg.com/profile_images/726711839762059264/TQcCfWe-_normal.jpg" TargetMode="External" /><Relationship Id="rId174" Type="http://schemas.openxmlformats.org/officeDocument/2006/relationships/hyperlink" Target="http://pbs.twimg.com/profile_images/726711839762059264/TQcCfWe-_normal.jpg" TargetMode="External" /><Relationship Id="rId175" Type="http://schemas.openxmlformats.org/officeDocument/2006/relationships/hyperlink" Target="http://pbs.twimg.com/profile_images/726711839762059264/TQcCfWe-_normal.jpg" TargetMode="External" /><Relationship Id="rId176" Type="http://schemas.openxmlformats.org/officeDocument/2006/relationships/hyperlink" Target="http://pbs.twimg.com/profile_images/1106936493849886726/Q5ItOAv2_normal.png" TargetMode="External" /><Relationship Id="rId177" Type="http://schemas.openxmlformats.org/officeDocument/2006/relationships/hyperlink" Target="http://pbs.twimg.com/profile_images/1106936493849886726/Q5ItOAv2_normal.png" TargetMode="External" /><Relationship Id="rId178" Type="http://schemas.openxmlformats.org/officeDocument/2006/relationships/hyperlink" Target="http://pbs.twimg.com/profile_images/1106936493849886726/Q5ItOAv2_normal.png" TargetMode="External" /><Relationship Id="rId179" Type="http://schemas.openxmlformats.org/officeDocument/2006/relationships/hyperlink" Target="http://pbs.twimg.com/profile_images/983447444288655360/nmoFq5mc_normal.jpg" TargetMode="External" /><Relationship Id="rId180" Type="http://schemas.openxmlformats.org/officeDocument/2006/relationships/hyperlink" Target="http://pbs.twimg.com/profile_images/1106936493849886726/Q5ItOAv2_normal.png" TargetMode="External" /><Relationship Id="rId181" Type="http://schemas.openxmlformats.org/officeDocument/2006/relationships/hyperlink" Target="http://pbs.twimg.com/profile_images/1106936493849886726/Q5ItOAv2_normal.png" TargetMode="External" /><Relationship Id="rId182" Type="http://schemas.openxmlformats.org/officeDocument/2006/relationships/hyperlink" Target="http://pbs.twimg.com/profile_images/1106936493849886726/Q5ItOAv2_normal.png" TargetMode="External" /><Relationship Id="rId183" Type="http://schemas.openxmlformats.org/officeDocument/2006/relationships/hyperlink" Target="http://pbs.twimg.com/profile_images/983447444288655360/nmoFq5mc_normal.jpg" TargetMode="External" /><Relationship Id="rId184" Type="http://schemas.openxmlformats.org/officeDocument/2006/relationships/hyperlink" Target="http://pbs.twimg.com/profile_images/983447444288655360/nmoFq5mc_normal.jpg" TargetMode="External" /><Relationship Id="rId185" Type="http://schemas.openxmlformats.org/officeDocument/2006/relationships/hyperlink" Target="http://pbs.twimg.com/profile_images/1106936493849886726/Q5ItOAv2_normal.png" TargetMode="External" /><Relationship Id="rId186" Type="http://schemas.openxmlformats.org/officeDocument/2006/relationships/hyperlink" Target="http://pbs.twimg.com/profile_images/1106936493849886726/Q5ItOAv2_normal.png" TargetMode="External" /><Relationship Id="rId187" Type="http://schemas.openxmlformats.org/officeDocument/2006/relationships/hyperlink" Target="http://pbs.twimg.com/profile_images/1106936493849886726/Q5ItOAv2_normal.png" TargetMode="External" /><Relationship Id="rId188" Type="http://schemas.openxmlformats.org/officeDocument/2006/relationships/hyperlink" Target="http://pbs.twimg.com/profile_images/1106936493849886726/Q5ItOAv2_normal.png" TargetMode="External" /><Relationship Id="rId189" Type="http://schemas.openxmlformats.org/officeDocument/2006/relationships/hyperlink" Target="http://pbs.twimg.com/profile_images/1106936493849886726/Q5ItOAv2_normal.png" TargetMode="External" /><Relationship Id="rId190" Type="http://schemas.openxmlformats.org/officeDocument/2006/relationships/hyperlink" Target="http://pbs.twimg.com/profile_images/1106936493849886726/Q5ItOAv2_normal.png" TargetMode="External" /><Relationship Id="rId191" Type="http://schemas.openxmlformats.org/officeDocument/2006/relationships/hyperlink" Target="http://pbs.twimg.com/profile_images/1106936493849886726/Q5ItOAv2_normal.png" TargetMode="External" /><Relationship Id="rId192" Type="http://schemas.openxmlformats.org/officeDocument/2006/relationships/hyperlink" Target="https://pbs.twimg.com/media/D53f8AEWkAE3V6R.jpg" TargetMode="External" /><Relationship Id="rId193" Type="http://schemas.openxmlformats.org/officeDocument/2006/relationships/hyperlink" Target="https://pbs.twimg.com/media/D5-IF8pWwAEdQP7.jpg" TargetMode="External" /><Relationship Id="rId194" Type="http://schemas.openxmlformats.org/officeDocument/2006/relationships/hyperlink" Target="http://pbs.twimg.com/profile_images/707234049144840195/oOSySzdy_normal.jpg" TargetMode="External" /><Relationship Id="rId195" Type="http://schemas.openxmlformats.org/officeDocument/2006/relationships/hyperlink" Target="https://pbs.twimg.com/media/D53f8AEWkAE3V6R.jpg" TargetMode="External" /><Relationship Id="rId196" Type="http://schemas.openxmlformats.org/officeDocument/2006/relationships/hyperlink" Target="http://pbs.twimg.com/profile_images/1106936493849886726/Q5ItOAv2_normal.png" TargetMode="External" /><Relationship Id="rId197" Type="http://schemas.openxmlformats.org/officeDocument/2006/relationships/hyperlink" Target="http://pbs.twimg.com/profile_images/1106936493849886726/Q5ItOAv2_normal.png" TargetMode="External" /><Relationship Id="rId198" Type="http://schemas.openxmlformats.org/officeDocument/2006/relationships/hyperlink" Target="http://pbs.twimg.com/profile_images/1106936493849886726/Q5ItOAv2_normal.png" TargetMode="External" /><Relationship Id="rId199" Type="http://schemas.openxmlformats.org/officeDocument/2006/relationships/hyperlink" Target="http://pbs.twimg.com/profile_images/1106936493849886726/Q5ItOAv2_normal.png" TargetMode="External" /><Relationship Id="rId200" Type="http://schemas.openxmlformats.org/officeDocument/2006/relationships/hyperlink" Target="http://pbs.twimg.com/profile_images/1106936493849886726/Q5ItOAv2_normal.png" TargetMode="External" /><Relationship Id="rId201" Type="http://schemas.openxmlformats.org/officeDocument/2006/relationships/hyperlink" Target="http://pbs.twimg.com/profile_images/1106936493849886726/Q5ItOAv2_normal.png" TargetMode="External" /><Relationship Id="rId202" Type="http://schemas.openxmlformats.org/officeDocument/2006/relationships/hyperlink" Target="http://pbs.twimg.com/profile_images/1106936493849886726/Q5ItOAv2_normal.png" TargetMode="External" /><Relationship Id="rId203" Type="http://schemas.openxmlformats.org/officeDocument/2006/relationships/hyperlink" Target="http://pbs.twimg.com/profile_images/1106936493849886726/Q5ItOAv2_normal.png" TargetMode="External" /><Relationship Id="rId204" Type="http://schemas.openxmlformats.org/officeDocument/2006/relationships/hyperlink" Target="http://pbs.twimg.com/profile_images/1106936493849886726/Q5ItOAv2_normal.png" TargetMode="External" /><Relationship Id="rId205" Type="http://schemas.openxmlformats.org/officeDocument/2006/relationships/hyperlink" Target="http://pbs.twimg.com/profile_images/1106936493849886726/Q5ItOAv2_normal.png" TargetMode="External" /><Relationship Id="rId206" Type="http://schemas.openxmlformats.org/officeDocument/2006/relationships/hyperlink" Target="http://pbs.twimg.com/profile_images/1106936493849886726/Q5ItOAv2_normal.png" TargetMode="External" /><Relationship Id="rId207" Type="http://schemas.openxmlformats.org/officeDocument/2006/relationships/hyperlink" Target="http://pbs.twimg.com/profile_images/1106936493849886726/Q5ItOAv2_normal.png" TargetMode="External" /><Relationship Id="rId208" Type="http://schemas.openxmlformats.org/officeDocument/2006/relationships/hyperlink" Target="http://pbs.twimg.com/profile_images/1106936493849886726/Q5ItOAv2_normal.png" TargetMode="External" /><Relationship Id="rId209" Type="http://schemas.openxmlformats.org/officeDocument/2006/relationships/hyperlink" Target="http://pbs.twimg.com/profile_images/1106936493849886726/Q5ItOAv2_normal.png" TargetMode="External" /><Relationship Id="rId210" Type="http://schemas.openxmlformats.org/officeDocument/2006/relationships/hyperlink" Target="https://pbs.twimg.com/media/D5pfEPqX4AAnCPb.jpg" TargetMode="External" /><Relationship Id="rId211" Type="http://schemas.openxmlformats.org/officeDocument/2006/relationships/hyperlink" Target="http://pbs.twimg.com/profile_images/1081171630016159745/2iNZS4kj_normal.jpg" TargetMode="External" /><Relationship Id="rId212" Type="http://schemas.openxmlformats.org/officeDocument/2006/relationships/hyperlink" Target="https://pbs.twimg.com/media/D6guGYpW0AAv0Xs.jpg" TargetMode="External" /><Relationship Id="rId213" Type="http://schemas.openxmlformats.org/officeDocument/2006/relationships/hyperlink" Target="http://pbs.twimg.com/profile_images/1081171630016159745/2iNZS4kj_normal.jpg" TargetMode="External" /><Relationship Id="rId214" Type="http://schemas.openxmlformats.org/officeDocument/2006/relationships/hyperlink" Target="https://pbs.twimg.com/media/D584ZllXsAAnKl_.jpg" TargetMode="External" /><Relationship Id="rId215" Type="http://schemas.openxmlformats.org/officeDocument/2006/relationships/hyperlink" Target="https://pbs.twimg.com/media/D5pfEPqX4AAnCPb.jpg" TargetMode="External" /><Relationship Id="rId216" Type="http://schemas.openxmlformats.org/officeDocument/2006/relationships/hyperlink" Target="http://pbs.twimg.com/profile_images/1106936493849886726/Q5ItOAv2_normal.png" TargetMode="External" /><Relationship Id="rId217" Type="http://schemas.openxmlformats.org/officeDocument/2006/relationships/hyperlink" Target="http://pbs.twimg.com/profile_images/1106936493849886726/Q5ItOAv2_normal.png" TargetMode="External" /><Relationship Id="rId218" Type="http://schemas.openxmlformats.org/officeDocument/2006/relationships/hyperlink" Target="http://pbs.twimg.com/profile_images/1106936493849886726/Q5ItOAv2_normal.png" TargetMode="External" /><Relationship Id="rId219" Type="http://schemas.openxmlformats.org/officeDocument/2006/relationships/hyperlink" Target="http://pbs.twimg.com/profile_images/1106936493849886726/Q5ItOAv2_normal.png" TargetMode="External" /><Relationship Id="rId220" Type="http://schemas.openxmlformats.org/officeDocument/2006/relationships/hyperlink" Target="http://pbs.twimg.com/profile_images/1106936493849886726/Q5ItOAv2_normal.png" TargetMode="External" /><Relationship Id="rId221" Type="http://schemas.openxmlformats.org/officeDocument/2006/relationships/hyperlink" Target="http://pbs.twimg.com/profile_images/1106936493849886726/Q5ItOAv2_normal.png" TargetMode="External" /><Relationship Id="rId222" Type="http://schemas.openxmlformats.org/officeDocument/2006/relationships/hyperlink" Target="http://pbs.twimg.com/profile_images/1106936493849886726/Q5ItOAv2_normal.png" TargetMode="External" /><Relationship Id="rId223" Type="http://schemas.openxmlformats.org/officeDocument/2006/relationships/hyperlink" Target="http://pbs.twimg.com/profile_images/1106936493849886726/Q5ItOAv2_normal.png" TargetMode="External" /><Relationship Id="rId224" Type="http://schemas.openxmlformats.org/officeDocument/2006/relationships/hyperlink" Target="http://pbs.twimg.com/profile_images/1106936493849886726/Q5ItOAv2_normal.png" TargetMode="External" /><Relationship Id="rId225" Type="http://schemas.openxmlformats.org/officeDocument/2006/relationships/hyperlink" Target="http://pbs.twimg.com/profile_images/1106936493849886726/Q5ItOAv2_normal.png" TargetMode="External" /><Relationship Id="rId226" Type="http://schemas.openxmlformats.org/officeDocument/2006/relationships/hyperlink" Target="http://pbs.twimg.com/profile_images/1106936493849886726/Q5ItOAv2_normal.png" TargetMode="External" /><Relationship Id="rId227" Type="http://schemas.openxmlformats.org/officeDocument/2006/relationships/hyperlink" Target="https://pbs.twimg.com/media/D6g7nA_W0AE9Mg0.png" TargetMode="External" /><Relationship Id="rId228" Type="http://schemas.openxmlformats.org/officeDocument/2006/relationships/hyperlink" Target="http://pbs.twimg.com/profile_images/698836697845465089/Ys9QvpZJ_normal.jpg" TargetMode="External" /><Relationship Id="rId229" Type="http://schemas.openxmlformats.org/officeDocument/2006/relationships/hyperlink" Target="http://pbs.twimg.com/profile_images/1106936493849886726/Q5ItOAv2_normal.png" TargetMode="External" /><Relationship Id="rId230" Type="http://schemas.openxmlformats.org/officeDocument/2006/relationships/hyperlink" Target="https://pbs.twimg.com/media/D6g8ZnDXsAEYMJT.png" TargetMode="External" /><Relationship Id="rId231" Type="http://schemas.openxmlformats.org/officeDocument/2006/relationships/hyperlink" Target="https://pbs.twimg.com/media/D6g8ZnDXsAEYMJT.png" TargetMode="External" /><Relationship Id="rId232" Type="http://schemas.openxmlformats.org/officeDocument/2006/relationships/hyperlink" Target="https://pbs.twimg.com/media/D6g9KQYWsAUDXMm.png" TargetMode="External" /><Relationship Id="rId233" Type="http://schemas.openxmlformats.org/officeDocument/2006/relationships/hyperlink" Target="https://pbs.twimg.com/tweet_video_thumb/D6g-B27XsAAkRMB.jpg" TargetMode="External" /><Relationship Id="rId234" Type="http://schemas.openxmlformats.org/officeDocument/2006/relationships/hyperlink" Target="https://pbs.twimg.com/tweet_video_thumb/D6Gr6fjWsAAqKvQ.jpg" TargetMode="External" /><Relationship Id="rId235" Type="http://schemas.openxmlformats.org/officeDocument/2006/relationships/hyperlink" Target="http://pbs.twimg.com/profile_images/1101139263129825280/G5OsaxVg_normal.jpg" TargetMode="External" /><Relationship Id="rId236" Type="http://schemas.openxmlformats.org/officeDocument/2006/relationships/hyperlink" Target="http://pbs.twimg.com/profile_images/1106936493849886726/Q5ItOAv2_normal.png" TargetMode="External" /><Relationship Id="rId237" Type="http://schemas.openxmlformats.org/officeDocument/2006/relationships/hyperlink" Target="http://pbs.twimg.com/profile_images/1106936493849886726/Q5ItOAv2_normal.png" TargetMode="External" /><Relationship Id="rId238" Type="http://schemas.openxmlformats.org/officeDocument/2006/relationships/hyperlink" Target="https://pbs.twimg.com/media/D6g-jKEW4AAzkUL.png" TargetMode="External" /><Relationship Id="rId239" Type="http://schemas.openxmlformats.org/officeDocument/2006/relationships/hyperlink" Target="http://pbs.twimg.com/profile_images/658071446309216256/73rkUfXL_normal.jpg" TargetMode="External" /><Relationship Id="rId240" Type="http://schemas.openxmlformats.org/officeDocument/2006/relationships/hyperlink" Target="http://pbs.twimg.com/profile_images/964947692953767937/aPtQ1RYu_normal.jpg" TargetMode="External" /><Relationship Id="rId241" Type="http://schemas.openxmlformats.org/officeDocument/2006/relationships/hyperlink" Target="https://pbs.twimg.com/media/D6g_A3kXoAIWIS6.png" TargetMode="External" /><Relationship Id="rId242" Type="http://schemas.openxmlformats.org/officeDocument/2006/relationships/hyperlink" Target="http://pbs.twimg.com/profile_images/658071446309216256/73rkUfXL_normal.jpg" TargetMode="External" /><Relationship Id="rId243" Type="http://schemas.openxmlformats.org/officeDocument/2006/relationships/hyperlink" Target="http://pbs.twimg.com/profile_images/964947692953767937/aPtQ1RYu_normal.jpg" TargetMode="External" /><Relationship Id="rId244" Type="http://schemas.openxmlformats.org/officeDocument/2006/relationships/hyperlink" Target="http://pbs.twimg.com/profile_images/964947692953767937/aPtQ1RYu_normal.jpg" TargetMode="External" /><Relationship Id="rId245" Type="http://schemas.openxmlformats.org/officeDocument/2006/relationships/hyperlink" Target="http://pbs.twimg.com/profile_images/1106936493849886726/Q5ItOAv2_normal.png" TargetMode="External" /><Relationship Id="rId246" Type="http://schemas.openxmlformats.org/officeDocument/2006/relationships/hyperlink" Target="http://pbs.twimg.com/profile_images/1106936493849886726/Q5ItOAv2_normal.png" TargetMode="External" /><Relationship Id="rId247" Type="http://schemas.openxmlformats.org/officeDocument/2006/relationships/hyperlink" Target="https://pbs.twimg.com/media/D6g_A3kXoAIWIS6.png" TargetMode="External" /><Relationship Id="rId248" Type="http://schemas.openxmlformats.org/officeDocument/2006/relationships/hyperlink" Target="http://pbs.twimg.com/profile_images/658071446309216256/73rkUfXL_normal.jpg" TargetMode="External" /><Relationship Id="rId249" Type="http://schemas.openxmlformats.org/officeDocument/2006/relationships/hyperlink" Target="http://pbs.twimg.com/profile_images/1106936493849886726/Q5ItOAv2_normal.png" TargetMode="External" /><Relationship Id="rId250" Type="http://schemas.openxmlformats.org/officeDocument/2006/relationships/hyperlink" Target="http://pbs.twimg.com/profile_images/1106936493849886726/Q5ItOAv2_normal.png" TargetMode="External" /><Relationship Id="rId251" Type="http://schemas.openxmlformats.org/officeDocument/2006/relationships/hyperlink" Target="http://pbs.twimg.com/profile_images/1106936493849886726/Q5ItOAv2_normal.png" TargetMode="External" /><Relationship Id="rId252" Type="http://schemas.openxmlformats.org/officeDocument/2006/relationships/hyperlink" Target="https://pbs.twimg.com/media/D6g_A3kXoAIWIS6.png" TargetMode="External" /><Relationship Id="rId253" Type="http://schemas.openxmlformats.org/officeDocument/2006/relationships/hyperlink" Target="http://pbs.twimg.com/profile_images/1106936493849886726/Q5ItOAv2_normal.png" TargetMode="External" /><Relationship Id="rId254" Type="http://schemas.openxmlformats.org/officeDocument/2006/relationships/hyperlink" Target="https://pbs.twimg.com/media/D6g_eB6WkAAb9-N.png" TargetMode="External" /><Relationship Id="rId255" Type="http://schemas.openxmlformats.org/officeDocument/2006/relationships/hyperlink" Target="https://pbs.twimg.com/media/D6hhrlPWwAYyk-v.jpg" TargetMode="External" /><Relationship Id="rId256" Type="http://schemas.openxmlformats.org/officeDocument/2006/relationships/hyperlink" Target="http://pbs.twimg.com/profile_images/1106936493849886726/Q5ItOAv2_normal.png" TargetMode="External" /><Relationship Id="rId257" Type="http://schemas.openxmlformats.org/officeDocument/2006/relationships/hyperlink" Target="https://pbs.twimg.com/media/D59TVu1WkAMYj-3.jpg" TargetMode="External" /><Relationship Id="rId258" Type="http://schemas.openxmlformats.org/officeDocument/2006/relationships/hyperlink" Target="http://pbs.twimg.com/profile_images/1106936493849886726/Q5ItOAv2_normal.png" TargetMode="External" /><Relationship Id="rId259" Type="http://schemas.openxmlformats.org/officeDocument/2006/relationships/hyperlink" Target="http://pbs.twimg.com/profile_images/1106936493849886726/Q5ItOAv2_normal.png" TargetMode="External" /><Relationship Id="rId260" Type="http://schemas.openxmlformats.org/officeDocument/2006/relationships/hyperlink" Target="http://pbs.twimg.com/profile_images/1106936493849886726/Q5ItOAv2_normal.png" TargetMode="External" /><Relationship Id="rId261" Type="http://schemas.openxmlformats.org/officeDocument/2006/relationships/hyperlink" Target="http://pbs.twimg.com/profile_images/1106936493849886726/Q5ItOAv2_normal.png" TargetMode="External" /><Relationship Id="rId262" Type="http://schemas.openxmlformats.org/officeDocument/2006/relationships/hyperlink" Target="https://twitter.com/ashles3000/status/1126372015630376961" TargetMode="External" /><Relationship Id="rId263" Type="http://schemas.openxmlformats.org/officeDocument/2006/relationships/hyperlink" Target="https://twitter.com/ashles3000/status/1126372015630376961" TargetMode="External" /><Relationship Id="rId264" Type="http://schemas.openxmlformats.org/officeDocument/2006/relationships/hyperlink" Target="https://twitter.com/martinemannion/status/1127882786378080256" TargetMode="External" /><Relationship Id="rId265" Type="http://schemas.openxmlformats.org/officeDocument/2006/relationships/hyperlink" Target="https://twitter.com/martinemannion/status/1127882786378080256" TargetMode="External" /><Relationship Id="rId266" Type="http://schemas.openxmlformats.org/officeDocument/2006/relationships/hyperlink" Target="https://twitter.com/martinemannion/status/1127882786378080256" TargetMode="External" /><Relationship Id="rId267" Type="http://schemas.openxmlformats.org/officeDocument/2006/relationships/hyperlink" Target="https://twitter.com/martinemannion/status/1127882786378080256" TargetMode="External" /><Relationship Id="rId268" Type="http://schemas.openxmlformats.org/officeDocument/2006/relationships/hyperlink" Target="https://twitter.com/diginorthampton/status/1127850741333397504" TargetMode="External" /><Relationship Id="rId269" Type="http://schemas.openxmlformats.org/officeDocument/2006/relationships/hyperlink" Target="https://twitter.com/irisiot/status/1127960079096000512" TargetMode="External" /><Relationship Id="rId270" Type="http://schemas.openxmlformats.org/officeDocument/2006/relationships/hyperlink" Target="https://twitter.com/diginorthampton/status/1127850741333397504" TargetMode="External" /><Relationship Id="rId271" Type="http://schemas.openxmlformats.org/officeDocument/2006/relationships/hyperlink" Target="https://twitter.com/irisiot/status/1127960079096000512" TargetMode="External" /><Relationship Id="rId272" Type="http://schemas.openxmlformats.org/officeDocument/2006/relationships/hyperlink" Target="https://twitter.com/irisiot/status/1127960079096000512" TargetMode="External" /><Relationship Id="rId273" Type="http://schemas.openxmlformats.org/officeDocument/2006/relationships/hyperlink" Target="https://twitter.com/northantshouruk/status/1126529286700138496" TargetMode="External" /><Relationship Id="rId274" Type="http://schemas.openxmlformats.org/officeDocument/2006/relationships/hyperlink" Target="https://twitter.com/northantshouruk/status/1126529286700138496" TargetMode="External" /><Relationship Id="rId275" Type="http://schemas.openxmlformats.org/officeDocument/2006/relationships/hyperlink" Target="https://twitter.com/northantshouruk/status/1126529286700138496" TargetMode="External" /><Relationship Id="rId276" Type="http://schemas.openxmlformats.org/officeDocument/2006/relationships/hyperlink" Target="https://twitter.com/northantshouruk/status/1126529286700138496" TargetMode="External" /><Relationship Id="rId277" Type="http://schemas.openxmlformats.org/officeDocument/2006/relationships/hyperlink" Target="https://twitter.com/northantshouruk/status/1126529286700138496" TargetMode="External" /><Relationship Id="rId278" Type="http://schemas.openxmlformats.org/officeDocument/2006/relationships/hyperlink" Target="https://twitter.com/northantshouruk/status/1126529286700138496" TargetMode="External" /><Relationship Id="rId279" Type="http://schemas.openxmlformats.org/officeDocument/2006/relationships/hyperlink" Target="https://twitter.com/northantshouruk/status/1126529286700138496" TargetMode="External" /><Relationship Id="rId280" Type="http://schemas.openxmlformats.org/officeDocument/2006/relationships/hyperlink" Target="https://twitter.com/northantshouruk/status/1126529286700138496" TargetMode="External" /><Relationship Id="rId281" Type="http://schemas.openxmlformats.org/officeDocument/2006/relationships/hyperlink" Target="https://twitter.com/northantshouruk/status/1126529286700138496" TargetMode="External" /><Relationship Id="rId282" Type="http://schemas.openxmlformats.org/officeDocument/2006/relationships/hyperlink" Target="https://twitter.com/northantshouruk/status/1126529286700138496" TargetMode="External" /><Relationship Id="rId283" Type="http://schemas.openxmlformats.org/officeDocument/2006/relationships/hyperlink" Target="https://twitter.com/northantshouruk/status/1126529286700138496" TargetMode="External" /><Relationship Id="rId284" Type="http://schemas.openxmlformats.org/officeDocument/2006/relationships/hyperlink" Target="https://twitter.com/northantshouruk/status/1126529286700138496" TargetMode="External" /><Relationship Id="rId285" Type="http://schemas.openxmlformats.org/officeDocument/2006/relationships/hyperlink" Target="https://twitter.com/northantshouruk/status/1126529286700138496" TargetMode="External" /><Relationship Id="rId286" Type="http://schemas.openxmlformats.org/officeDocument/2006/relationships/hyperlink" Target="https://twitter.com/olibasciano/status/1127976262755131392" TargetMode="External" /><Relationship Id="rId287" Type="http://schemas.openxmlformats.org/officeDocument/2006/relationships/hyperlink" Target="https://twitter.com/awb1101/status/1128111368039800833" TargetMode="External" /><Relationship Id="rId288" Type="http://schemas.openxmlformats.org/officeDocument/2006/relationships/hyperlink" Target="https://twitter.com/awb1101/status/1128111368039800833" TargetMode="External" /><Relationship Id="rId289" Type="http://schemas.openxmlformats.org/officeDocument/2006/relationships/hyperlink" Target="https://twitter.com/archaeomark1/status/1125135944535949315" TargetMode="External" /><Relationship Id="rId290" Type="http://schemas.openxmlformats.org/officeDocument/2006/relationships/hyperlink" Target="https://twitter.com/gameartacademic/status/1125151038095396865" TargetMode="External" /><Relationship Id="rId291" Type="http://schemas.openxmlformats.org/officeDocument/2006/relationships/hyperlink" Target="https://twitter.com/archaeomark1/status/1125135944535949315" TargetMode="External" /><Relationship Id="rId292" Type="http://schemas.openxmlformats.org/officeDocument/2006/relationships/hyperlink" Target="https://twitter.com/gameartacademic/status/1125151038095396865" TargetMode="External" /><Relationship Id="rId293" Type="http://schemas.openxmlformats.org/officeDocument/2006/relationships/hyperlink" Target="https://twitter.com/aidan_wolf/status/1124997833159929856" TargetMode="External" /><Relationship Id="rId294" Type="http://schemas.openxmlformats.org/officeDocument/2006/relationships/hyperlink" Target="https://twitter.com/gameartacademic/status/1125162474959929349" TargetMode="External" /><Relationship Id="rId295" Type="http://schemas.openxmlformats.org/officeDocument/2006/relationships/hyperlink" Target="https://twitter.com/gameartacademic/status/1125426928956137472" TargetMode="External" /><Relationship Id="rId296" Type="http://schemas.openxmlformats.org/officeDocument/2006/relationships/hyperlink" Target="https://twitter.com/gameartacademic/status/1125680463895461888" TargetMode="External" /><Relationship Id="rId297" Type="http://schemas.openxmlformats.org/officeDocument/2006/relationships/hyperlink" Target="https://twitter.com/gameartacademic/status/1125730788954316800" TargetMode="External" /><Relationship Id="rId298" Type="http://schemas.openxmlformats.org/officeDocument/2006/relationships/hyperlink" Target="https://twitter.com/gameartacademic/status/1125737299902390273" TargetMode="External" /><Relationship Id="rId299" Type="http://schemas.openxmlformats.org/officeDocument/2006/relationships/hyperlink" Target="https://twitter.com/iammaxnathan/status/1125810289474187264" TargetMode="External" /><Relationship Id="rId300" Type="http://schemas.openxmlformats.org/officeDocument/2006/relationships/hyperlink" Target="https://twitter.com/gameartacademic/status/1125826496927555584" TargetMode="External" /><Relationship Id="rId301" Type="http://schemas.openxmlformats.org/officeDocument/2006/relationships/hyperlink" Target="https://twitter.com/normalvr/status/1125797808680964096" TargetMode="External" /><Relationship Id="rId302" Type="http://schemas.openxmlformats.org/officeDocument/2006/relationships/hyperlink" Target="https://twitter.com/gameartacademic/status/1125856530375553025" TargetMode="External" /><Relationship Id="rId303" Type="http://schemas.openxmlformats.org/officeDocument/2006/relationships/hyperlink" Target="https://twitter.com/diginorthampton/status/1126127896769089536" TargetMode="External" /><Relationship Id="rId304" Type="http://schemas.openxmlformats.org/officeDocument/2006/relationships/hyperlink" Target="https://twitter.com/gameartacademic/status/1126151867766124545" TargetMode="External" /><Relationship Id="rId305" Type="http://schemas.openxmlformats.org/officeDocument/2006/relationships/hyperlink" Target="https://twitter.com/_alisongoodyear/status/1126156131347435520" TargetMode="External" /><Relationship Id="rId306" Type="http://schemas.openxmlformats.org/officeDocument/2006/relationships/hyperlink" Target="https://twitter.com/gameartacademic/status/1126158334766325761" TargetMode="External" /><Relationship Id="rId307" Type="http://schemas.openxmlformats.org/officeDocument/2006/relationships/hyperlink" Target="https://twitter.com/gameartacademic/status/1126501960775901184" TargetMode="External" /><Relationship Id="rId308" Type="http://schemas.openxmlformats.org/officeDocument/2006/relationships/hyperlink" Target="https://twitter.com/dannyyosh/status/1126502719101923328" TargetMode="External" /><Relationship Id="rId309" Type="http://schemas.openxmlformats.org/officeDocument/2006/relationships/hyperlink" Target="https://twitter.com/gameartacademic/status/1126502020070891521" TargetMode="External" /><Relationship Id="rId310" Type="http://schemas.openxmlformats.org/officeDocument/2006/relationships/hyperlink" Target="https://twitter.com/miriambellard/status/1126378363126460416" TargetMode="External" /><Relationship Id="rId311" Type="http://schemas.openxmlformats.org/officeDocument/2006/relationships/hyperlink" Target="https://twitter.com/gameartacademic/status/1126382271966191617" TargetMode="External" /><Relationship Id="rId312" Type="http://schemas.openxmlformats.org/officeDocument/2006/relationships/hyperlink" Target="https://twitter.com/gameartacademic/status/1126389902340493313" TargetMode="External" /><Relationship Id="rId313" Type="http://schemas.openxmlformats.org/officeDocument/2006/relationships/hyperlink" Target="https://twitter.com/gameartacademic/status/1126390916628066304" TargetMode="External" /><Relationship Id="rId314" Type="http://schemas.openxmlformats.org/officeDocument/2006/relationships/hyperlink" Target="https://twitter.com/gameartacademic/status/1126631273609478145" TargetMode="External" /><Relationship Id="rId315" Type="http://schemas.openxmlformats.org/officeDocument/2006/relationships/hyperlink" Target="https://twitter.com/noodlethings/status/1126674945684250626" TargetMode="External" /><Relationship Id="rId316" Type="http://schemas.openxmlformats.org/officeDocument/2006/relationships/hyperlink" Target="https://twitter.com/gameartacademic/status/1126631273609478145" TargetMode="External" /><Relationship Id="rId317" Type="http://schemas.openxmlformats.org/officeDocument/2006/relationships/hyperlink" Target="https://twitter.com/gameartacademic/status/1126862047390646272" TargetMode="External" /><Relationship Id="rId318" Type="http://schemas.openxmlformats.org/officeDocument/2006/relationships/hyperlink" Target="https://twitter.com/gameartacademic/status/1126862047390646272" TargetMode="External" /><Relationship Id="rId319" Type="http://schemas.openxmlformats.org/officeDocument/2006/relationships/hyperlink" Target="https://twitter.com/gameartacademic/status/1127125410813239297" TargetMode="External" /><Relationship Id="rId320" Type="http://schemas.openxmlformats.org/officeDocument/2006/relationships/hyperlink" Target="https://twitter.com/gameartacademic/status/1127125410813239297" TargetMode="External" /><Relationship Id="rId321" Type="http://schemas.openxmlformats.org/officeDocument/2006/relationships/hyperlink" Target="https://twitter.com/gameartacademic/status/1127126789246062597" TargetMode="External" /><Relationship Id="rId322" Type="http://schemas.openxmlformats.org/officeDocument/2006/relationships/hyperlink" Target="https://twitter.com/gameartacademic/status/1127126789246062597" TargetMode="External" /><Relationship Id="rId323" Type="http://schemas.openxmlformats.org/officeDocument/2006/relationships/hyperlink" Target="https://twitter.com/gameartacademic/status/1127126789246062597" TargetMode="External" /><Relationship Id="rId324" Type="http://schemas.openxmlformats.org/officeDocument/2006/relationships/hyperlink" Target="https://twitter.com/gameartacademic/status/1127126789246062597" TargetMode="External" /><Relationship Id="rId325" Type="http://schemas.openxmlformats.org/officeDocument/2006/relationships/hyperlink" Target="https://twitter.com/tomsgameart/status/1127320630318252033" TargetMode="External" /><Relationship Id="rId326" Type="http://schemas.openxmlformats.org/officeDocument/2006/relationships/hyperlink" Target="https://twitter.com/tomsgameart/status/1127320630318252033" TargetMode="External" /><Relationship Id="rId327" Type="http://schemas.openxmlformats.org/officeDocument/2006/relationships/hyperlink" Target="https://twitter.com/tomsgameart/status/1127320630318252033" TargetMode="External" /><Relationship Id="rId328" Type="http://schemas.openxmlformats.org/officeDocument/2006/relationships/hyperlink" Target="https://twitter.com/tomsgameart/status/1127320630318252033" TargetMode="External" /><Relationship Id="rId329" Type="http://schemas.openxmlformats.org/officeDocument/2006/relationships/hyperlink" Target="https://twitter.com/tomsgameart/status/1127320630318252033" TargetMode="External" /><Relationship Id="rId330" Type="http://schemas.openxmlformats.org/officeDocument/2006/relationships/hyperlink" Target="https://twitter.com/gameartacademic/status/1127357317157130242" TargetMode="External" /><Relationship Id="rId331" Type="http://schemas.openxmlformats.org/officeDocument/2006/relationships/hyperlink" Target="https://twitter.com/humbugg__/status/1127359697554747392" TargetMode="External" /><Relationship Id="rId332" Type="http://schemas.openxmlformats.org/officeDocument/2006/relationships/hyperlink" Target="https://twitter.com/gameartacademic/status/1127365821913882624" TargetMode="External" /><Relationship Id="rId333" Type="http://schemas.openxmlformats.org/officeDocument/2006/relationships/hyperlink" Target="https://twitter.com/psn_electricdc/status/1126160426625060865" TargetMode="External" /><Relationship Id="rId334" Type="http://schemas.openxmlformats.org/officeDocument/2006/relationships/hyperlink" Target="https://twitter.com/gameartacademic/status/1127584928248553473" TargetMode="External" /><Relationship Id="rId335" Type="http://schemas.openxmlformats.org/officeDocument/2006/relationships/hyperlink" Target="https://twitter.com/hamillhimself/status/1126953845278396417" TargetMode="External" /><Relationship Id="rId336" Type="http://schemas.openxmlformats.org/officeDocument/2006/relationships/hyperlink" Target="https://twitter.com/gameartacademic/status/1127585059970650113" TargetMode="External" /><Relationship Id="rId337" Type="http://schemas.openxmlformats.org/officeDocument/2006/relationships/hyperlink" Target="https://twitter.com/magdasawon/status/1127696945735249922" TargetMode="External" /><Relationship Id="rId338" Type="http://schemas.openxmlformats.org/officeDocument/2006/relationships/hyperlink" Target="https://twitter.com/gameartacademic/status/1127695596209541120" TargetMode="External" /><Relationship Id="rId339" Type="http://schemas.openxmlformats.org/officeDocument/2006/relationships/hyperlink" Target="https://twitter.com/gameartacademic/status/1127699652906835968" TargetMode="External" /><Relationship Id="rId340" Type="http://schemas.openxmlformats.org/officeDocument/2006/relationships/hyperlink" Target="https://twitter.com/magdasawon/status/1127696945735249922" TargetMode="External" /><Relationship Id="rId341" Type="http://schemas.openxmlformats.org/officeDocument/2006/relationships/hyperlink" Target="https://twitter.com/gameartacademic/status/1127695596209541120" TargetMode="External" /><Relationship Id="rId342" Type="http://schemas.openxmlformats.org/officeDocument/2006/relationships/hyperlink" Target="https://twitter.com/gameartacademic/status/1127699652906835968" TargetMode="External" /><Relationship Id="rId343" Type="http://schemas.openxmlformats.org/officeDocument/2006/relationships/hyperlink" Target="https://twitter.com/gameartacademic/status/1127878050618560512" TargetMode="External" /><Relationship Id="rId344" Type="http://schemas.openxmlformats.org/officeDocument/2006/relationships/hyperlink" Target="https://twitter.com/diginorthampton/status/1127883912095649792" TargetMode="External" /><Relationship Id="rId345" Type="http://schemas.openxmlformats.org/officeDocument/2006/relationships/hyperlink" Target="https://twitter.com/gameartacademic/status/1127884579598217216" TargetMode="External" /><Relationship Id="rId346" Type="http://schemas.openxmlformats.org/officeDocument/2006/relationships/hyperlink" Target="https://twitter.com/diginorthampton/status/1127918990385471488" TargetMode="External" /><Relationship Id="rId347" Type="http://schemas.openxmlformats.org/officeDocument/2006/relationships/hyperlink" Target="https://twitter.com/gameartacademic/status/1127953739044786176" TargetMode="External" /><Relationship Id="rId348" Type="http://schemas.openxmlformats.org/officeDocument/2006/relationships/hyperlink" Target="https://twitter.com/gameartacademic/status/1127964902373478405" TargetMode="External" /><Relationship Id="rId349" Type="http://schemas.openxmlformats.org/officeDocument/2006/relationships/hyperlink" Target="https://twitter.com/olibasciano/status/1127976262755131392" TargetMode="External" /><Relationship Id="rId350" Type="http://schemas.openxmlformats.org/officeDocument/2006/relationships/hyperlink" Target="https://twitter.com/gameartacademic/status/1127975408027217923" TargetMode="External" /><Relationship Id="rId351" Type="http://schemas.openxmlformats.org/officeDocument/2006/relationships/hyperlink" Target="https://twitter.com/nrthmptonevents/status/1127994440616939522" TargetMode="External" /><Relationship Id="rId352" Type="http://schemas.openxmlformats.org/officeDocument/2006/relationships/hyperlink" Target="https://twitter.com/gameartacademic/status/1127995352886448128" TargetMode="External" /><Relationship Id="rId353" Type="http://schemas.openxmlformats.org/officeDocument/2006/relationships/hyperlink" Target="https://twitter.com/gameartacademic/status/1127995352886448128" TargetMode="External" /><Relationship Id="rId354" Type="http://schemas.openxmlformats.org/officeDocument/2006/relationships/hyperlink" Target="https://twitter.com/gameartacademic/status/1128012862159503360" TargetMode="External" /><Relationship Id="rId355" Type="http://schemas.openxmlformats.org/officeDocument/2006/relationships/hyperlink" Target="https://twitter.com/gameartacademic/status/1128012862159503360" TargetMode="External" /><Relationship Id="rId356" Type="http://schemas.openxmlformats.org/officeDocument/2006/relationships/hyperlink" Target="https://twitter.com/gameartacademic/status/1128027123703341059" TargetMode="External" /><Relationship Id="rId357" Type="http://schemas.openxmlformats.org/officeDocument/2006/relationships/hyperlink" Target="https://twitter.com/gameartacademic/status/1128027374325518337" TargetMode="External" /><Relationship Id="rId358" Type="http://schemas.openxmlformats.org/officeDocument/2006/relationships/hyperlink" Target="https://twitter.com/gameartacademic/status/1128058773682180096" TargetMode="External" /><Relationship Id="rId359" Type="http://schemas.openxmlformats.org/officeDocument/2006/relationships/hyperlink" Target="https://twitter.com/northantshouruk/status/1126529286700138496" TargetMode="External" /><Relationship Id="rId360" Type="http://schemas.openxmlformats.org/officeDocument/2006/relationships/hyperlink" Target="https://twitter.com/northantshouruk/status/1127994278414835713" TargetMode="External" /><Relationship Id="rId361" Type="http://schemas.openxmlformats.org/officeDocument/2006/relationships/hyperlink" Target="https://twitter.com/northantshouruk/status/1128040805099364353" TargetMode="External" /><Relationship Id="rId362" Type="http://schemas.openxmlformats.org/officeDocument/2006/relationships/hyperlink" Target="https://twitter.com/gameartacademic/status/1127992234631139328" TargetMode="External" /><Relationship Id="rId363" Type="http://schemas.openxmlformats.org/officeDocument/2006/relationships/hyperlink" Target="https://twitter.com/gameartacademic/status/1127995005522432000" TargetMode="External" /><Relationship Id="rId364" Type="http://schemas.openxmlformats.org/officeDocument/2006/relationships/hyperlink" Target="https://twitter.com/gameartacademic/status/1128060744615047168" TargetMode="External" /><Relationship Id="rId365" Type="http://schemas.openxmlformats.org/officeDocument/2006/relationships/hyperlink" Target="https://twitter.com/belgianboolean/status/1128062951091523584" TargetMode="External" /><Relationship Id="rId366" Type="http://schemas.openxmlformats.org/officeDocument/2006/relationships/hyperlink" Target="https://twitter.com/gameartacademic/status/1128062565265731584" TargetMode="External" /><Relationship Id="rId367" Type="http://schemas.openxmlformats.org/officeDocument/2006/relationships/hyperlink" Target="https://twitter.com/gameartacademic/status/1128063671194677248" TargetMode="External" /><Relationship Id="rId368" Type="http://schemas.openxmlformats.org/officeDocument/2006/relationships/hyperlink" Target="https://twitter.com/gameartacademic/status/1128063942599876614" TargetMode="External" /><Relationship Id="rId369" Type="http://schemas.openxmlformats.org/officeDocument/2006/relationships/hyperlink" Target="https://twitter.com/belgianboolean/status/1128063930029498369" TargetMode="External" /><Relationship Id="rId370" Type="http://schemas.openxmlformats.org/officeDocument/2006/relationships/hyperlink" Target="https://twitter.com/belgianboolean/status/1128062951091523584" TargetMode="External" /><Relationship Id="rId371" Type="http://schemas.openxmlformats.org/officeDocument/2006/relationships/hyperlink" Target="https://twitter.com/gameartacademic/status/1128062565265731584" TargetMode="External" /><Relationship Id="rId372" Type="http://schemas.openxmlformats.org/officeDocument/2006/relationships/hyperlink" Target="https://twitter.com/gameartacademic/status/1128063671194677248" TargetMode="External" /><Relationship Id="rId373" Type="http://schemas.openxmlformats.org/officeDocument/2006/relationships/hyperlink" Target="https://twitter.com/gameartacademic/status/1128063942599876614" TargetMode="External" /><Relationship Id="rId374" Type="http://schemas.openxmlformats.org/officeDocument/2006/relationships/hyperlink" Target="https://twitter.com/gameartacademic/status/1128064075504680960" TargetMode="External" /><Relationship Id="rId375" Type="http://schemas.openxmlformats.org/officeDocument/2006/relationships/hyperlink" Target="https://twitter.com/gameartacademic/status/1128212283019210752" TargetMode="External" /><Relationship Id="rId376" Type="http://schemas.openxmlformats.org/officeDocument/2006/relationships/hyperlink" Target="https://twitter.com/gameartacademic/status/1128212283019210752" TargetMode="External" /><Relationship Id="rId377" Type="http://schemas.openxmlformats.org/officeDocument/2006/relationships/hyperlink" Target="https://twitter.com/gameartacademic/status/1128212283019210752" TargetMode="External" /><Relationship Id="rId378" Type="http://schemas.openxmlformats.org/officeDocument/2006/relationships/hyperlink" Target="https://twitter.com/scottturneruon/status/1125301706206662659" TargetMode="External" /><Relationship Id="rId379" Type="http://schemas.openxmlformats.org/officeDocument/2006/relationships/hyperlink" Target="https://twitter.com/scottturneruon/status/1125768072260808704" TargetMode="External" /><Relationship Id="rId380" Type="http://schemas.openxmlformats.org/officeDocument/2006/relationships/hyperlink" Target="https://twitter.com/scottturneruon/status/1128222796524457984" TargetMode="External" /><Relationship Id="rId381" Type="http://schemas.openxmlformats.org/officeDocument/2006/relationships/hyperlink" Target="https://twitter.com/gameartacademic/status/1125309375227232257" TargetMode="External" /><Relationship Id="rId382" Type="http://schemas.openxmlformats.org/officeDocument/2006/relationships/hyperlink" Target="https://twitter.com/gameartacademic/status/1125765678626217986" TargetMode="External" /><Relationship Id="rId383" Type="http://schemas.openxmlformats.org/officeDocument/2006/relationships/hyperlink" Target="https://twitter.com/gameartacademic/status/1125832789117550593" TargetMode="External" /><Relationship Id="rId384" Type="http://schemas.openxmlformats.org/officeDocument/2006/relationships/hyperlink" Target="https://twitter.com/gameartacademic/status/1127266956158148609" TargetMode="External" /><Relationship Id="rId385" Type="http://schemas.openxmlformats.org/officeDocument/2006/relationships/hyperlink" Target="https://twitter.com/gameartacademic/status/1127357317157130242" TargetMode="External" /><Relationship Id="rId386" Type="http://schemas.openxmlformats.org/officeDocument/2006/relationships/hyperlink" Target="https://twitter.com/gameartacademic/status/1128207038545264641" TargetMode="External" /><Relationship Id="rId387" Type="http://schemas.openxmlformats.org/officeDocument/2006/relationships/hyperlink" Target="https://twitter.com/gameartacademic/status/1128212283019210752" TargetMode="External" /><Relationship Id="rId388" Type="http://schemas.openxmlformats.org/officeDocument/2006/relationships/hyperlink" Target="https://twitter.com/gameartacademic/status/1127266956158148609" TargetMode="External" /><Relationship Id="rId389" Type="http://schemas.openxmlformats.org/officeDocument/2006/relationships/hyperlink" Target="https://twitter.com/gameartacademic/status/1127357317157130242" TargetMode="External" /><Relationship Id="rId390" Type="http://schemas.openxmlformats.org/officeDocument/2006/relationships/hyperlink" Target="https://twitter.com/gameartacademic/status/1128212283019210752" TargetMode="External" /><Relationship Id="rId391" Type="http://schemas.openxmlformats.org/officeDocument/2006/relationships/hyperlink" Target="https://twitter.com/gameartacademic/status/1128212283019210752" TargetMode="External" /><Relationship Id="rId392" Type="http://schemas.openxmlformats.org/officeDocument/2006/relationships/hyperlink" Target="https://twitter.com/gameartacademic/status/1128012862159503360" TargetMode="External" /><Relationship Id="rId393" Type="http://schemas.openxmlformats.org/officeDocument/2006/relationships/hyperlink" Target="https://twitter.com/gameartacademic/status/1128212283019210752" TargetMode="External" /><Relationship Id="rId394" Type="http://schemas.openxmlformats.org/officeDocument/2006/relationships/hyperlink" Target="https://twitter.com/gameartacademic/status/1128214784363630592" TargetMode="External" /><Relationship Id="rId395" Type="http://schemas.openxmlformats.org/officeDocument/2006/relationships/hyperlink" Target="https://twitter.com/gameartacademic/status/1128214784363630592" TargetMode="External" /><Relationship Id="rId396" Type="http://schemas.openxmlformats.org/officeDocument/2006/relationships/hyperlink" Target="https://twitter.com/diginorthampton/status/1124315587960811520" TargetMode="External" /><Relationship Id="rId397" Type="http://schemas.openxmlformats.org/officeDocument/2006/relationships/hyperlink" Target="https://twitter.com/diginorthampton/status/1125701549815152641" TargetMode="External" /><Relationship Id="rId398" Type="http://schemas.openxmlformats.org/officeDocument/2006/relationships/hyperlink" Target="https://twitter.com/diginorthampton/status/1128202478602850305" TargetMode="External" /><Relationship Id="rId399" Type="http://schemas.openxmlformats.org/officeDocument/2006/relationships/hyperlink" Target="https://twitter.com/diginorthampton/status/1127850741333397504" TargetMode="External" /><Relationship Id="rId400" Type="http://schemas.openxmlformats.org/officeDocument/2006/relationships/hyperlink" Target="https://twitter.com/gameartacademic/status/1125680463895461888" TargetMode="External" /><Relationship Id="rId401" Type="http://schemas.openxmlformats.org/officeDocument/2006/relationships/hyperlink" Target="https://twitter.com/gameartacademic/status/1125681375418490880" TargetMode="External" /><Relationship Id="rId402" Type="http://schemas.openxmlformats.org/officeDocument/2006/relationships/hyperlink" Target="https://twitter.com/gameartacademic/status/1125709542661218304" TargetMode="External" /><Relationship Id="rId403" Type="http://schemas.openxmlformats.org/officeDocument/2006/relationships/hyperlink" Target="https://twitter.com/gameartacademic/status/1125737299902390273" TargetMode="External" /><Relationship Id="rId404" Type="http://schemas.openxmlformats.org/officeDocument/2006/relationships/hyperlink" Target="https://twitter.com/gameartacademic/status/1126151867766124545" TargetMode="External" /><Relationship Id="rId405" Type="http://schemas.openxmlformats.org/officeDocument/2006/relationships/hyperlink" Target="https://twitter.com/gameartacademic/status/1126424781392416768" TargetMode="External" /><Relationship Id="rId406" Type="http://schemas.openxmlformats.org/officeDocument/2006/relationships/hyperlink" Target="https://twitter.com/gameartacademic/status/1127878050618560512" TargetMode="External" /><Relationship Id="rId407" Type="http://schemas.openxmlformats.org/officeDocument/2006/relationships/hyperlink" Target="https://twitter.com/gameartacademic/status/1127884579598217216" TargetMode="External" /><Relationship Id="rId408" Type="http://schemas.openxmlformats.org/officeDocument/2006/relationships/hyperlink" Target="https://twitter.com/gameartacademic/status/1127953739044786176" TargetMode="External" /><Relationship Id="rId409" Type="http://schemas.openxmlformats.org/officeDocument/2006/relationships/hyperlink" Target="https://twitter.com/gameartacademic/status/1128060744615047168" TargetMode="External" /><Relationship Id="rId410" Type="http://schemas.openxmlformats.org/officeDocument/2006/relationships/hyperlink" Target="https://twitter.com/gameartacademic/status/1128193624519454720" TargetMode="External" /><Relationship Id="rId411" Type="http://schemas.openxmlformats.org/officeDocument/2006/relationships/hyperlink" Target="https://twitter.com/gameartacademic/status/1128202743016042496" TargetMode="External" /><Relationship Id="rId412" Type="http://schemas.openxmlformats.org/officeDocument/2006/relationships/hyperlink" Target="https://twitter.com/gameartacademic/status/1128214784363630592" TargetMode="External" /><Relationship Id="rId413" Type="http://schemas.openxmlformats.org/officeDocument/2006/relationships/hyperlink" Target="https://twitter.com/gameartacademic/status/1128217267047628801" TargetMode="External" /><Relationship Id="rId414" Type="http://schemas.openxmlformats.org/officeDocument/2006/relationships/hyperlink" Target="https://twitter.com/archaeomark1/status/1125135944535949315" TargetMode="External" /><Relationship Id="rId415" Type="http://schemas.openxmlformats.org/officeDocument/2006/relationships/hyperlink" Target="https://twitter.com/gameartacademic/status/1125151038095396865" TargetMode="External" /><Relationship Id="rId416" Type="http://schemas.openxmlformats.org/officeDocument/2006/relationships/hyperlink" Target="https://twitter.com/gameartacademic/status/1128218436218314752" TargetMode="External" /><Relationship Id="rId417" Type="http://schemas.openxmlformats.org/officeDocument/2006/relationships/hyperlink" Target="https://twitter.com/gameartacademic/status/1128218436218314752" TargetMode="External" /><Relationship Id="rId418" Type="http://schemas.openxmlformats.org/officeDocument/2006/relationships/hyperlink" Target="https://twitter.com/gameartacademic/status/1128219187258830848" TargetMode="External" /><Relationship Id="rId419" Type="http://schemas.openxmlformats.org/officeDocument/2006/relationships/hyperlink" Target="https://twitter.com/gameartacademic/status/1128220155694198784" TargetMode="External" /><Relationship Id="rId420" Type="http://schemas.openxmlformats.org/officeDocument/2006/relationships/hyperlink" Target="https://twitter.com/vr_sam/status/1126370415444746241" TargetMode="External" /><Relationship Id="rId421" Type="http://schemas.openxmlformats.org/officeDocument/2006/relationships/hyperlink" Target="https://twitter.com/vr_sam/status/1128223867066114049" TargetMode="External" /><Relationship Id="rId422" Type="http://schemas.openxmlformats.org/officeDocument/2006/relationships/hyperlink" Target="https://twitter.com/gameartacademic/status/1126369643726241792" TargetMode="External" /><Relationship Id="rId423" Type="http://schemas.openxmlformats.org/officeDocument/2006/relationships/hyperlink" Target="https://twitter.com/gameartacademic/status/1126371070943145984" TargetMode="External" /><Relationship Id="rId424" Type="http://schemas.openxmlformats.org/officeDocument/2006/relationships/hyperlink" Target="https://twitter.com/gameartacademic/status/1128220489472708609" TargetMode="External" /><Relationship Id="rId425" Type="http://schemas.openxmlformats.org/officeDocument/2006/relationships/hyperlink" Target="https://twitter.com/_alisongoodyear/status/1128224923527282690" TargetMode="External" /><Relationship Id="rId426" Type="http://schemas.openxmlformats.org/officeDocument/2006/relationships/hyperlink" Target="https://twitter.com/drmmu/status/1128231316628152320" TargetMode="External" /><Relationship Id="rId427" Type="http://schemas.openxmlformats.org/officeDocument/2006/relationships/hyperlink" Target="https://twitter.com/gameartacademic/status/1128221136930603009" TargetMode="External" /><Relationship Id="rId428" Type="http://schemas.openxmlformats.org/officeDocument/2006/relationships/hyperlink" Target="https://twitter.com/_alisongoodyear/status/1128224923527282690" TargetMode="External" /><Relationship Id="rId429" Type="http://schemas.openxmlformats.org/officeDocument/2006/relationships/hyperlink" Target="https://twitter.com/drmmu/status/1128231316628152320" TargetMode="External" /><Relationship Id="rId430" Type="http://schemas.openxmlformats.org/officeDocument/2006/relationships/hyperlink" Target="https://twitter.com/drmmu/status/1128231316628152320" TargetMode="External" /><Relationship Id="rId431" Type="http://schemas.openxmlformats.org/officeDocument/2006/relationships/hyperlink" Target="https://twitter.com/gameartacademic/status/1127266956158148609" TargetMode="External" /><Relationship Id="rId432" Type="http://schemas.openxmlformats.org/officeDocument/2006/relationships/hyperlink" Target="https://twitter.com/gameartacademic/status/1127357317157130242" TargetMode="External" /><Relationship Id="rId433" Type="http://schemas.openxmlformats.org/officeDocument/2006/relationships/hyperlink" Target="https://twitter.com/gameartacademic/status/1128221136930603009" TargetMode="External" /><Relationship Id="rId434" Type="http://schemas.openxmlformats.org/officeDocument/2006/relationships/hyperlink" Target="https://twitter.com/_alisongoodyear/status/1128224923527282690" TargetMode="External" /><Relationship Id="rId435" Type="http://schemas.openxmlformats.org/officeDocument/2006/relationships/hyperlink" Target="https://twitter.com/gameartacademic/status/1126158334766325761" TargetMode="External" /><Relationship Id="rId436" Type="http://schemas.openxmlformats.org/officeDocument/2006/relationships/hyperlink" Target="https://twitter.com/gameartacademic/status/1127266956158148609" TargetMode="External" /><Relationship Id="rId437" Type="http://schemas.openxmlformats.org/officeDocument/2006/relationships/hyperlink" Target="https://twitter.com/gameartacademic/status/1127357317157130242" TargetMode="External" /><Relationship Id="rId438" Type="http://schemas.openxmlformats.org/officeDocument/2006/relationships/hyperlink" Target="https://twitter.com/gameartacademic/status/1128221136930603009" TargetMode="External" /><Relationship Id="rId439" Type="http://schemas.openxmlformats.org/officeDocument/2006/relationships/hyperlink" Target="https://twitter.com/gameartacademic/status/1128212283019210752" TargetMode="External" /><Relationship Id="rId440" Type="http://schemas.openxmlformats.org/officeDocument/2006/relationships/hyperlink" Target="https://twitter.com/gameartacademic/status/1128221503600975872" TargetMode="External" /><Relationship Id="rId441" Type="http://schemas.openxmlformats.org/officeDocument/2006/relationships/hyperlink" Target="https://twitter.com/gameartacademic/status/1128259353453256705" TargetMode="External" /><Relationship Id="rId442" Type="http://schemas.openxmlformats.org/officeDocument/2006/relationships/hyperlink" Target="https://twitter.com/gameartacademic/status/1125397245111697408" TargetMode="External" /><Relationship Id="rId443" Type="http://schemas.openxmlformats.org/officeDocument/2006/relationships/hyperlink" Target="https://twitter.com/gameartacademic/status/1125710067104407554" TargetMode="External" /><Relationship Id="rId444" Type="http://schemas.openxmlformats.org/officeDocument/2006/relationships/hyperlink" Target="https://twitter.com/gameartacademic/status/1125768313034952709" TargetMode="External" /><Relationship Id="rId445" Type="http://schemas.openxmlformats.org/officeDocument/2006/relationships/hyperlink" Target="https://twitter.com/gameartacademic/status/1127358276541272064" TargetMode="External" /><Relationship Id="rId446" Type="http://schemas.openxmlformats.org/officeDocument/2006/relationships/hyperlink" Target="https://twitter.com/gameartacademic/status/1128059844190248961" TargetMode="External" /><Relationship Id="rId447" Type="http://schemas.openxmlformats.org/officeDocument/2006/relationships/hyperlink" Target="https://twitter.com/gameartacademic/status/1128221882581491713" TargetMode="External" /><Relationship Id="rId448" Type="http://schemas.openxmlformats.org/officeDocument/2006/relationships/hyperlink" Target="https://www.theguardian.com/artanddesign/2019/may/07/cathy-wilkes-british-pavilion-review-venice-biennale?CMP=share_btn_tw" TargetMode="External" /><Relationship Id="rId449" Type="http://schemas.openxmlformats.org/officeDocument/2006/relationships/hyperlink" Target="https://www.northampton.ac.uk/news/games-art-students-hanging-gardens-of-babylon-walkthrough-is-screened-in-westminster-and-by-us-media-giant/" TargetMode="External" /><Relationship Id="rId450" Type="http://schemas.openxmlformats.org/officeDocument/2006/relationships/hyperlink" Target="https://zealous.co/curiousdukegallery/opportunity/Secret-Art-Prize-2019/" TargetMode="External" /><Relationship Id="rId451" Type="http://schemas.openxmlformats.org/officeDocument/2006/relationships/hyperlink" Target="https://twitter.com/FamousMonsters/status/1126974981013819392" TargetMode="External" /><Relationship Id="rId452" Type="http://schemas.openxmlformats.org/officeDocument/2006/relationships/hyperlink" Target="https://twitter.com/MagsthePirate/status/1126104223144382464" TargetMode="External" /><Relationship Id="rId453" Type="http://schemas.openxmlformats.org/officeDocument/2006/relationships/hyperlink" Target="https://northantshour.wordpress.com/" TargetMode="External" /><Relationship Id="rId454" Type="http://schemas.openxmlformats.org/officeDocument/2006/relationships/hyperlink" Target="https://pbs.twimg.com/media/D6cxezUWsAA3sXD.jpg" TargetMode="External" /><Relationship Id="rId455" Type="http://schemas.openxmlformats.org/officeDocument/2006/relationships/hyperlink" Target="https://pbs.twimg.com/media/D6g6bWiX4AAc9-t.png" TargetMode="External" /><Relationship Id="rId456" Type="http://schemas.openxmlformats.org/officeDocument/2006/relationships/hyperlink" Target="https://pbs.twimg.com/media/D6dNwAqWAAE9hsX.jpg" TargetMode="External" /><Relationship Id="rId457" Type="http://schemas.openxmlformats.org/officeDocument/2006/relationships/hyperlink" Target="https://pbs.twimg.com/media/D6PTw49WAAEGxAS.jpg" TargetMode="External" /><Relationship Id="rId458" Type="http://schemas.openxmlformats.org/officeDocument/2006/relationships/hyperlink" Target="https://pbs.twimg.com/media/D5dRb0nXoAAw2BM.jpg" TargetMode="External" /><Relationship Id="rId459" Type="http://schemas.openxmlformats.org/officeDocument/2006/relationships/hyperlink" Target="https://pbs.twimg.com/media/D5dRb0nXoAAw2BM.jpg" TargetMode="External" /><Relationship Id="rId460" Type="http://schemas.openxmlformats.org/officeDocument/2006/relationships/hyperlink" Target="https://pbs.twimg.com/media/D6cxezUWsAA3sXD.jpg" TargetMode="External" /><Relationship Id="rId461" Type="http://schemas.openxmlformats.org/officeDocument/2006/relationships/hyperlink" Target="http://pbs.twimg.com/profile_images/895423539553210368/q1Au_r5h_normal.jpg" TargetMode="External" /><Relationship Id="rId462" Type="http://schemas.openxmlformats.org/officeDocument/2006/relationships/hyperlink" Target="http://pbs.twimg.com/profile_images/1101139263129825280/G5OsaxVg_normal.jpg" TargetMode="External" /><Relationship Id="rId463" Type="http://schemas.openxmlformats.org/officeDocument/2006/relationships/hyperlink" Target="http://pbs.twimg.com/profile_images/1101139263129825280/G5OsaxVg_normal.jpg" TargetMode="External" /><Relationship Id="rId464" Type="http://schemas.openxmlformats.org/officeDocument/2006/relationships/hyperlink" Target="http://pbs.twimg.com/profile_images/378800000063692684/28931d73b5c5cf2f2943e1f7ecefe764_normal.jpeg" TargetMode="External" /><Relationship Id="rId465" Type="http://schemas.openxmlformats.org/officeDocument/2006/relationships/hyperlink" Target="http://pbs.twimg.com/profile_images/79837191/Magdalena_Sawon_Postmasters_normal.jpg" TargetMode="External" /><Relationship Id="rId466" Type="http://schemas.openxmlformats.org/officeDocument/2006/relationships/hyperlink" Target="http://pbs.twimg.com/profile_images/1042766785408380928/b2NTSK4h_normal.jpg" TargetMode="External" /><Relationship Id="rId467" Type="http://schemas.openxmlformats.org/officeDocument/2006/relationships/hyperlink" Target="http://pbs.twimg.com/profile_images/1042766785408380928/b2NTSK4h_normal.jpg" TargetMode="External" /><Relationship Id="rId468" Type="http://schemas.openxmlformats.org/officeDocument/2006/relationships/hyperlink" Target="http://pbs.twimg.com/profile_images/1081171630016159745/2iNZS4kj_normal.jpg" TargetMode="External" /><Relationship Id="rId469" Type="http://schemas.openxmlformats.org/officeDocument/2006/relationships/hyperlink" Target="http://pbs.twimg.com/profile_images/1046034987361992704/5pJ0Pw3m_normal.jpg" TargetMode="External" /><Relationship Id="rId470" Type="http://schemas.openxmlformats.org/officeDocument/2006/relationships/hyperlink" Target="http://pbs.twimg.com/profile_images/1093495547074433024/NFRGStbx_normal.jpg" TargetMode="External" /><Relationship Id="rId471" Type="http://schemas.openxmlformats.org/officeDocument/2006/relationships/hyperlink" Target="http://pbs.twimg.com/profile_images/801350663921864704/iwtssBRC_normal.jpg" TargetMode="External" /><Relationship Id="rId472" Type="http://schemas.openxmlformats.org/officeDocument/2006/relationships/hyperlink" Target="http://pbs.twimg.com/profile_images/806589323520798720/Oe9T7lO__normal.jpg" TargetMode="External" /><Relationship Id="rId473" Type="http://schemas.openxmlformats.org/officeDocument/2006/relationships/hyperlink" Target="https://pbs.twimg.com/media/D6g6bWiX4AAc9-t.png" TargetMode="External" /><Relationship Id="rId474" Type="http://schemas.openxmlformats.org/officeDocument/2006/relationships/hyperlink" Target="http://pbs.twimg.com/profile_images/1078391037297639424/u1Pbamay_normal.jpg" TargetMode="External" /><Relationship Id="rId475" Type="http://schemas.openxmlformats.org/officeDocument/2006/relationships/hyperlink" Target="http://pbs.twimg.com/profile_images/983447444288655360/nmoFq5mc_normal.jpg" TargetMode="External" /><Relationship Id="rId476" Type="http://schemas.openxmlformats.org/officeDocument/2006/relationships/hyperlink" Target="http://pbs.twimg.com/profile_images/983447444288655360/nmoFq5mc_normal.jpg" TargetMode="External" /><Relationship Id="rId477" Type="http://schemas.openxmlformats.org/officeDocument/2006/relationships/hyperlink" Target="https://pbs.twimg.com/media/D6dNwAqWAAE9hsX.jpg" TargetMode="External" /><Relationship Id="rId478" Type="http://schemas.openxmlformats.org/officeDocument/2006/relationships/hyperlink" Target="http://pbs.twimg.com/profile_images/769109491019288576/NVLLkxRj_normal.jpg" TargetMode="External" /><Relationship Id="rId479" Type="http://schemas.openxmlformats.org/officeDocument/2006/relationships/hyperlink" Target="http://pbs.twimg.com/profile_images/1088171765933723650/fcBHFXhi_normal.jpg" TargetMode="External" /><Relationship Id="rId480" Type="http://schemas.openxmlformats.org/officeDocument/2006/relationships/hyperlink" Target="https://pbs.twimg.com/media/D6PTw49WAAEGxAS.jpg" TargetMode="External" /><Relationship Id="rId481" Type="http://schemas.openxmlformats.org/officeDocument/2006/relationships/hyperlink" Target="http://pbs.twimg.com/profile_images/769109491019288576/NVLLkxRj_normal.jpg" TargetMode="External" /><Relationship Id="rId482" Type="http://schemas.openxmlformats.org/officeDocument/2006/relationships/hyperlink" Target="http://pbs.twimg.com/profile_images/1088171765933723650/fcBHFXhi_normal.jpg" TargetMode="External" /><Relationship Id="rId483" Type="http://schemas.openxmlformats.org/officeDocument/2006/relationships/hyperlink" Target="http://pbs.twimg.com/profile_images/1088171765933723650/fcBHFXhi_normal.jpg" TargetMode="External" /><Relationship Id="rId484" Type="http://schemas.openxmlformats.org/officeDocument/2006/relationships/hyperlink" Target="http://pbs.twimg.com/profile_images/378800000758550882/fc92c7f73abab274dd0784922a82a8b6_normal.png" TargetMode="External" /><Relationship Id="rId485" Type="http://schemas.openxmlformats.org/officeDocument/2006/relationships/hyperlink" Target="http://pbs.twimg.com/profile_images/1116313295831564288/S79PjRyz_normal.png" TargetMode="External" /><Relationship Id="rId486" Type="http://schemas.openxmlformats.org/officeDocument/2006/relationships/hyperlink" Target="http://pbs.twimg.com/profile_images/1116313295831564288/S79PjRyz_normal.png" TargetMode="External" /><Relationship Id="rId487" Type="http://schemas.openxmlformats.org/officeDocument/2006/relationships/hyperlink" Target="http://pbs.twimg.com/profile_images/987637779638243329/XbVnLn7X_normal.jpg" TargetMode="External" /><Relationship Id="rId488" Type="http://schemas.openxmlformats.org/officeDocument/2006/relationships/hyperlink" Target="http://pbs.twimg.com/profile_images/987637779638243329/XbVnLn7X_normal.jpg" TargetMode="External" /><Relationship Id="rId489" Type="http://schemas.openxmlformats.org/officeDocument/2006/relationships/hyperlink" Target="https://pbs.twimg.com/media/D5dRb0nXoAAw2BM.jpg" TargetMode="External" /><Relationship Id="rId490" Type="http://schemas.openxmlformats.org/officeDocument/2006/relationships/hyperlink" Target="http://pbs.twimg.com/profile_images/1106936493849886726/Q5ItOAv2_normal.png" TargetMode="External" /><Relationship Id="rId491" Type="http://schemas.openxmlformats.org/officeDocument/2006/relationships/hyperlink" Target="https://pbs.twimg.com/media/D5dRb0nXoAAw2BM.jpg" TargetMode="External" /><Relationship Id="rId492" Type="http://schemas.openxmlformats.org/officeDocument/2006/relationships/hyperlink" Target="http://pbs.twimg.com/profile_images/1106936493849886726/Q5ItOAv2_normal.png" TargetMode="External" /><Relationship Id="rId493" Type="http://schemas.openxmlformats.org/officeDocument/2006/relationships/hyperlink" Target="http://pbs.twimg.com/profile_images/1106936493849886726/Q5ItOAv2_normal.png" TargetMode="External" /><Relationship Id="rId494" Type="http://schemas.openxmlformats.org/officeDocument/2006/relationships/hyperlink" Target="http://pbs.twimg.com/profile_images/1100154017802604544/8eD0TXhr_normal.jpg" TargetMode="External" /><Relationship Id="rId495" Type="http://schemas.openxmlformats.org/officeDocument/2006/relationships/hyperlink" Target="http://pbs.twimg.com/profile_images/726711839762059264/TQcCfWe-_normal.jpg" TargetMode="External" /><Relationship Id="rId496" Type="http://schemas.openxmlformats.org/officeDocument/2006/relationships/hyperlink" Target="https://twitter.com/nick_petford/status/1127924644718219269" TargetMode="External" /><Relationship Id="rId497" Type="http://schemas.openxmlformats.org/officeDocument/2006/relationships/hyperlink" Target="https://twitter.com/omend4/status/1128053412728311808" TargetMode="External" /><Relationship Id="rId498" Type="http://schemas.openxmlformats.org/officeDocument/2006/relationships/hyperlink" Target="https://twitter.com/vr_sam/status/1126364967001894912" TargetMode="External" /><Relationship Id="rId499" Type="http://schemas.openxmlformats.org/officeDocument/2006/relationships/hyperlink" Target="https://twitter.com/vr_sam/status/1126365763894431744" TargetMode="External" /><Relationship Id="rId500" Type="http://schemas.openxmlformats.org/officeDocument/2006/relationships/hyperlink" Target="https://twitter.com/searleadrian/status/1125801735342182400" TargetMode="External" /><Relationship Id="rId501" Type="http://schemas.openxmlformats.org/officeDocument/2006/relationships/hyperlink" Target="https://twitter.com/magdasawon/status/1127681005295423488" TargetMode="External" /><Relationship Id="rId502" Type="http://schemas.openxmlformats.org/officeDocument/2006/relationships/hyperlink" Target="https://twitter.com/angry_voice/status/1125426161746677760" TargetMode="External" /><Relationship Id="rId503" Type="http://schemas.openxmlformats.org/officeDocument/2006/relationships/hyperlink" Target="https://twitter.com/angry_voice/status/1125426163034263552" TargetMode="External" /><Relationship Id="rId504" Type="http://schemas.openxmlformats.org/officeDocument/2006/relationships/hyperlink" Target="https://twitter.com/diginorthampton/status/1125668507822239746" TargetMode="External" /><Relationship Id="rId505" Type="http://schemas.openxmlformats.org/officeDocument/2006/relationships/hyperlink" Target="https://twitter.com/olibasciano/status/1127974372218556417" TargetMode="External" /><Relationship Id="rId506" Type="http://schemas.openxmlformats.org/officeDocument/2006/relationships/hyperlink" Target="https://twitter.com/maxbarrister/status/1126842186866274305" TargetMode="External" /><Relationship Id="rId507" Type="http://schemas.openxmlformats.org/officeDocument/2006/relationships/hyperlink" Target="https://twitter.com/anisminic/status/1126860360957534208" TargetMode="External" /><Relationship Id="rId508" Type="http://schemas.openxmlformats.org/officeDocument/2006/relationships/hyperlink" Target="https://twitter.com/silent0siris/status/1128025304675565568" TargetMode="External" /><Relationship Id="rId509" Type="http://schemas.openxmlformats.org/officeDocument/2006/relationships/hyperlink" Target="https://twitter.com/secretartprize/status/1128215949763579905" TargetMode="External" /><Relationship Id="rId510" Type="http://schemas.openxmlformats.org/officeDocument/2006/relationships/hyperlink" Target="https://twitter.com/annahollinrake/status/1128059494729121792" TargetMode="External" /><Relationship Id="rId511" Type="http://schemas.openxmlformats.org/officeDocument/2006/relationships/hyperlink" Target="https://twitter.com/belgianboolean/status/1128060158599409672" TargetMode="External" /><Relationship Id="rId512" Type="http://schemas.openxmlformats.org/officeDocument/2006/relationships/hyperlink" Target="https://twitter.com/belgianboolean/status/1128010566759538688" TargetMode="External" /><Relationship Id="rId513" Type="http://schemas.openxmlformats.org/officeDocument/2006/relationships/hyperlink" Target="https://twitter.com/januszczak/status/1127956026374930432" TargetMode="External" /><Relationship Id="rId514" Type="http://schemas.openxmlformats.org/officeDocument/2006/relationships/hyperlink" Target="https://twitter.com/historyscientis/status/1127123482129633280" TargetMode="External" /><Relationship Id="rId515" Type="http://schemas.openxmlformats.org/officeDocument/2006/relationships/hyperlink" Target="https://twitter.com/junrussell/status/1127124512993153024" TargetMode="External" /><Relationship Id="rId516" Type="http://schemas.openxmlformats.org/officeDocument/2006/relationships/hyperlink" Target="https://twitter.com/gletherby/status/1126977177503838208" TargetMode="External" /><Relationship Id="rId517" Type="http://schemas.openxmlformats.org/officeDocument/2006/relationships/hyperlink" Target="https://twitter.com/historyscientis/status/1127123482129633280" TargetMode="External" /><Relationship Id="rId518" Type="http://schemas.openxmlformats.org/officeDocument/2006/relationships/hyperlink" Target="https://twitter.com/junrussell/status/1127124512993153024" TargetMode="External" /><Relationship Id="rId519" Type="http://schemas.openxmlformats.org/officeDocument/2006/relationships/hyperlink" Target="https://twitter.com/junrussell/status/1127124512993153024" TargetMode="External" /><Relationship Id="rId520" Type="http://schemas.openxmlformats.org/officeDocument/2006/relationships/hyperlink" Target="https://twitter.com/xiotex/status/1127124154493427712" TargetMode="External" /><Relationship Id="rId521" Type="http://schemas.openxmlformats.org/officeDocument/2006/relationships/hyperlink" Target="https://twitter.com/tprstly/status/1127124209837199361" TargetMode="External" /><Relationship Id="rId522" Type="http://schemas.openxmlformats.org/officeDocument/2006/relationships/hyperlink" Target="https://twitter.com/tprstly/status/1127121578804879360" TargetMode="External" /><Relationship Id="rId523" Type="http://schemas.openxmlformats.org/officeDocument/2006/relationships/hyperlink" Target="https://twitter.com/miriambellard/status/1126385289516261376" TargetMode="External" /><Relationship Id="rId524" Type="http://schemas.openxmlformats.org/officeDocument/2006/relationships/hyperlink" Target="https://twitter.com/miriambellard/status/1126385291151978497" TargetMode="External" /><Relationship Id="rId525" Type="http://schemas.openxmlformats.org/officeDocument/2006/relationships/hyperlink" Target="https://twitter.com/archaeomark1/status/1123456200820043776" TargetMode="External" /><Relationship Id="rId526" Type="http://schemas.openxmlformats.org/officeDocument/2006/relationships/hyperlink" Target="https://twitter.com/gameartacademic/status/1123470175184011270" TargetMode="External" /><Relationship Id="rId527" Type="http://schemas.openxmlformats.org/officeDocument/2006/relationships/hyperlink" Target="https://twitter.com/archaeomark1/status/1123456200820043776" TargetMode="External" /><Relationship Id="rId528" Type="http://schemas.openxmlformats.org/officeDocument/2006/relationships/hyperlink" Target="https://twitter.com/gameartacademic/status/1123470175184011270" TargetMode="External" /><Relationship Id="rId529" Type="http://schemas.openxmlformats.org/officeDocument/2006/relationships/hyperlink" Target="https://twitter.com/gameartacademic/status/1123470175184011270" TargetMode="External" /><Relationship Id="rId530" Type="http://schemas.openxmlformats.org/officeDocument/2006/relationships/hyperlink" Target="https://twitter.com/noodlethings/status/1126627639618408451" TargetMode="External" /><Relationship Id="rId531" Type="http://schemas.openxmlformats.org/officeDocument/2006/relationships/hyperlink" Target="https://twitter.com/northantshouruk/status/1127987503045025792" TargetMode="External" /><Relationship Id="rId532" Type="http://schemas.openxmlformats.org/officeDocument/2006/relationships/comments" Target="../comments1.xml" /><Relationship Id="rId533" Type="http://schemas.openxmlformats.org/officeDocument/2006/relationships/vmlDrawing" Target="../drawings/vmlDrawing1.vml" /><Relationship Id="rId534" Type="http://schemas.openxmlformats.org/officeDocument/2006/relationships/table" Target="../tables/table1.xml" /><Relationship Id="rId53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bc.co.uk/sounds/play/p077vtbb" TargetMode="External" /><Relationship Id="rId2" Type="http://schemas.openxmlformats.org/officeDocument/2006/relationships/hyperlink" Target="https://www.digitalnorthampton.com/mergedfutures" TargetMode="External" /><Relationship Id="rId3" Type="http://schemas.openxmlformats.org/officeDocument/2006/relationships/hyperlink" Target="https://twitter.com/Nightingale_P/status/1125759265191399424" TargetMode="External" /><Relationship Id="rId4" Type="http://schemas.openxmlformats.org/officeDocument/2006/relationships/hyperlink" Target="https://twitter.com/Nightingale_P/status/1125759265191399424" TargetMode="External" /><Relationship Id="rId5" Type="http://schemas.openxmlformats.org/officeDocument/2006/relationships/hyperlink" Target="https://medium.com/@normalvr/introducing-normcore-high-quality-multiplayer-networking-for-unity-6a530a018912" TargetMode="External" /><Relationship Id="rId6" Type="http://schemas.openxmlformats.org/officeDocument/2006/relationships/hyperlink" Target="http://www.digitalnorthampton.com/mergedfutures" TargetMode="External" /><Relationship Id="rId7" Type="http://schemas.openxmlformats.org/officeDocument/2006/relationships/hyperlink" Target="https://twitter.com/Hamm_Tips/status/1126046655701118977" TargetMode="External" /><Relationship Id="rId8" Type="http://schemas.openxmlformats.org/officeDocument/2006/relationships/hyperlink" Target="https://twitter.com/PSN_ElectricDC/status/1126160426625060865" TargetMode="External" /><Relationship Id="rId9" Type="http://schemas.openxmlformats.org/officeDocument/2006/relationships/hyperlink" Target="https://twitter.com/PSN_ElectricDC/status/1126160426625060865" TargetMode="External" /><Relationship Id="rId10" Type="http://schemas.openxmlformats.org/officeDocument/2006/relationships/hyperlink" Target="https://www.youtube.com/watch?v=LQHLcGiOKiE" TargetMode="External" /><Relationship Id="rId11" Type="http://schemas.openxmlformats.org/officeDocument/2006/relationships/hyperlink" Target="https://www.barbican.org.uk/whats-on/2019/event/ai-more-than-human" TargetMode="External" /><Relationship Id="rId12" Type="http://schemas.openxmlformats.org/officeDocument/2006/relationships/hyperlink" Target="https://www.ft.com/content/dde1249e-7252-11e9-bbfb-5c68069fbd15?segmentid=acee4131-99c2-09d3-a635-873e61754ec6" TargetMode="External" /><Relationship Id="rId13" Type="http://schemas.openxmlformats.org/officeDocument/2006/relationships/hyperlink" Target="https://twitter.com/DigiNorthampton/status/1128208671941582849" TargetMode="External" /><Relationship Id="rId14" Type="http://schemas.openxmlformats.org/officeDocument/2006/relationships/hyperlink" Target="https://buff.ly/2PPyeFZ" TargetMode="External" /><Relationship Id="rId15" Type="http://schemas.openxmlformats.org/officeDocument/2006/relationships/hyperlink" Target="https://twitter.com/mlamons1/status/1128088205490905090" TargetMode="External" /><Relationship Id="rId16" Type="http://schemas.openxmlformats.org/officeDocument/2006/relationships/hyperlink" Target="https://buff.ly/2PPyeFZ" TargetMode="External" /><Relationship Id="rId17" Type="http://schemas.openxmlformats.org/officeDocument/2006/relationships/hyperlink" Target="https://techcrunch.com/2019/05/07/google-brings-augmented-reality-to-search/" TargetMode="External" /><Relationship Id="rId18" Type="http://schemas.openxmlformats.org/officeDocument/2006/relationships/hyperlink" Target="https://twitter.com/tomemrich/status/1127105874965590016" TargetMode="External" /><Relationship Id="rId19" Type="http://schemas.openxmlformats.org/officeDocument/2006/relationships/hyperlink" Target="https://twitter.com/mlamons1/status/1128088205490905090" TargetMode="External" /><Relationship Id="rId20" Type="http://schemas.openxmlformats.org/officeDocument/2006/relationships/hyperlink" Target="https://twitter.com/DigiNorthampton/status/1128208671941582849" TargetMode="External" /><Relationship Id="rId21" Type="http://schemas.openxmlformats.org/officeDocument/2006/relationships/hyperlink" Target="http://www.digitalnorthampton.com/mergedfutures" TargetMode="External" /><Relationship Id="rId22" Type="http://schemas.openxmlformats.org/officeDocument/2006/relationships/hyperlink" Target="http://www.digitalnorthampton.com/mergedfutures" TargetMode="External" /><Relationship Id="rId23" Type="http://schemas.openxmlformats.org/officeDocument/2006/relationships/hyperlink" Target="https://twitter.com/Craig_Lewis77/status/1126422908140703744" TargetMode="External" /><Relationship Id="rId24" Type="http://schemas.openxmlformats.org/officeDocument/2006/relationships/hyperlink" Target="http://tweepsmap.com/!GameArtAcademic" TargetMode="External" /><Relationship Id="rId25" Type="http://schemas.openxmlformats.org/officeDocument/2006/relationships/hyperlink" Target="https://twitter.com/scottturneruon/status/1125768072260808704" TargetMode="External" /><Relationship Id="rId26" Type="http://schemas.openxmlformats.org/officeDocument/2006/relationships/hyperlink" Target="https://twitter.com/MarkHarrisNYC/status/1127307575379283968" TargetMode="External" /><Relationship Id="rId27" Type="http://schemas.openxmlformats.org/officeDocument/2006/relationships/hyperlink" Target="https://pbs.twimg.com/ext_tw_video_thumb/1124997746484604929/pu/img/9XJzdEuAmoCjVXel.jpg" TargetMode="External" /><Relationship Id="rId28" Type="http://schemas.openxmlformats.org/officeDocument/2006/relationships/hyperlink" Target="https://pbs.twimg.com/media/D584ZllXsAAnKl_.jpg" TargetMode="External" /><Relationship Id="rId29" Type="http://schemas.openxmlformats.org/officeDocument/2006/relationships/hyperlink" Target="https://pbs.twimg.com/tweet_video_thumb/D5-jIKmW4AArmy7.jpg" TargetMode="External" /><Relationship Id="rId30" Type="http://schemas.openxmlformats.org/officeDocument/2006/relationships/hyperlink" Target="https://pbs.twimg.com/media/D6DpCHuWkAANm6L.jpg" TargetMode="External" /><Relationship Id="rId31" Type="http://schemas.openxmlformats.org/officeDocument/2006/relationships/hyperlink" Target="https://pbs.twimg.com/tweet_video_thumb/D6IkPuiV4AI13Jm.jpg" TargetMode="External" /><Relationship Id="rId32" Type="http://schemas.openxmlformats.org/officeDocument/2006/relationships/hyperlink" Target="https://pbs.twimg.com/tweet_video_thumb/D6LA4ufWAAIlVbX.jpg" TargetMode="External" /><Relationship Id="rId33" Type="http://schemas.openxmlformats.org/officeDocument/2006/relationships/hyperlink" Target="https://pbs.twimg.com/media/D6UMIt2WkAAZdDn.jpg" TargetMode="External" /><Relationship Id="rId34" Type="http://schemas.openxmlformats.org/officeDocument/2006/relationships/hyperlink" Target="https://pbs.twimg.com/amplify_video_thumb/1125728193737048065/img/yEi_Mlx6luu5A2dW.jpg" TargetMode="External" /><Relationship Id="rId35" Type="http://schemas.openxmlformats.org/officeDocument/2006/relationships/hyperlink" Target="https://pbs.twimg.com/media/D6dw9zwWkAAen4d.jpg" TargetMode="External" /><Relationship Id="rId36" Type="http://schemas.openxmlformats.org/officeDocument/2006/relationships/hyperlink" Target="https://pbs.twimg.com/media/D53f8AEWkAE3V6R.jpg" TargetMode="External" /><Relationship Id="rId37" Type="http://schemas.openxmlformats.org/officeDocument/2006/relationships/hyperlink" Target="https://pbs.twimg.com/media/D5-IF8pWwAEdQP7.jpg" TargetMode="External" /><Relationship Id="rId38" Type="http://schemas.openxmlformats.org/officeDocument/2006/relationships/hyperlink" Target="https://pbs.twimg.com/media/D53f8AEWkAE3V6R.jpg" TargetMode="External" /><Relationship Id="rId39" Type="http://schemas.openxmlformats.org/officeDocument/2006/relationships/hyperlink" Target="https://pbs.twimg.com/media/D5pfEPqX4AAnCPb.jpg" TargetMode="External" /><Relationship Id="rId40" Type="http://schemas.openxmlformats.org/officeDocument/2006/relationships/hyperlink" Target="https://pbs.twimg.com/media/D6guGYpW0AAv0Xs.jpg" TargetMode="External" /><Relationship Id="rId41" Type="http://schemas.openxmlformats.org/officeDocument/2006/relationships/hyperlink" Target="https://pbs.twimg.com/media/D5pfEPqX4AAnCPb.jpg" TargetMode="External" /><Relationship Id="rId42" Type="http://schemas.openxmlformats.org/officeDocument/2006/relationships/hyperlink" Target="https://pbs.twimg.com/media/D6g7nA_W0AE9Mg0.png" TargetMode="External" /><Relationship Id="rId43" Type="http://schemas.openxmlformats.org/officeDocument/2006/relationships/hyperlink" Target="https://pbs.twimg.com/media/D6g8ZnDXsAEYMJT.png" TargetMode="External" /><Relationship Id="rId44" Type="http://schemas.openxmlformats.org/officeDocument/2006/relationships/hyperlink" Target="https://pbs.twimg.com/media/D6g9KQYWsAUDXMm.png" TargetMode="External" /><Relationship Id="rId45" Type="http://schemas.openxmlformats.org/officeDocument/2006/relationships/hyperlink" Target="https://pbs.twimg.com/tweet_video_thumb/D6g-B27XsAAkRMB.jpg" TargetMode="External" /><Relationship Id="rId46" Type="http://schemas.openxmlformats.org/officeDocument/2006/relationships/hyperlink" Target="https://pbs.twimg.com/tweet_video_thumb/D6Gr6fjWsAAqKvQ.jpg" TargetMode="External" /><Relationship Id="rId47" Type="http://schemas.openxmlformats.org/officeDocument/2006/relationships/hyperlink" Target="https://pbs.twimg.com/media/D6g-jKEW4AAzkUL.png" TargetMode="External" /><Relationship Id="rId48" Type="http://schemas.openxmlformats.org/officeDocument/2006/relationships/hyperlink" Target="https://pbs.twimg.com/media/D6g_A3kXoAIWIS6.png" TargetMode="External" /><Relationship Id="rId49" Type="http://schemas.openxmlformats.org/officeDocument/2006/relationships/hyperlink" Target="https://pbs.twimg.com/media/D6g_eB6WkAAb9-N.png" TargetMode="External" /><Relationship Id="rId50" Type="http://schemas.openxmlformats.org/officeDocument/2006/relationships/hyperlink" Target="https://pbs.twimg.com/media/D6hhrlPWwAYyk-v.jpg" TargetMode="External" /><Relationship Id="rId51" Type="http://schemas.openxmlformats.org/officeDocument/2006/relationships/hyperlink" Target="https://pbs.twimg.com/media/D59TVu1WkAMYj-3.jpg" TargetMode="External" /><Relationship Id="rId52" Type="http://schemas.openxmlformats.org/officeDocument/2006/relationships/hyperlink" Target="http://pbs.twimg.com/profile_images/294098550/ashpicsq_normal.jpg" TargetMode="External" /><Relationship Id="rId53" Type="http://schemas.openxmlformats.org/officeDocument/2006/relationships/hyperlink" Target="http://pbs.twimg.com/profile_images/1074383168294281217/HQvJoz7b_normal.jpg" TargetMode="External" /><Relationship Id="rId54" Type="http://schemas.openxmlformats.org/officeDocument/2006/relationships/hyperlink" Target="http://pbs.twimg.com/profile_images/1081171630016159745/2iNZS4kj_normal.jpg" TargetMode="External" /><Relationship Id="rId55" Type="http://schemas.openxmlformats.org/officeDocument/2006/relationships/hyperlink" Target="http://pbs.twimg.com/profile_images/925272322826756096/UJA91DoZ_normal.jpg" TargetMode="External" /><Relationship Id="rId56" Type="http://schemas.openxmlformats.org/officeDocument/2006/relationships/hyperlink" Target="http://pbs.twimg.com/profile_images/726711839762059264/TQcCfWe-_normal.jpg" TargetMode="External" /><Relationship Id="rId57" Type="http://schemas.openxmlformats.org/officeDocument/2006/relationships/hyperlink" Target="http://pbs.twimg.com/profile_images/1046034987361992704/5pJ0Pw3m_normal.jpg" TargetMode="External" /><Relationship Id="rId58" Type="http://schemas.openxmlformats.org/officeDocument/2006/relationships/hyperlink" Target="http://pbs.twimg.com/profile_images/1049757637204697088/Tw800GiG_normal.jpg" TargetMode="External" /><Relationship Id="rId59" Type="http://schemas.openxmlformats.org/officeDocument/2006/relationships/hyperlink" Target="http://pbs.twimg.com/profile_images/698836697845465089/Ys9QvpZJ_normal.jpg" TargetMode="External" /><Relationship Id="rId60" Type="http://schemas.openxmlformats.org/officeDocument/2006/relationships/hyperlink" Target="http://pbs.twimg.com/profile_images/1106936493849886726/Q5ItOAv2_normal.png" TargetMode="External" /><Relationship Id="rId61" Type="http://schemas.openxmlformats.org/officeDocument/2006/relationships/hyperlink" Target="https://pbs.twimg.com/ext_tw_video_thumb/1124997746484604929/pu/img/9XJzdEuAmoCjVXel.jpg" TargetMode="External" /><Relationship Id="rId62" Type="http://schemas.openxmlformats.org/officeDocument/2006/relationships/hyperlink" Target="http://pbs.twimg.com/profile_images/1106936493849886726/Q5ItOAv2_normal.png" TargetMode="External" /><Relationship Id="rId63" Type="http://schemas.openxmlformats.org/officeDocument/2006/relationships/hyperlink" Target="http://pbs.twimg.com/profile_images/1106936493849886726/Q5ItOAv2_normal.png" TargetMode="External" /><Relationship Id="rId64" Type="http://schemas.openxmlformats.org/officeDocument/2006/relationships/hyperlink" Target="https://pbs.twimg.com/media/D584ZllXsAAnKl_.jpg" TargetMode="External" /><Relationship Id="rId65" Type="http://schemas.openxmlformats.org/officeDocument/2006/relationships/hyperlink" Target="http://pbs.twimg.com/profile_images/1106936493849886726/Q5ItOAv2_normal.png" TargetMode="External" /><Relationship Id="rId66" Type="http://schemas.openxmlformats.org/officeDocument/2006/relationships/hyperlink" Target="http://pbs.twimg.com/profile_images/1106936493849886726/Q5ItOAv2_normal.png" TargetMode="External" /><Relationship Id="rId67" Type="http://schemas.openxmlformats.org/officeDocument/2006/relationships/hyperlink" Target="http://pbs.twimg.com/profile_images/1892729669/Photo_47_normal.jpg" TargetMode="External" /><Relationship Id="rId68" Type="http://schemas.openxmlformats.org/officeDocument/2006/relationships/hyperlink" Target="http://pbs.twimg.com/profile_images/1106936493849886726/Q5ItOAv2_normal.png" TargetMode="External" /><Relationship Id="rId69" Type="http://schemas.openxmlformats.org/officeDocument/2006/relationships/hyperlink" Target="https://pbs.twimg.com/tweet_video_thumb/D5-jIKmW4AArmy7.jpg" TargetMode="External" /><Relationship Id="rId70" Type="http://schemas.openxmlformats.org/officeDocument/2006/relationships/hyperlink" Target="http://pbs.twimg.com/profile_images/1106936493849886726/Q5ItOAv2_normal.png" TargetMode="External" /><Relationship Id="rId71" Type="http://schemas.openxmlformats.org/officeDocument/2006/relationships/hyperlink" Target="http://pbs.twimg.com/profile_images/1081171630016159745/2iNZS4kj_normal.jpg" TargetMode="External" /><Relationship Id="rId72" Type="http://schemas.openxmlformats.org/officeDocument/2006/relationships/hyperlink" Target="http://pbs.twimg.com/profile_images/1106936493849886726/Q5ItOAv2_normal.png" TargetMode="External" /><Relationship Id="rId73" Type="http://schemas.openxmlformats.org/officeDocument/2006/relationships/hyperlink" Target="https://pbs.twimg.com/media/D6DpCHuWkAANm6L.jpg" TargetMode="External" /><Relationship Id="rId74" Type="http://schemas.openxmlformats.org/officeDocument/2006/relationships/hyperlink" Target="http://pbs.twimg.com/profile_images/1106936493849886726/Q5ItOAv2_normal.png" TargetMode="External" /><Relationship Id="rId75" Type="http://schemas.openxmlformats.org/officeDocument/2006/relationships/hyperlink" Target="http://pbs.twimg.com/profile_images/1106936493849886726/Q5ItOAv2_normal.png" TargetMode="External" /><Relationship Id="rId76" Type="http://schemas.openxmlformats.org/officeDocument/2006/relationships/hyperlink" Target="https://pbs.twimg.com/tweet_video_thumb/D6IkPuiV4AI13Jm.jpg" TargetMode="External" /><Relationship Id="rId77" Type="http://schemas.openxmlformats.org/officeDocument/2006/relationships/hyperlink" Target="http://pbs.twimg.com/profile_images/1106936493849886726/Q5ItOAv2_normal.png" TargetMode="External" /><Relationship Id="rId78" Type="http://schemas.openxmlformats.org/officeDocument/2006/relationships/hyperlink" Target="http://pbs.twimg.com/profile_images/987637779638243329/XbVnLn7X_normal.jpg" TargetMode="External" /><Relationship Id="rId79" Type="http://schemas.openxmlformats.org/officeDocument/2006/relationships/hyperlink" Target="http://pbs.twimg.com/profile_images/1106936493849886726/Q5ItOAv2_normal.png" TargetMode="External" /><Relationship Id="rId80" Type="http://schemas.openxmlformats.org/officeDocument/2006/relationships/hyperlink" Target="http://pbs.twimg.com/profile_images/1106936493849886726/Q5ItOAv2_normal.png" TargetMode="External" /><Relationship Id="rId81" Type="http://schemas.openxmlformats.org/officeDocument/2006/relationships/hyperlink" Target="http://pbs.twimg.com/profile_images/1106936493849886726/Q5ItOAv2_normal.png" TargetMode="External" /><Relationship Id="rId82" Type="http://schemas.openxmlformats.org/officeDocument/2006/relationships/hyperlink" Target="http://pbs.twimg.com/profile_images/1106936493849886726/Q5ItOAv2_normal.png" TargetMode="External" /><Relationship Id="rId83" Type="http://schemas.openxmlformats.org/officeDocument/2006/relationships/hyperlink" Target="https://pbs.twimg.com/tweet_video_thumb/D6LA4ufWAAIlVbX.jpg" TargetMode="External" /><Relationship Id="rId84" Type="http://schemas.openxmlformats.org/officeDocument/2006/relationships/hyperlink" Target="http://pbs.twimg.com/profile_images/1106936493849886726/Q5ItOAv2_normal.png" TargetMode="External" /><Relationship Id="rId85" Type="http://schemas.openxmlformats.org/officeDocument/2006/relationships/hyperlink" Target="http://pbs.twimg.com/profile_images/1106936493849886726/Q5ItOAv2_normal.png" TargetMode="External" /><Relationship Id="rId86" Type="http://schemas.openxmlformats.org/officeDocument/2006/relationships/hyperlink" Target="http://pbs.twimg.com/profile_images/1106936493849886726/Q5ItOAv2_normal.png" TargetMode="External" /><Relationship Id="rId87" Type="http://schemas.openxmlformats.org/officeDocument/2006/relationships/hyperlink" Target="https://pbs.twimg.com/media/D6UMIt2WkAAZdDn.jpg" TargetMode="External" /><Relationship Id="rId88" Type="http://schemas.openxmlformats.org/officeDocument/2006/relationships/hyperlink" Target="http://pbs.twimg.com/profile_images/1106936493849886726/Q5ItOAv2_normal.png" TargetMode="External" /><Relationship Id="rId89" Type="http://schemas.openxmlformats.org/officeDocument/2006/relationships/hyperlink" Target="http://pbs.twimg.com/profile_images/1124666020180975623/3owmdLmX_normal.jpg" TargetMode="External" /><Relationship Id="rId90" Type="http://schemas.openxmlformats.org/officeDocument/2006/relationships/hyperlink" Target="http://pbs.twimg.com/profile_images/1106936493849886726/Q5ItOAv2_normal.png" TargetMode="External" /><Relationship Id="rId91" Type="http://schemas.openxmlformats.org/officeDocument/2006/relationships/hyperlink" Target="https://pbs.twimg.com/amplify_video_thumb/1125728193737048065/img/yEi_Mlx6luu5A2dW.jpg" TargetMode="External" /><Relationship Id="rId92" Type="http://schemas.openxmlformats.org/officeDocument/2006/relationships/hyperlink" Target="http://pbs.twimg.com/profile_images/1106936493849886726/Q5ItOAv2_normal.png" TargetMode="External" /><Relationship Id="rId93" Type="http://schemas.openxmlformats.org/officeDocument/2006/relationships/hyperlink" Target="http://pbs.twimg.com/profile_images/1113897557883670528/FhKwWDvp_normal.png" TargetMode="External" /><Relationship Id="rId94" Type="http://schemas.openxmlformats.org/officeDocument/2006/relationships/hyperlink" Target="http://pbs.twimg.com/profile_images/1106936493849886726/Q5ItOAv2_normal.png" TargetMode="External" /><Relationship Id="rId95" Type="http://schemas.openxmlformats.org/officeDocument/2006/relationships/hyperlink" Target="http://pbs.twimg.com/profile_images/79837191/Magdalena_Sawon_Postmasters_normal.jpg" TargetMode="External" /><Relationship Id="rId96" Type="http://schemas.openxmlformats.org/officeDocument/2006/relationships/hyperlink" Target="http://pbs.twimg.com/profile_images/1106936493849886726/Q5ItOAv2_normal.png" TargetMode="External" /><Relationship Id="rId97" Type="http://schemas.openxmlformats.org/officeDocument/2006/relationships/hyperlink" Target="http://pbs.twimg.com/profile_images/1106936493849886726/Q5ItOAv2_normal.png" TargetMode="External" /><Relationship Id="rId98" Type="http://schemas.openxmlformats.org/officeDocument/2006/relationships/hyperlink" Target="http://pbs.twimg.com/profile_images/1106936493849886726/Q5ItOAv2_normal.png" TargetMode="External" /><Relationship Id="rId99" Type="http://schemas.openxmlformats.org/officeDocument/2006/relationships/hyperlink" Target="http://pbs.twimg.com/profile_images/1081171630016159745/2iNZS4kj_normal.jpg" TargetMode="External" /><Relationship Id="rId100" Type="http://schemas.openxmlformats.org/officeDocument/2006/relationships/hyperlink" Target="http://pbs.twimg.com/profile_images/1106936493849886726/Q5ItOAv2_normal.png" TargetMode="External" /><Relationship Id="rId101" Type="http://schemas.openxmlformats.org/officeDocument/2006/relationships/hyperlink" Target="http://pbs.twimg.com/profile_images/1081171630016159745/2iNZS4kj_normal.jpg" TargetMode="External" /><Relationship Id="rId102" Type="http://schemas.openxmlformats.org/officeDocument/2006/relationships/hyperlink" Target="http://pbs.twimg.com/profile_images/1106936493849886726/Q5ItOAv2_normal.png" TargetMode="External" /><Relationship Id="rId103" Type="http://schemas.openxmlformats.org/officeDocument/2006/relationships/hyperlink" Target="http://pbs.twimg.com/profile_images/1106936493849886726/Q5ItOAv2_normal.png" TargetMode="External" /><Relationship Id="rId104" Type="http://schemas.openxmlformats.org/officeDocument/2006/relationships/hyperlink" Target="http://pbs.twimg.com/profile_images/1106936493849886726/Q5ItOAv2_normal.png" TargetMode="External" /><Relationship Id="rId105" Type="http://schemas.openxmlformats.org/officeDocument/2006/relationships/hyperlink" Target="https://pbs.twimg.com/media/D6dw9zwWkAAen4d.jpg" TargetMode="External" /><Relationship Id="rId106" Type="http://schemas.openxmlformats.org/officeDocument/2006/relationships/hyperlink" Target="http://pbs.twimg.com/profile_images/1106936493849886726/Q5ItOAv2_normal.png" TargetMode="External" /><Relationship Id="rId107" Type="http://schemas.openxmlformats.org/officeDocument/2006/relationships/hyperlink" Target="http://pbs.twimg.com/profile_images/1106936493849886726/Q5ItOAv2_normal.png" TargetMode="External" /><Relationship Id="rId108" Type="http://schemas.openxmlformats.org/officeDocument/2006/relationships/hyperlink" Target="http://pbs.twimg.com/profile_images/1106936493849886726/Q5ItOAv2_normal.png" TargetMode="External" /><Relationship Id="rId109" Type="http://schemas.openxmlformats.org/officeDocument/2006/relationships/hyperlink" Target="http://pbs.twimg.com/profile_images/1106936493849886726/Q5ItOAv2_normal.png" TargetMode="External" /><Relationship Id="rId110" Type="http://schemas.openxmlformats.org/officeDocument/2006/relationships/hyperlink" Target="http://pbs.twimg.com/profile_images/1106936493849886726/Q5ItOAv2_normal.png" TargetMode="External" /><Relationship Id="rId111" Type="http://schemas.openxmlformats.org/officeDocument/2006/relationships/hyperlink" Target="http://pbs.twimg.com/profile_images/726711839762059264/TQcCfWe-_normal.jpg" TargetMode="External" /><Relationship Id="rId112" Type="http://schemas.openxmlformats.org/officeDocument/2006/relationships/hyperlink" Target="http://pbs.twimg.com/profile_images/726711839762059264/TQcCfWe-_normal.jpg" TargetMode="External" /><Relationship Id="rId113" Type="http://schemas.openxmlformats.org/officeDocument/2006/relationships/hyperlink" Target="http://pbs.twimg.com/profile_images/1106936493849886726/Q5ItOAv2_normal.png" TargetMode="External" /><Relationship Id="rId114" Type="http://schemas.openxmlformats.org/officeDocument/2006/relationships/hyperlink" Target="http://pbs.twimg.com/profile_images/1106936493849886726/Q5ItOAv2_normal.png" TargetMode="External" /><Relationship Id="rId115" Type="http://schemas.openxmlformats.org/officeDocument/2006/relationships/hyperlink" Target="http://pbs.twimg.com/profile_images/1106936493849886726/Q5ItOAv2_normal.png" TargetMode="External" /><Relationship Id="rId116" Type="http://schemas.openxmlformats.org/officeDocument/2006/relationships/hyperlink" Target="http://pbs.twimg.com/profile_images/983447444288655360/nmoFq5mc_normal.jpg" TargetMode="External" /><Relationship Id="rId117" Type="http://schemas.openxmlformats.org/officeDocument/2006/relationships/hyperlink" Target="http://pbs.twimg.com/profile_images/1106936493849886726/Q5ItOAv2_normal.png" TargetMode="External" /><Relationship Id="rId118" Type="http://schemas.openxmlformats.org/officeDocument/2006/relationships/hyperlink" Target="http://pbs.twimg.com/profile_images/1106936493849886726/Q5ItOAv2_normal.png" TargetMode="External" /><Relationship Id="rId119" Type="http://schemas.openxmlformats.org/officeDocument/2006/relationships/hyperlink" Target="http://pbs.twimg.com/profile_images/1106936493849886726/Q5ItOAv2_normal.png" TargetMode="External" /><Relationship Id="rId120" Type="http://schemas.openxmlformats.org/officeDocument/2006/relationships/hyperlink" Target="http://pbs.twimg.com/profile_images/983447444288655360/nmoFq5mc_normal.jpg" TargetMode="External" /><Relationship Id="rId121" Type="http://schemas.openxmlformats.org/officeDocument/2006/relationships/hyperlink" Target="http://pbs.twimg.com/profile_images/1106936493849886726/Q5ItOAv2_normal.png" TargetMode="External" /><Relationship Id="rId122" Type="http://schemas.openxmlformats.org/officeDocument/2006/relationships/hyperlink" Target="http://pbs.twimg.com/profile_images/1106936493849886726/Q5ItOAv2_normal.png" TargetMode="External" /><Relationship Id="rId123" Type="http://schemas.openxmlformats.org/officeDocument/2006/relationships/hyperlink" Target="https://pbs.twimg.com/media/D53f8AEWkAE3V6R.jpg" TargetMode="External" /><Relationship Id="rId124" Type="http://schemas.openxmlformats.org/officeDocument/2006/relationships/hyperlink" Target="https://pbs.twimg.com/media/D5-IF8pWwAEdQP7.jpg" TargetMode="External" /><Relationship Id="rId125" Type="http://schemas.openxmlformats.org/officeDocument/2006/relationships/hyperlink" Target="http://pbs.twimg.com/profile_images/707234049144840195/oOSySzdy_normal.jpg" TargetMode="External" /><Relationship Id="rId126" Type="http://schemas.openxmlformats.org/officeDocument/2006/relationships/hyperlink" Target="https://pbs.twimg.com/media/D53f8AEWkAE3V6R.jpg" TargetMode="External" /><Relationship Id="rId127" Type="http://schemas.openxmlformats.org/officeDocument/2006/relationships/hyperlink" Target="http://pbs.twimg.com/profile_images/1106936493849886726/Q5ItOAv2_normal.png" TargetMode="External" /><Relationship Id="rId128" Type="http://schemas.openxmlformats.org/officeDocument/2006/relationships/hyperlink" Target="http://pbs.twimg.com/profile_images/1106936493849886726/Q5ItOAv2_normal.png" TargetMode="External" /><Relationship Id="rId129" Type="http://schemas.openxmlformats.org/officeDocument/2006/relationships/hyperlink" Target="http://pbs.twimg.com/profile_images/1106936493849886726/Q5ItOAv2_normal.png" TargetMode="External" /><Relationship Id="rId130" Type="http://schemas.openxmlformats.org/officeDocument/2006/relationships/hyperlink" Target="http://pbs.twimg.com/profile_images/1106936493849886726/Q5ItOAv2_normal.png" TargetMode="External" /><Relationship Id="rId131" Type="http://schemas.openxmlformats.org/officeDocument/2006/relationships/hyperlink" Target="http://pbs.twimg.com/profile_images/1106936493849886726/Q5ItOAv2_normal.png" TargetMode="External" /><Relationship Id="rId132" Type="http://schemas.openxmlformats.org/officeDocument/2006/relationships/hyperlink" Target="https://pbs.twimg.com/media/D5pfEPqX4AAnCPb.jpg" TargetMode="External" /><Relationship Id="rId133" Type="http://schemas.openxmlformats.org/officeDocument/2006/relationships/hyperlink" Target="http://pbs.twimg.com/profile_images/1081171630016159745/2iNZS4kj_normal.jpg" TargetMode="External" /><Relationship Id="rId134" Type="http://schemas.openxmlformats.org/officeDocument/2006/relationships/hyperlink" Target="https://pbs.twimg.com/media/D6guGYpW0AAv0Xs.jpg" TargetMode="External" /><Relationship Id="rId135" Type="http://schemas.openxmlformats.org/officeDocument/2006/relationships/hyperlink" Target="https://pbs.twimg.com/media/D5pfEPqX4AAnCPb.jpg" TargetMode="External" /><Relationship Id="rId136" Type="http://schemas.openxmlformats.org/officeDocument/2006/relationships/hyperlink" Target="http://pbs.twimg.com/profile_images/1106936493849886726/Q5ItOAv2_normal.png" TargetMode="External" /><Relationship Id="rId137" Type="http://schemas.openxmlformats.org/officeDocument/2006/relationships/hyperlink" Target="http://pbs.twimg.com/profile_images/1106936493849886726/Q5ItOAv2_normal.png" TargetMode="External" /><Relationship Id="rId138" Type="http://schemas.openxmlformats.org/officeDocument/2006/relationships/hyperlink" Target="http://pbs.twimg.com/profile_images/1106936493849886726/Q5ItOAv2_normal.png" TargetMode="External" /><Relationship Id="rId139" Type="http://schemas.openxmlformats.org/officeDocument/2006/relationships/hyperlink" Target="http://pbs.twimg.com/profile_images/1106936493849886726/Q5ItOAv2_normal.png" TargetMode="External" /><Relationship Id="rId140" Type="http://schemas.openxmlformats.org/officeDocument/2006/relationships/hyperlink" Target="https://pbs.twimg.com/media/D6g7nA_W0AE9Mg0.png" TargetMode="External" /><Relationship Id="rId141" Type="http://schemas.openxmlformats.org/officeDocument/2006/relationships/hyperlink" Target="https://pbs.twimg.com/media/D6g8ZnDXsAEYMJT.png" TargetMode="External" /><Relationship Id="rId142" Type="http://schemas.openxmlformats.org/officeDocument/2006/relationships/hyperlink" Target="https://pbs.twimg.com/media/D6g9KQYWsAUDXMm.png" TargetMode="External" /><Relationship Id="rId143" Type="http://schemas.openxmlformats.org/officeDocument/2006/relationships/hyperlink" Target="https://pbs.twimg.com/tweet_video_thumb/D6g-B27XsAAkRMB.jpg" TargetMode="External" /><Relationship Id="rId144" Type="http://schemas.openxmlformats.org/officeDocument/2006/relationships/hyperlink" Target="https://pbs.twimg.com/tweet_video_thumb/D6Gr6fjWsAAqKvQ.jpg" TargetMode="External" /><Relationship Id="rId145" Type="http://schemas.openxmlformats.org/officeDocument/2006/relationships/hyperlink" Target="http://pbs.twimg.com/profile_images/1101139263129825280/G5OsaxVg_normal.jpg" TargetMode="External" /><Relationship Id="rId146" Type="http://schemas.openxmlformats.org/officeDocument/2006/relationships/hyperlink" Target="http://pbs.twimg.com/profile_images/1106936493849886726/Q5ItOAv2_normal.png" TargetMode="External" /><Relationship Id="rId147" Type="http://schemas.openxmlformats.org/officeDocument/2006/relationships/hyperlink" Target="http://pbs.twimg.com/profile_images/1106936493849886726/Q5ItOAv2_normal.png" TargetMode="External" /><Relationship Id="rId148" Type="http://schemas.openxmlformats.org/officeDocument/2006/relationships/hyperlink" Target="https://pbs.twimg.com/media/D6g-jKEW4AAzkUL.png" TargetMode="External" /><Relationship Id="rId149" Type="http://schemas.openxmlformats.org/officeDocument/2006/relationships/hyperlink" Target="http://pbs.twimg.com/profile_images/658071446309216256/73rkUfXL_normal.jpg" TargetMode="External" /><Relationship Id="rId150" Type="http://schemas.openxmlformats.org/officeDocument/2006/relationships/hyperlink" Target="http://pbs.twimg.com/profile_images/964947692953767937/aPtQ1RYu_normal.jpg" TargetMode="External" /><Relationship Id="rId151" Type="http://schemas.openxmlformats.org/officeDocument/2006/relationships/hyperlink" Target="https://pbs.twimg.com/media/D6g_A3kXoAIWIS6.png" TargetMode="External" /><Relationship Id="rId152" Type="http://schemas.openxmlformats.org/officeDocument/2006/relationships/hyperlink" Target="https://pbs.twimg.com/media/D6g_eB6WkAAb9-N.png" TargetMode="External" /><Relationship Id="rId153" Type="http://schemas.openxmlformats.org/officeDocument/2006/relationships/hyperlink" Target="https://pbs.twimg.com/media/D6hhrlPWwAYyk-v.jpg" TargetMode="External" /><Relationship Id="rId154" Type="http://schemas.openxmlformats.org/officeDocument/2006/relationships/hyperlink" Target="http://pbs.twimg.com/profile_images/1106936493849886726/Q5ItOAv2_normal.png" TargetMode="External" /><Relationship Id="rId155" Type="http://schemas.openxmlformats.org/officeDocument/2006/relationships/hyperlink" Target="https://pbs.twimg.com/media/D59TVu1WkAMYj-3.jpg" TargetMode="External" /><Relationship Id="rId156" Type="http://schemas.openxmlformats.org/officeDocument/2006/relationships/hyperlink" Target="http://pbs.twimg.com/profile_images/1106936493849886726/Q5ItOAv2_normal.png" TargetMode="External" /><Relationship Id="rId157" Type="http://schemas.openxmlformats.org/officeDocument/2006/relationships/hyperlink" Target="http://pbs.twimg.com/profile_images/1106936493849886726/Q5ItOAv2_normal.png" TargetMode="External" /><Relationship Id="rId158" Type="http://schemas.openxmlformats.org/officeDocument/2006/relationships/hyperlink" Target="http://pbs.twimg.com/profile_images/1106936493849886726/Q5ItOAv2_normal.png" TargetMode="External" /><Relationship Id="rId159" Type="http://schemas.openxmlformats.org/officeDocument/2006/relationships/hyperlink" Target="http://pbs.twimg.com/profile_images/1106936493849886726/Q5ItOAv2_normal.png" TargetMode="External" /><Relationship Id="rId160" Type="http://schemas.openxmlformats.org/officeDocument/2006/relationships/hyperlink" Target="https://twitter.com/ashles3000/status/1126372015630376961" TargetMode="External" /><Relationship Id="rId161" Type="http://schemas.openxmlformats.org/officeDocument/2006/relationships/hyperlink" Target="https://twitter.com/martinemannion/status/1127882786378080256" TargetMode="External" /><Relationship Id="rId162" Type="http://schemas.openxmlformats.org/officeDocument/2006/relationships/hyperlink" Target="https://twitter.com/diginorthampton/status/1127850741333397504" TargetMode="External" /><Relationship Id="rId163" Type="http://schemas.openxmlformats.org/officeDocument/2006/relationships/hyperlink" Target="https://twitter.com/irisiot/status/1127960079096000512" TargetMode="External" /><Relationship Id="rId164" Type="http://schemas.openxmlformats.org/officeDocument/2006/relationships/hyperlink" Target="https://twitter.com/northantshouruk/status/1126529286700138496" TargetMode="External" /><Relationship Id="rId165" Type="http://schemas.openxmlformats.org/officeDocument/2006/relationships/hyperlink" Target="https://twitter.com/olibasciano/status/1127976262755131392" TargetMode="External" /><Relationship Id="rId166" Type="http://schemas.openxmlformats.org/officeDocument/2006/relationships/hyperlink" Target="https://twitter.com/awb1101/status/1128111368039800833" TargetMode="External" /><Relationship Id="rId167" Type="http://schemas.openxmlformats.org/officeDocument/2006/relationships/hyperlink" Target="https://twitter.com/archaeomark1/status/1125135944535949315" TargetMode="External" /><Relationship Id="rId168" Type="http://schemas.openxmlformats.org/officeDocument/2006/relationships/hyperlink" Target="https://twitter.com/gameartacademic/status/1125151038095396865" TargetMode="External" /><Relationship Id="rId169" Type="http://schemas.openxmlformats.org/officeDocument/2006/relationships/hyperlink" Target="https://twitter.com/aidan_wolf/status/1124997833159929856" TargetMode="External" /><Relationship Id="rId170" Type="http://schemas.openxmlformats.org/officeDocument/2006/relationships/hyperlink" Target="https://twitter.com/gameartacademic/status/1125162474959929349" TargetMode="External" /><Relationship Id="rId171" Type="http://schemas.openxmlformats.org/officeDocument/2006/relationships/hyperlink" Target="https://twitter.com/gameartacademic/status/1125426928956137472" TargetMode="External" /><Relationship Id="rId172" Type="http://schemas.openxmlformats.org/officeDocument/2006/relationships/hyperlink" Target="https://twitter.com/gameartacademic/status/1125680463895461888" TargetMode="External" /><Relationship Id="rId173" Type="http://schemas.openxmlformats.org/officeDocument/2006/relationships/hyperlink" Target="https://twitter.com/gameartacademic/status/1125730788954316800" TargetMode="External" /><Relationship Id="rId174" Type="http://schemas.openxmlformats.org/officeDocument/2006/relationships/hyperlink" Target="https://twitter.com/gameartacademic/status/1125737299902390273" TargetMode="External" /><Relationship Id="rId175" Type="http://schemas.openxmlformats.org/officeDocument/2006/relationships/hyperlink" Target="https://twitter.com/iammaxnathan/status/1125810289474187264" TargetMode="External" /><Relationship Id="rId176" Type="http://schemas.openxmlformats.org/officeDocument/2006/relationships/hyperlink" Target="https://twitter.com/gameartacademic/status/1125826496927555584" TargetMode="External" /><Relationship Id="rId177" Type="http://schemas.openxmlformats.org/officeDocument/2006/relationships/hyperlink" Target="https://twitter.com/normalvr/status/1125797808680964096" TargetMode="External" /><Relationship Id="rId178" Type="http://schemas.openxmlformats.org/officeDocument/2006/relationships/hyperlink" Target="https://twitter.com/gameartacademic/status/1125856530375553025" TargetMode="External" /><Relationship Id="rId179" Type="http://schemas.openxmlformats.org/officeDocument/2006/relationships/hyperlink" Target="https://twitter.com/diginorthampton/status/1126127896769089536" TargetMode="External" /><Relationship Id="rId180" Type="http://schemas.openxmlformats.org/officeDocument/2006/relationships/hyperlink" Target="https://twitter.com/gameartacademic/status/1126151867766124545" TargetMode="External" /><Relationship Id="rId181" Type="http://schemas.openxmlformats.org/officeDocument/2006/relationships/hyperlink" Target="https://twitter.com/_alisongoodyear/status/1126156131347435520" TargetMode="External" /><Relationship Id="rId182" Type="http://schemas.openxmlformats.org/officeDocument/2006/relationships/hyperlink" Target="https://twitter.com/gameartacademic/status/1126158334766325761" TargetMode="External" /><Relationship Id="rId183" Type="http://schemas.openxmlformats.org/officeDocument/2006/relationships/hyperlink" Target="https://twitter.com/gameartacademic/status/1126501960775901184" TargetMode="External" /><Relationship Id="rId184" Type="http://schemas.openxmlformats.org/officeDocument/2006/relationships/hyperlink" Target="https://twitter.com/dannyyosh/status/1126502719101923328" TargetMode="External" /><Relationship Id="rId185" Type="http://schemas.openxmlformats.org/officeDocument/2006/relationships/hyperlink" Target="https://twitter.com/gameartacademic/status/1126502020070891521" TargetMode="External" /><Relationship Id="rId186" Type="http://schemas.openxmlformats.org/officeDocument/2006/relationships/hyperlink" Target="https://twitter.com/miriambellard/status/1126378363126460416" TargetMode="External" /><Relationship Id="rId187" Type="http://schemas.openxmlformats.org/officeDocument/2006/relationships/hyperlink" Target="https://twitter.com/gameartacademic/status/1126382271966191617" TargetMode="External" /><Relationship Id="rId188" Type="http://schemas.openxmlformats.org/officeDocument/2006/relationships/hyperlink" Target="https://twitter.com/gameartacademic/status/1126389902340493313" TargetMode="External" /><Relationship Id="rId189" Type="http://schemas.openxmlformats.org/officeDocument/2006/relationships/hyperlink" Target="https://twitter.com/gameartacademic/status/1126390916628066304" TargetMode="External" /><Relationship Id="rId190" Type="http://schemas.openxmlformats.org/officeDocument/2006/relationships/hyperlink" Target="https://twitter.com/gameartacademic/status/1126631273609478145" TargetMode="External" /><Relationship Id="rId191" Type="http://schemas.openxmlformats.org/officeDocument/2006/relationships/hyperlink" Target="https://twitter.com/noodlethings/status/1126674945684250626" TargetMode="External" /><Relationship Id="rId192" Type="http://schemas.openxmlformats.org/officeDocument/2006/relationships/hyperlink" Target="https://twitter.com/gameartacademic/status/1126862047390646272" TargetMode="External" /><Relationship Id="rId193" Type="http://schemas.openxmlformats.org/officeDocument/2006/relationships/hyperlink" Target="https://twitter.com/gameartacademic/status/1127125410813239297" TargetMode="External" /><Relationship Id="rId194" Type="http://schemas.openxmlformats.org/officeDocument/2006/relationships/hyperlink" Target="https://twitter.com/gameartacademic/status/1127126789246062597" TargetMode="External" /><Relationship Id="rId195" Type="http://schemas.openxmlformats.org/officeDocument/2006/relationships/hyperlink" Target="https://twitter.com/tomsgameart/status/1127320630318252033" TargetMode="External" /><Relationship Id="rId196" Type="http://schemas.openxmlformats.org/officeDocument/2006/relationships/hyperlink" Target="https://twitter.com/gameartacademic/status/1127357317157130242" TargetMode="External" /><Relationship Id="rId197" Type="http://schemas.openxmlformats.org/officeDocument/2006/relationships/hyperlink" Target="https://twitter.com/humbugg__/status/1127359697554747392" TargetMode="External" /><Relationship Id="rId198" Type="http://schemas.openxmlformats.org/officeDocument/2006/relationships/hyperlink" Target="https://twitter.com/gameartacademic/status/1127365821913882624" TargetMode="External" /><Relationship Id="rId199" Type="http://schemas.openxmlformats.org/officeDocument/2006/relationships/hyperlink" Target="https://twitter.com/psn_electricdc/status/1126160426625060865" TargetMode="External" /><Relationship Id="rId200" Type="http://schemas.openxmlformats.org/officeDocument/2006/relationships/hyperlink" Target="https://twitter.com/gameartacademic/status/1127584928248553473" TargetMode="External" /><Relationship Id="rId201" Type="http://schemas.openxmlformats.org/officeDocument/2006/relationships/hyperlink" Target="https://twitter.com/hamillhimself/status/1126953845278396417" TargetMode="External" /><Relationship Id="rId202" Type="http://schemas.openxmlformats.org/officeDocument/2006/relationships/hyperlink" Target="https://twitter.com/gameartacademic/status/1127585059970650113" TargetMode="External" /><Relationship Id="rId203" Type="http://schemas.openxmlformats.org/officeDocument/2006/relationships/hyperlink" Target="https://twitter.com/magdasawon/status/1127696945735249922" TargetMode="External" /><Relationship Id="rId204" Type="http://schemas.openxmlformats.org/officeDocument/2006/relationships/hyperlink" Target="https://twitter.com/gameartacademic/status/1127695596209541120" TargetMode="External" /><Relationship Id="rId205" Type="http://schemas.openxmlformats.org/officeDocument/2006/relationships/hyperlink" Target="https://twitter.com/gameartacademic/status/1127699652906835968" TargetMode="External" /><Relationship Id="rId206" Type="http://schemas.openxmlformats.org/officeDocument/2006/relationships/hyperlink" Target="https://twitter.com/gameartacademic/status/1127878050618560512" TargetMode="External" /><Relationship Id="rId207" Type="http://schemas.openxmlformats.org/officeDocument/2006/relationships/hyperlink" Target="https://twitter.com/diginorthampton/status/1127883912095649792" TargetMode="External" /><Relationship Id="rId208" Type="http://schemas.openxmlformats.org/officeDocument/2006/relationships/hyperlink" Target="https://twitter.com/gameartacademic/status/1127884579598217216" TargetMode="External" /><Relationship Id="rId209" Type="http://schemas.openxmlformats.org/officeDocument/2006/relationships/hyperlink" Target="https://twitter.com/diginorthampton/status/1127918990385471488" TargetMode="External" /><Relationship Id="rId210" Type="http://schemas.openxmlformats.org/officeDocument/2006/relationships/hyperlink" Target="https://twitter.com/gameartacademic/status/1127953739044786176" TargetMode="External" /><Relationship Id="rId211" Type="http://schemas.openxmlformats.org/officeDocument/2006/relationships/hyperlink" Target="https://twitter.com/gameartacademic/status/1127964902373478405" TargetMode="External" /><Relationship Id="rId212" Type="http://schemas.openxmlformats.org/officeDocument/2006/relationships/hyperlink" Target="https://twitter.com/gameartacademic/status/1127975408027217923" TargetMode="External" /><Relationship Id="rId213" Type="http://schemas.openxmlformats.org/officeDocument/2006/relationships/hyperlink" Target="https://twitter.com/nrthmptonevents/status/1127994440616939522" TargetMode="External" /><Relationship Id="rId214" Type="http://schemas.openxmlformats.org/officeDocument/2006/relationships/hyperlink" Target="https://twitter.com/gameartacademic/status/1127995352886448128" TargetMode="External" /><Relationship Id="rId215" Type="http://schemas.openxmlformats.org/officeDocument/2006/relationships/hyperlink" Target="https://twitter.com/gameartacademic/status/1128012862159503360" TargetMode="External" /><Relationship Id="rId216" Type="http://schemas.openxmlformats.org/officeDocument/2006/relationships/hyperlink" Target="https://twitter.com/gameartacademic/status/1128027123703341059" TargetMode="External" /><Relationship Id="rId217" Type="http://schemas.openxmlformats.org/officeDocument/2006/relationships/hyperlink" Target="https://twitter.com/gameartacademic/status/1128027374325518337" TargetMode="External" /><Relationship Id="rId218" Type="http://schemas.openxmlformats.org/officeDocument/2006/relationships/hyperlink" Target="https://twitter.com/gameartacademic/status/1128058773682180096" TargetMode="External" /><Relationship Id="rId219" Type="http://schemas.openxmlformats.org/officeDocument/2006/relationships/hyperlink" Target="https://twitter.com/northantshouruk/status/1127994278414835713" TargetMode="External" /><Relationship Id="rId220" Type="http://schemas.openxmlformats.org/officeDocument/2006/relationships/hyperlink" Target="https://twitter.com/northantshouruk/status/1128040805099364353" TargetMode="External" /><Relationship Id="rId221" Type="http://schemas.openxmlformats.org/officeDocument/2006/relationships/hyperlink" Target="https://twitter.com/gameartacademic/status/1127992234631139328" TargetMode="External" /><Relationship Id="rId222" Type="http://schemas.openxmlformats.org/officeDocument/2006/relationships/hyperlink" Target="https://twitter.com/gameartacademic/status/1127995005522432000" TargetMode="External" /><Relationship Id="rId223" Type="http://schemas.openxmlformats.org/officeDocument/2006/relationships/hyperlink" Target="https://twitter.com/gameartacademic/status/1128060744615047168" TargetMode="External" /><Relationship Id="rId224" Type="http://schemas.openxmlformats.org/officeDocument/2006/relationships/hyperlink" Target="https://twitter.com/belgianboolean/status/1128062951091523584" TargetMode="External" /><Relationship Id="rId225" Type="http://schemas.openxmlformats.org/officeDocument/2006/relationships/hyperlink" Target="https://twitter.com/gameartacademic/status/1128062565265731584" TargetMode="External" /><Relationship Id="rId226" Type="http://schemas.openxmlformats.org/officeDocument/2006/relationships/hyperlink" Target="https://twitter.com/gameartacademic/status/1128063671194677248" TargetMode="External" /><Relationship Id="rId227" Type="http://schemas.openxmlformats.org/officeDocument/2006/relationships/hyperlink" Target="https://twitter.com/gameartacademic/status/1128063942599876614" TargetMode="External" /><Relationship Id="rId228" Type="http://schemas.openxmlformats.org/officeDocument/2006/relationships/hyperlink" Target="https://twitter.com/belgianboolean/status/1128063930029498369" TargetMode="External" /><Relationship Id="rId229" Type="http://schemas.openxmlformats.org/officeDocument/2006/relationships/hyperlink" Target="https://twitter.com/gameartacademic/status/1128064075504680960" TargetMode="External" /><Relationship Id="rId230" Type="http://schemas.openxmlformats.org/officeDocument/2006/relationships/hyperlink" Target="https://twitter.com/gameartacademic/status/1128212283019210752" TargetMode="External" /><Relationship Id="rId231" Type="http://schemas.openxmlformats.org/officeDocument/2006/relationships/hyperlink" Target="https://twitter.com/scottturneruon/status/1125301706206662659" TargetMode="External" /><Relationship Id="rId232" Type="http://schemas.openxmlformats.org/officeDocument/2006/relationships/hyperlink" Target="https://twitter.com/scottturneruon/status/1125768072260808704" TargetMode="External" /><Relationship Id="rId233" Type="http://schemas.openxmlformats.org/officeDocument/2006/relationships/hyperlink" Target="https://twitter.com/scottturneruon/status/1128222796524457984" TargetMode="External" /><Relationship Id="rId234" Type="http://schemas.openxmlformats.org/officeDocument/2006/relationships/hyperlink" Target="https://twitter.com/gameartacademic/status/1125309375227232257" TargetMode="External" /><Relationship Id="rId235" Type="http://schemas.openxmlformats.org/officeDocument/2006/relationships/hyperlink" Target="https://twitter.com/gameartacademic/status/1125765678626217986" TargetMode="External" /><Relationship Id="rId236" Type="http://schemas.openxmlformats.org/officeDocument/2006/relationships/hyperlink" Target="https://twitter.com/gameartacademic/status/1125832789117550593" TargetMode="External" /><Relationship Id="rId237" Type="http://schemas.openxmlformats.org/officeDocument/2006/relationships/hyperlink" Target="https://twitter.com/gameartacademic/status/1127266956158148609" TargetMode="External" /><Relationship Id="rId238" Type="http://schemas.openxmlformats.org/officeDocument/2006/relationships/hyperlink" Target="https://twitter.com/gameartacademic/status/1128207038545264641" TargetMode="External" /><Relationship Id="rId239" Type="http://schemas.openxmlformats.org/officeDocument/2006/relationships/hyperlink" Target="https://twitter.com/gameartacademic/status/1128214784363630592" TargetMode="External" /><Relationship Id="rId240" Type="http://schemas.openxmlformats.org/officeDocument/2006/relationships/hyperlink" Target="https://twitter.com/diginorthampton/status/1124315587960811520" TargetMode="External" /><Relationship Id="rId241" Type="http://schemas.openxmlformats.org/officeDocument/2006/relationships/hyperlink" Target="https://twitter.com/diginorthampton/status/1125701549815152641" TargetMode="External" /><Relationship Id="rId242" Type="http://schemas.openxmlformats.org/officeDocument/2006/relationships/hyperlink" Target="https://twitter.com/diginorthampton/status/1128202478602850305" TargetMode="External" /><Relationship Id="rId243" Type="http://schemas.openxmlformats.org/officeDocument/2006/relationships/hyperlink" Target="https://twitter.com/gameartacademic/status/1125681375418490880" TargetMode="External" /><Relationship Id="rId244" Type="http://schemas.openxmlformats.org/officeDocument/2006/relationships/hyperlink" Target="https://twitter.com/gameartacademic/status/1125709542661218304" TargetMode="External" /><Relationship Id="rId245" Type="http://schemas.openxmlformats.org/officeDocument/2006/relationships/hyperlink" Target="https://twitter.com/gameartacademic/status/1126424781392416768" TargetMode="External" /><Relationship Id="rId246" Type="http://schemas.openxmlformats.org/officeDocument/2006/relationships/hyperlink" Target="https://twitter.com/gameartacademic/status/1128193624519454720" TargetMode="External" /><Relationship Id="rId247" Type="http://schemas.openxmlformats.org/officeDocument/2006/relationships/hyperlink" Target="https://twitter.com/gameartacademic/status/1128202743016042496" TargetMode="External" /><Relationship Id="rId248" Type="http://schemas.openxmlformats.org/officeDocument/2006/relationships/hyperlink" Target="https://twitter.com/gameartacademic/status/1128217267047628801" TargetMode="External" /><Relationship Id="rId249" Type="http://schemas.openxmlformats.org/officeDocument/2006/relationships/hyperlink" Target="https://twitter.com/gameartacademic/status/1128218436218314752" TargetMode="External" /><Relationship Id="rId250" Type="http://schemas.openxmlformats.org/officeDocument/2006/relationships/hyperlink" Target="https://twitter.com/gameartacademic/status/1128219187258830848" TargetMode="External" /><Relationship Id="rId251" Type="http://schemas.openxmlformats.org/officeDocument/2006/relationships/hyperlink" Target="https://twitter.com/gameartacademic/status/1128220155694198784" TargetMode="External" /><Relationship Id="rId252" Type="http://schemas.openxmlformats.org/officeDocument/2006/relationships/hyperlink" Target="https://twitter.com/vr_sam/status/1126370415444746241" TargetMode="External" /><Relationship Id="rId253" Type="http://schemas.openxmlformats.org/officeDocument/2006/relationships/hyperlink" Target="https://twitter.com/vr_sam/status/1128223867066114049" TargetMode="External" /><Relationship Id="rId254" Type="http://schemas.openxmlformats.org/officeDocument/2006/relationships/hyperlink" Target="https://twitter.com/gameartacademic/status/1126369643726241792" TargetMode="External" /><Relationship Id="rId255" Type="http://schemas.openxmlformats.org/officeDocument/2006/relationships/hyperlink" Target="https://twitter.com/gameartacademic/status/1126371070943145984" TargetMode="External" /><Relationship Id="rId256" Type="http://schemas.openxmlformats.org/officeDocument/2006/relationships/hyperlink" Target="https://twitter.com/gameartacademic/status/1128220489472708609" TargetMode="External" /><Relationship Id="rId257" Type="http://schemas.openxmlformats.org/officeDocument/2006/relationships/hyperlink" Target="https://twitter.com/_alisongoodyear/status/1128224923527282690" TargetMode="External" /><Relationship Id="rId258" Type="http://schemas.openxmlformats.org/officeDocument/2006/relationships/hyperlink" Target="https://twitter.com/drmmu/status/1128231316628152320" TargetMode="External" /><Relationship Id="rId259" Type="http://schemas.openxmlformats.org/officeDocument/2006/relationships/hyperlink" Target="https://twitter.com/gameartacademic/status/1128221136930603009" TargetMode="External" /><Relationship Id="rId260" Type="http://schemas.openxmlformats.org/officeDocument/2006/relationships/hyperlink" Target="https://twitter.com/gameartacademic/status/1128221503600975872" TargetMode="External" /><Relationship Id="rId261" Type="http://schemas.openxmlformats.org/officeDocument/2006/relationships/hyperlink" Target="https://twitter.com/gameartacademic/status/1128259353453256705" TargetMode="External" /><Relationship Id="rId262" Type="http://schemas.openxmlformats.org/officeDocument/2006/relationships/hyperlink" Target="https://twitter.com/gameartacademic/status/1125397245111697408" TargetMode="External" /><Relationship Id="rId263" Type="http://schemas.openxmlformats.org/officeDocument/2006/relationships/hyperlink" Target="https://twitter.com/gameartacademic/status/1125710067104407554" TargetMode="External" /><Relationship Id="rId264" Type="http://schemas.openxmlformats.org/officeDocument/2006/relationships/hyperlink" Target="https://twitter.com/gameartacademic/status/1125768313034952709" TargetMode="External" /><Relationship Id="rId265" Type="http://schemas.openxmlformats.org/officeDocument/2006/relationships/hyperlink" Target="https://twitter.com/gameartacademic/status/1127358276541272064" TargetMode="External" /><Relationship Id="rId266" Type="http://schemas.openxmlformats.org/officeDocument/2006/relationships/hyperlink" Target="https://twitter.com/gameartacademic/status/1128059844190248961" TargetMode="External" /><Relationship Id="rId267" Type="http://schemas.openxmlformats.org/officeDocument/2006/relationships/hyperlink" Target="https://twitter.com/gameartacademic/status/1128221882581491713" TargetMode="External" /><Relationship Id="rId268" Type="http://schemas.openxmlformats.org/officeDocument/2006/relationships/hyperlink" Target="https://www.theguardian.com/artanddesign/2019/may/07/cathy-wilkes-british-pavilion-review-venice-biennale?CMP=share_btn_tw" TargetMode="External" /><Relationship Id="rId269" Type="http://schemas.openxmlformats.org/officeDocument/2006/relationships/hyperlink" Target="https://www.northampton.ac.uk/news/games-art-students-hanging-gardens-of-babylon-walkthrough-is-screened-in-westminster-and-by-us-media-giant/" TargetMode="External" /><Relationship Id="rId270" Type="http://schemas.openxmlformats.org/officeDocument/2006/relationships/hyperlink" Target="https://zealous.co/curiousdukegallery/opportunity/Secret-Art-Prize-2019/" TargetMode="External" /><Relationship Id="rId271" Type="http://schemas.openxmlformats.org/officeDocument/2006/relationships/hyperlink" Target="https://twitter.com/FamousMonsters/status/1126974981013819392" TargetMode="External" /><Relationship Id="rId272" Type="http://schemas.openxmlformats.org/officeDocument/2006/relationships/hyperlink" Target="https://twitter.com/MagsthePirate/status/1126104223144382464" TargetMode="External" /><Relationship Id="rId273" Type="http://schemas.openxmlformats.org/officeDocument/2006/relationships/hyperlink" Target="https://northantshour.wordpress.com/" TargetMode="External" /><Relationship Id="rId274" Type="http://schemas.openxmlformats.org/officeDocument/2006/relationships/hyperlink" Target="https://pbs.twimg.com/media/D6cxezUWsAA3sXD.jpg" TargetMode="External" /><Relationship Id="rId275" Type="http://schemas.openxmlformats.org/officeDocument/2006/relationships/hyperlink" Target="https://pbs.twimg.com/media/D6g6bWiX4AAc9-t.png" TargetMode="External" /><Relationship Id="rId276" Type="http://schemas.openxmlformats.org/officeDocument/2006/relationships/hyperlink" Target="https://pbs.twimg.com/media/D6dNwAqWAAE9hsX.jpg" TargetMode="External" /><Relationship Id="rId277" Type="http://schemas.openxmlformats.org/officeDocument/2006/relationships/hyperlink" Target="https://pbs.twimg.com/media/D6PTw49WAAEGxAS.jpg" TargetMode="External" /><Relationship Id="rId278" Type="http://schemas.openxmlformats.org/officeDocument/2006/relationships/hyperlink" Target="https://pbs.twimg.com/media/D5dRb0nXoAAw2BM.jpg" TargetMode="External" /><Relationship Id="rId279" Type="http://schemas.openxmlformats.org/officeDocument/2006/relationships/hyperlink" Target="https://pbs.twimg.com/media/D6cxezUWsAA3sXD.jpg" TargetMode="External" /><Relationship Id="rId280" Type="http://schemas.openxmlformats.org/officeDocument/2006/relationships/hyperlink" Target="http://pbs.twimg.com/profile_images/895423539553210368/q1Au_r5h_normal.jpg" TargetMode="External" /><Relationship Id="rId281" Type="http://schemas.openxmlformats.org/officeDocument/2006/relationships/hyperlink" Target="http://pbs.twimg.com/profile_images/1101139263129825280/G5OsaxVg_normal.jpg" TargetMode="External" /><Relationship Id="rId282" Type="http://schemas.openxmlformats.org/officeDocument/2006/relationships/hyperlink" Target="http://pbs.twimg.com/profile_images/1101139263129825280/G5OsaxVg_normal.jpg" TargetMode="External" /><Relationship Id="rId283" Type="http://schemas.openxmlformats.org/officeDocument/2006/relationships/hyperlink" Target="http://pbs.twimg.com/profile_images/378800000063692684/28931d73b5c5cf2f2943e1f7ecefe764_normal.jpeg" TargetMode="External" /><Relationship Id="rId284" Type="http://schemas.openxmlformats.org/officeDocument/2006/relationships/hyperlink" Target="http://pbs.twimg.com/profile_images/79837191/Magdalena_Sawon_Postmasters_normal.jpg" TargetMode="External" /><Relationship Id="rId285" Type="http://schemas.openxmlformats.org/officeDocument/2006/relationships/hyperlink" Target="http://pbs.twimg.com/profile_images/1042766785408380928/b2NTSK4h_normal.jpg" TargetMode="External" /><Relationship Id="rId286" Type="http://schemas.openxmlformats.org/officeDocument/2006/relationships/hyperlink" Target="http://pbs.twimg.com/profile_images/1042766785408380928/b2NTSK4h_normal.jpg" TargetMode="External" /><Relationship Id="rId287" Type="http://schemas.openxmlformats.org/officeDocument/2006/relationships/hyperlink" Target="http://pbs.twimg.com/profile_images/1081171630016159745/2iNZS4kj_normal.jpg" TargetMode="External" /><Relationship Id="rId288" Type="http://schemas.openxmlformats.org/officeDocument/2006/relationships/hyperlink" Target="http://pbs.twimg.com/profile_images/1046034987361992704/5pJ0Pw3m_normal.jpg" TargetMode="External" /><Relationship Id="rId289" Type="http://schemas.openxmlformats.org/officeDocument/2006/relationships/hyperlink" Target="http://pbs.twimg.com/profile_images/1093495547074433024/NFRGStbx_normal.jpg" TargetMode="External" /><Relationship Id="rId290" Type="http://schemas.openxmlformats.org/officeDocument/2006/relationships/hyperlink" Target="http://pbs.twimg.com/profile_images/801350663921864704/iwtssBRC_normal.jpg" TargetMode="External" /><Relationship Id="rId291" Type="http://schemas.openxmlformats.org/officeDocument/2006/relationships/hyperlink" Target="http://pbs.twimg.com/profile_images/806589323520798720/Oe9T7lO__normal.jpg" TargetMode="External" /><Relationship Id="rId292" Type="http://schemas.openxmlformats.org/officeDocument/2006/relationships/hyperlink" Target="https://pbs.twimg.com/media/D6g6bWiX4AAc9-t.png" TargetMode="External" /><Relationship Id="rId293" Type="http://schemas.openxmlformats.org/officeDocument/2006/relationships/hyperlink" Target="http://pbs.twimg.com/profile_images/1078391037297639424/u1Pbamay_normal.jpg" TargetMode="External" /><Relationship Id="rId294" Type="http://schemas.openxmlformats.org/officeDocument/2006/relationships/hyperlink" Target="http://pbs.twimg.com/profile_images/983447444288655360/nmoFq5mc_normal.jpg" TargetMode="External" /><Relationship Id="rId295" Type="http://schemas.openxmlformats.org/officeDocument/2006/relationships/hyperlink" Target="http://pbs.twimg.com/profile_images/983447444288655360/nmoFq5mc_normal.jpg" TargetMode="External" /><Relationship Id="rId296" Type="http://schemas.openxmlformats.org/officeDocument/2006/relationships/hyperlink" Target="https://pbs.twimg.com/media/D6dNwAqWAAE9hsX.jpg" TargetMode="External" /><Relationship Id="rId297" Type="http://schemas.openxmlformats.org/officeDocument/2006/relationships/hyperlink" Target="http://pbs.twimg.com/profile_images/769109491019288576/NVLLkxRj_normal.jpg" TargetMode="External" /><Relationship Id="rId298" Type="http://schemas.openxmlformats.org/officeDocument/2006/relationships/hyperlink" Target="http://pbs.twimg.com/profile_images/1088171765933723650/fcBHFXhi_normal.jpg" TargetMode="External" /><Relationship Id="rId299" Type="http://schemas.openxmlformats.org/officeDocument/2006/relationships/hyperlink" Target="https://pbs.twimg.com/media/D6PTw49WAAEGxAS.jpg" TargetMode="External" /><Relationship Id="rId300" Type="http://schemas.openxmlformats.org/officeDocument/2006/relationships/hyperlink" Target="http://pbs.twimg.com/profile_images/378800000758550882/fc92c7f73abab274dd0784922a82a8b6_normal.png" TargetMode="External" /><Relationship Id="rId301" Type="http://schemas.openxmlformats.org/officeDocument/2006/relationships/hyperlink" Target="http://pbs.twimg.com/profile_images/1116313295831564288/S79PjRyz_normal.png" TargetMode="External" /><Relationship Id="rId302" Type="http://schemas.openxmlformats.org/officeDocument/2006/relationships/hyperlink" Target="http://pbs.twimg.com/profile_images/1116313295831564288/S79PjRyz_normal.png" TargetMode="External" /><Relationship Id="rId303" Type="http://schemas.openxmlformats.org/officeDocument/2006/relationships/hyperlink" Target="http://pbs.twimg.com/profile_images/987637779638243329/XbVnLn7X_normal.jpg" TargetMode="External" /><Relationship Id="rId304" Type="http://schemas.openxmlformats.org/officeDocument/2006/relationships/hyperlink" Target="http://pbs.twimg.com/profile_images/987637779638243329/XbVnLn7X_normal.jpg" TargetMode="External" /><Relationship Id="rId305" Type="http://schemas.openxmlformats.org/officeDocument/2006/relationships/hyperlink" Target="https://pbs.twimg.com/media/D5dRb0nXoAAw2BM.jpg" TargetMode="External" /><Relationship Id="rId306" Type="http://schemas.openxmlformats.org/officeDocument/2006/relationships/hyperlink" Target="http://pbs.twimg.com/profile_images/1106936493849886726/Q5ItOAv2_normal.png" TargetMode="External" /><Relationship Id="rId307" Type="http://schemas.openxmlformats.org/officeDocument/2006/relationships/hyperlink" Target="http://pbs.twimg.com/profile_images/1100154017802604544/8eD0TXhr_normal.jpg" TargetMode="External" /><Relationship Id="rId308" Type="http://schemas.openxmlformats.org/officeDocument/2006/relationships/hyperlink" Target="http://pbs.twimg.com/profile_images/726711839762059264/TQcCfWe-_normal.jpg" TargetMode="External" /><Relationship Id="rId309" Type="http://schemas.openxmlformats.org/officeDocument/2006/relationships/hyperlink" Target="https://twitter.com/nick_petford/status/1127924644718219269" TargetMode="External" /><Relationship Id="rId310" Type="http://schemas.openxmlformats.org/officeDocument/2006/relationships/hyperlink" Target="https://twitter.com/omend4/status/1128053412728311808" TargetMode="External" /><Relationship Id="rId311" Type="http://schemas.openxmlformats.org/officeDocument/2006/relationships/hyperlink" Target="https://twitter.com/vr_sam/status/1126364967001894912" TargetMode="External" /><Relationship Id="rId312" Type="http://schemas.openxmlformats.org/officeDocument/2006/relationships/hyperlink" Target="https://twitter.com/vr_sam/status/1126365763894431744" TargetMode="External" /><Relationship Id="rId313" Type="http://schemas.openxmlformats.org/officeDocument/2006/relationships/hyperlink" Target="https://twitter.com/searleadrian/status/1125801735342182400" TargetMode="External" /><Relationship Id="rId314" Type="http://schemas.openxmlformats.org/officeDocument/2006/relationships/hyperlink" Target="https://twitter.com/magdasawon/status/1127681005295423488" TargetMode="External" /><Relationship Id="rId315" Type="http://schemas.openxmlformats.org/officeDocument/2006/relationships/hyperlink" Target="https://twitter.com/angry_voice/status/1125426161746677760" TargetMode="External" /><Relationship Id="rId316" Type="http://schemas.openxmlformats.org/officeDocument/2006/relationships/hyperlink" Target="https://twitter.com/angry_voice/status/1125426163034263552" TargetMode="External" /><Relationship Id="rId317" Type="http://schemas.openxmlformats.org/officeDocument/2006/relationships/hyperlink" Target="https://twitter.com/diginorthampton/status/1125668507822239746" TargetMode="External" /><Relationship Id="rId318" Type="http://schemas.openxmlformats.org/officeDocument/2006/relationships/hyperlink" Target="https://twitter.com/olibasciano/status/1127974372218556417" TargetMode="External" /><Relationship Id="rId319" Type="http://schemas.openxmlformats.org/officeDocument/2006/relationships/hyperlink" Target="https://twitter.com/maxbarrister/status/1126842186866274305" TargetMode="External" /><Relationship Id="rId320" Type="http://schemas.openxmlformats.org/officeDocument/2006/relationships/hyperlink" Target="https://twitter.com/anisminic/status/1126860360957534208" TargetMode="External" /><Relationship Id="rId321" Type="http://schemas.openxmlformats.org/officeDocument/2006/relationships/hyperlink" Target="https://twitter.com/silent0siris/status/1128025304675565568" TargetMode="External" /><Relationship Id="rId322" Type="http://schemas.openxmlformats.org/officeDocument/2006/relationships/hyperlink" Target="https://twitter.com/secretartprize/status/1128215949763579905" TargetMode="External" /><Relationship Id="rId323" Type="http://schemas.openxmlformats.org/officeDocument/2006/relationships/hyperlink" Target="https://twitter.com/annahollinrake/status/1128059494729121792" TargetMode="External" /><Relationship Id="rId324" Type="http://schemas.openxmlformats.org/officeDocument/2006/relationships/hyperlink" Target="https://twitter.com/belgianboolean/status/1128060158599409672" TargetMode="External" /><Relationship Id="rId325" Type="http://schemas.openxmlformats.org/officeDocument/2006/relationships/hyperlink" Target="https://twitter.com/belgianboolean/status/1128010566759538688" TargetMode="External" /><Relationship Id="rId326" Type="http://schemas.openxmlformats.org/officeDocument/2006/relationships/hyperlink" Target="https://twitter.com/januszczak/status/1127956026374930432" TargetMode="External" /><Relationship Id="rId327" Type="http://schemas.openxmlformats.org/officeDocument/2006/relationships/hyperlink" Target="https://twitter.com/historyscientis/status/1127123482129633280" TargetMode="External" /><Relationship Id="rId328" Type="http://schemas.openxmlformats.org/officeDocument/2006/relationships/hyperlink" Target="https://twitter.com/junrussell/status/1127124512993153024" TargetMode="External" /><Relationship Id="rId329" Type="http://schemas.openxmlformats.org/officeDocument/2006/relationships/hyperlink" Target="https://twitter.com/gletherby/status/1126977177503838208" TargetMode="External" /><Relationship Id="rId330" Type="http://schemas.openxmlformats.org/officeDocument/2006/relationships/hyperlink" Target="https://twitter.com/xiotex/status/1127124154493427712" TargetMode="External" /><Relationship Id="rId331" Type="http://schemas.openxmlformats.org/officeDocument/2006/relationships/hyperlink" Target="https://twitter.com/tprstly/status/1127124209837199361" TargetMode="External" /><Relationship Id="rId332" Type="http://schemas.openxmlformats.org/officeDocument/2006/relationships/hyperlink" Target="https://twitter.com/tprstly/status/1127121578804879360" TargetMode="External" /><Relationship Id="rId333" Type="http://schemas.openxmlformats.org/officeDocument/2006/relationships/hyperlink" Target="https://twitter.com/miriambellard/status/1126385289516261376" TargetMode="External" /><Relationship Id="rId334" Type="http://schemas.openxmlformats.org/officeDocument/2006/relationships/hyperlink" Target="https://twitter.com/miriambellard/status/1126385291151978497" TargetMode="External" /><Relationship Id="rId335" Type="http://schemas.openxmlformats.org/officeDocument/2006/relationships/hyperlink" Target="https://twitter.com/archaeomark1/status/1123456200820043776" TargetMode="External" /><Relationship Id="rId336" Type="http://schemas.openxmlformats.org/officeDocument/2006/relationships/hyperlink" Target="https://twitter.com/gameartacademic/status/1123470175184011270" TargetMode="External" /><Relationship Id="rId337" Type="http://schemas.openxmlformats.org/officeDocument/2006/relationships/hyperlink" Target="https://twitter.com/noodlethings/status/1126627639618408451" TargetMode="External" /><Relationship Id="rId338" Type="http://schemas.openxmlformats.org/officeDocument/2006/relationships/hyperlink" Target="https://twitter.com/northantshouruk/status/1127987503045025792" TargetMode="External" /><Relationship Id="rId339" Type="http://schemas.openxmlformats.org/officeDocument/2006/relationships/comments" Target="../comments12.xml" /><Relationship Id="rId340" Type="http://schemas.openxmlformats.org/officeDocument/2006/relationships/vmlDrawing" Target="../drawings/vmlDrawing6.vml" /><Relationship Id="rId341" Type="http://schemas.openxmlformats.org/officeDocument/2006/relationships/table" Target="../tables/table22.xml" /><Relationship Id="rId34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ccEPexHPc" TargetMode="External" /><Relationship Id="rId2" Type="http://schemas.openxmlformats.org/officeDocument/2006/relationships/hyperlink" Target="https://t.co/1A8CnmuU7j" TargetMode="External" /><Relationship Id="rId3" Type="http://schemas.openxmlformats.org/officeDocument/2006/relationships/hyperlink" Target="https://t.co/2lwXNMECcH" TargetMode="External" /><Relationship Id="rId4" Type="http://schemas.openxmlformats.org/officeDocument/2006/relationships/hyperlink" Target="https://t.co/j2VbLm98EQ" TargetMode="External" /><Relationship Id="rId5" Type="http://schemas.openxmlformats.org/officeDocument/2006/relationships/hyperlink" Target="https://t.co/j4HBPuI8LK" TargetMode="External" /><Relationship Id="rId6" Type="http://schemas.openxmlformats.org/officeDocument/2006/relationships/hyperlink" Target="https://t.co/1JsMan5qVA" TargetMode="External" /><Relationship Id="rId7" Type="http://schemas.openxmlformats.org/officeDocument/2006/relationships/hyperlink" Target="https://t.co/oUCSiQGrD3" TargetMode="External" /><Relationship Id="rId8" Type="http://schemas.openxmlformats.org/officeDocument/2006/relationships/hyperlink" Target="https://t.co/gNflun2cA0" TargetMode="External" /><Relationship Id="rId9" Type="http://schemas.openxmlformats.org/officeDocument/2006/relationships/hyperlink" Target="https://t.co/2b0OM7KpCg" TargetMode="External" /><Relationship Id="rId10" Type="http://schemas.openxmlformats.org/officeDocument/2006/relationships/hyperlink" Target="https://t.co/Jqyqgz1mPu" TargetMode="External" /><Relationship Id="rId11" Type="http://schemas.openxmlformats.org/officeDocument/2006/relationships/hyperlink" Target="https://t.co/amDOQT4bgc" TargetMode="External" /><Relationship Id="rId12" Type="http://schemas.openxmlformats.org/officeDocument/2006/relationships/hyperlink" Target="https://t.co/2uEwVj4bIq" TargetMode="External" /><Relationship Id="rId13" Type="http://schemas.openxmlformats.org/officeDocument/2006/relationships/hyperlink" Target="https://t.co/iJkUnDpXt7" TargetMode="External" /><Relationship Id="rId14" Type="http://schemas.openxmlformats.org/officeDocument/2006/relationships/hyperlink" Target="https://t.co/pktSyY5MNl" TargetMode="External" /><Relationship Id="rId15" Type="http://schemas.openxmlformats.org/officeDocument/2006/relationships/hyperlink" Target="https://t.co/J8LDxR6umd" TargetMode="External" /><Relationship Id="rId16" Type="http://schemas.openxmlformats.org/officeDocument/2006/relationships/hyperlink" Target="https://t.co/J91O1k4MJT" TargetMode="External" /><Relationship Id="rId17" Type="http://schemas.openxmlformats.org/officeDocument/2006/relationships/hyperlink" Target="https://t.co/ykaY0lMyOD" TargetMode="External" /><Relationship Id="rId18" Type="http://schemas.openxmlformats.org/officeDocument/2006/relationships/hyperlink" Target="https://t.co/RHnSZPvhy7" TargetMode="External" /><Relationship Id="rId19" Type="http://schemas.openxmlformats.org/officeDocument/2006/relationships/hyperlink" Target="http://t.co/Ob5nESLr2Q" TargetMode="External" /><Relationship Id="rId20" Type="http://schemas.openxmlformats.org/officeDocument/2006/relationships/hyperlink" Target="http://t.co/cf7rVjNBRN" TargetMode="External" /><Relationship Id="rId21" Type="http://schemas.openxmlformats.org/officeDocument/2006/relationships/hyperlink" Target="https://t.co/l2PFgvR1hq" TargetMode="External" /><Relationship Id="rId22" Type="http://schemas.openxmlformats.org/officeDocument/2006/relationships/hyperlink" Target="http://t.co/InGd1J6I6k" TargetMode="External" /><Relationship Id="rId23" Type="http://schemas.openxmlformats.org/officeDocument/2006/relationships/hyperlink" Target="https://t.co/HySV1YB9an" TargetMode="External" /><Relationship Id="rId24" Type="http://schemas.openxmlformats.org/officeDocument/2006/relationships/hyperlink" Target="https://t.co/5fwv2uCQN4" TargetMode="External" /><Relationship Id="rId25" Type="http://schemas.openxmlformats.org/officeDocument/2006/relationships/hyperlink" Target="http://t.co/tJjTJuNMyR" TargetMode="External" /><Relationship Id="rId26" Type="http://schemas.openxmlformats.org/officeDocument/2006/relationships/hyperlink" Target="https://t.co/4NT06MgNms" TargetMode="External" /><Relationship Id="rId27" Type="http://schemas.openxmlformats.org/officeDocument/2006/relationships/hyperlink" Target="https://t.co/6oOrgSTi3y" TargetMode="External" /><Relationship Id="rId28" Type="http://schemas.openxmlformats.org/officeDocument/2006/relationships/hyperlink" Target="https://t.co/rr4zejtDOm" TargetMode="External" /><Relationship Id="rId29" Type="http://schemas.openxmlformats.org/officeDocument/2006/relationships/hyperlink" Target="https://t.co/G2DAGmjhmn" TargetMode="External" /><Relationship Id="rId30" Type="http://schemas.openxmlformats.org/officeDocument/2006/relationships/hyperlink" Target="https://t.co/GAz8FfAM0N" TargetMode="External" /><Relationship Id="rId31" Type="http://schemas.openxmlformats.org/officeDocument/2006/relationships/hyperlink" Target="https://t.co/Q1UkeCTepE" TargetMode="External" /><Relationship Id="rId32" Type="http://schemas.openxmlformats.org/officeDocument/2006/relationships/hyperlink" Target="https://t.co/yB13sULKj3" TargetMode="External" /><Relationship Id="rId33" Type="http://schemas.openxmlformats.org/officeDocument/2006/relationships/hyperlink" Target="https://t.co/YoOhqJN5ti" TargetMode="External" /><Relationship Id="rId34" Type="http://schemas.openxmlformats.org/officeDocument/2006/relationships/hyperlink" Target="https://t.co/fskJdeHBZ6" TargetMode="External" /><Relationship Id="rId35" Type="http://schemas.openxmlformats.org/officeDocument/2006/relationships/hyperlink" Target="https://t.co/cezXGRUiBe" TargetMode="External" /><Relationship Id="rId36" Type="http://schemas.openxmlformats.org/officeDocument/2006/relationships/hyperlink" Target="https://t.co/UiPWQuTf0g" TargetMode="External" /><Relationship Id="rId37" Type="http://schemas.openxmlformats.org/officeDocument/2006/relationships/hyperlink" Target="https://t.co/fl0QBnknUm" TargetMode="External" /><Relationship Id="rId38" Type="http://schemas.openxmlformats.org/officeDocument/2006/relationships/hyperlink" Target="https://t.co/znUVCNkM8a" TargetMode="External" /><Relationship Id="rId39" Type="http://schemas.openxmlformats.org/officeDocument/2006/relationships/hyperlink" Target="https://t.co/6RuablteiA" TargetMode="External" /><Relationship Id="rId40" Type="http://schemas.openxmlformats.org/officeDocument/2006/relationships/hyperlink" Target="https://t.co/lK7u9AYRIn" TargetMode="External" /><Relationship Id="rId41" Type="http://schemas.openxmlformats.org/officeDocument/2006/relationships/hyperlink" Target="https://t.co/ZdQo9bNfEs" TargetMode="External" /><Relationship Id="rId42" Type="http://schemas.openxmlformats.org/officeDocument/2006/relationships/hyperlink" Target="https://t.co/lTV4MDWDCw" TargetMode="External" /><Relationship Id="rId43" Type="http://schemas.openxmlformats.org/officeDocument/2006/relationships/hyperlink" Target="https://t.co/4GXgLrUdGC" TargetMode="External" /><Relationship Id="rId44" Type="http://schemas.openxmlformats.org/officeDocument/2006/relationships/hyperlink" Target="https://t.co/pTksyRuaOx" TargetMode="External" /><Relationship Id="rId45" Type="http://schemas.openxmlformats.org/officeDocument/2006/relationships/hyperlink" Target="http://t.co/P5yQLzHRKm" TargetMode="External" /><Relationship Id="rId46" Type="http://schemas.openxmlformats.org/officeDocument/2006/relationships/hyperlink" Target="http://t.co/177fJYDjdc" TargetMode="External" /><Relationship Id="rId47" Type="http://schemas.openxmlformats.org/officeDocument/2006/relationships/hyperlink" Target="https://t.co/EICtYs51nv" TargetMode="External" /><Relationship Id="rId48" Type="http://schemas.openxmlformats.org/officeDocument/2006/relationships/hyperlink" Target="https://t.co/cQt2rglAk1" TargetMode="External" /><Relationship Id="rId49" Type="http://schemas.openxmlformats.org/officeDocument/2006/relationships/hyperlink" Target="http://t.co/hUkRwzGvVt" TargetMode="External" /><Relationship Id="rId50" Type="http://schemas.openxmlformats.org/officeDocument/2006/relationships/hyperlink" Target="http://t.co/Cxv2go6NTe" TargetMode="External" /><Relationship Id="rId51" Type="http://schemas.openxmlformats.org/officeDocument/2006/relationships/hyperlink" Target="https://t.co/yT3U8uar8u" TargetMode="External" /><Relationship Id="rId52" Type="http://schemas.openxmlformats.org/officeDocument/2006/relationships/hyperlink" Target="https://t.co/xofHd5uetw" TargetMode="External" /><Relationship Id="rId53" Type="http://schemas.openxmlformats.org/officeDocument/2006/relationships/hyperlink" Target="https://t.co/wSkMrxM7HD" TargetMode="External" /><Relationship Id="rId54" Type="http://schemas.openxmlformats.org/officeDocument/2006/relationships/hyperlink" Target="https://t.co/MHeIqhWBDZ" TargetMode="External" /><Relationship Id="rId55" Type="http://schemas.openxmlformats.org/officeDocument/2006/relationships/hyperlink" Target="https://t.co/rTUaUBqk9v" TargetMode="External" /><Relationship Id="rId56" Type="http://schemas.openxmlformats.org/officeDocument/2006/relationships/hyperlink" Target="https://t.co/HySV1YB9an" TargetMode="External" /><Relationship Id="rId57" Type="http://schemas.openxmlformats.org/officeDocument/2006/relationships/hyperlink" Target="https://t.co/0omM4Mzsrk" TargetMode="External" /><Relationship Id="rId58" Type="http://schemas.openxmlformats.org/officeDocument/2006/relationships/hyperlink" Target="https://t.co/eYydzsS9fp" TargetMode="External" /><Relationship Id="rId59" Type="http://schemas.openxmlformats.org/officeDocument/2006/relationships/hyperlink" Target="https://t.co/Fl8zDReDyr" TargetMode="External" /><Relationship Id="rId60" Type="http://schemas.openxmlformats.org/officeDocument/2006/relationships/hyperlink" Target="https://t.co/zbQwQXvan0" TargetMode="External" /><Relationship Id="rId61" Type="http://schemas.openxmlformats.org/officeDocument/2006/relationships/hyperlink" Target="http://t.co/MYgAduTyvo" TargetMode="External" /><Relationship Id="rId62" Type="http://schemas.openxmlformats.org/officeDocument/2006/relationships/hyperlink" Target="https://t.co/BHtmBHA4qP" TargetMode="External" /><Relationship Id="rId63" Type="http://schemas.openxmlformats.org/officeDocument/2006/relationships/hyperlink" Target="https://t.co/8h0XBXKtsp" TargetMode="External" /><Relationship Id="rId64" Type="http://schemas.openxmlformats.org/officeDocument/2006/relationships/hyperlink" Target="https://t.co/qw8MUuB4Ly" TargetMode="External" /><Relationship Id="rId65" Type="http://schemas.openxmlformats.org/officeDocument/2006/relationships/hyperlink" Target="https://t.co/4ZyG9FgkYe" TargetMode="External" /><Relationship Id="rId66" Type="http://schemas.openxmlformats.org/officeDocument/2006/relationships/hyperlink" Target="https://pbs.twimg.com/profile_banners/42256047/1436561650" TargetMode="External" /><Relationship Id="rId67" Type="http://schemas.openxmlformats.org/officeDocument/2006/relationships/hyperlink" Target="https://pbs.twimg.com/profile_banners/1010890008067272704/1549129936" TargetMode="External" /><Relationship Id="rId68" Type="http://schemas.openxmlformats.org/officeDocument/2006/relationships/hyperlink" Target="https://pbs.twimg.com/profile_banners/2525375635/1495605571" TargetMode="External" /><Relationship Id="rId69" Type="http://schemas.openxmlformats.org/officeDocument/2006/relationships/hyperlink" Target="https://pbs.twimg.com/profile_banners/3901333876/1448285887" TargetMode="External" /><Relationship Id="rId70" Type="http://schemas.openxmlformats.org/officeDocument/2006/relationships/hyperlink" Target="https://pbs.twimg.com/profile_banners/1069149654204469248/1553540457" TargetMode="External" /><Relationship Id="rId71" Type="http://schemas.openxmlformats.org/officeDocument/2006/relationships/hyperlink" Target="https://pbs.twimg.com/profile_banners/18714562/1412357569" TargetMode="External" /><Relationship Id="rId72" Type="http://schemas.openxmlformats.org/officeDocument/2006/relationships/hyperlink" Target="https://pbs.twimg.com/profile_banners/925269775294586880/1509437104" TargetMode="External" /><Relationship Id="rId73" Type="http://schemas.openxmlformats.org/officeDocument/2006/relationships/hyperlink" Target="https://pbs.twimg.com/profile_banners/1568368735/1555355748" TargetMode="External" /><Relationship Id="rId74" Type="http://schemas.openxmlformats.org/officeDocument/2006/relationships/hyperlink" Target="https://pbs.twimg.com/profile_banners/992071184467587077/1557755910" TargetMode="External" /><Relationship Id="rId75" Type="http://schemas.openxmlformats.org/officeDocument/2006/relationships/hyperlink" Target="https://pbs.twimg.com/profile_banners/997022457310527488/1528286582" TargetMode="External" /><Relationship Id="rId76" Type="http://schemas.openxmlformats.org/officeDocument/2006/relationships/hyperlink" Target="https://pbs.twimg.com/profile_banners/1020338979743334400/1554981480" TargetMode="External" /><Relationship Id="rId77" Type="http://schemas.openxmlformats.org/officeDocument/2006/relationships/hyperlink" Target="https://pbs.twimg.com/profile_banners/1039837843978428416/1536753461" TargetMode="External" /><Relationship Id="rId78" Type="http://schemas.openxmlformats.org/officeDocument/2006/relationships/hyperlink" Target="https://pbs.twimg.com/profile_banners/1040607926925381637/1539169412" TargetMode="External" /><Relationship Id="rId79" Type="http://schemas.openxmlformats.org/officeDocument/2006/relationships/hyperlink" Target="https://pbs.twimg.com/profile_banners/1042143921202241536/1549116377" TargetMode="External" /><Relationship Id="rId80" Type="http://schemas.openxmlformats.org/officeDocument/2006/relationships/hyperlink" Target="https://pbs.twimg.com/profile_banners/1046331844835332096/1551619070" TargetMode="External" /><Relationship Id="rId81" Type="http://schemas.openxmlformats.org/officeDocument/2006/relationships/hyperlink" Target="https://pbs.twimg.com/profile_banners/1057290667305693185/1546804187" TargetMode="External" /><Relationship Id="rId82" Type="http://schemas.openxmlformats.org/officeDocument/2006/relationships/hyperlink" Target="https://pbs.twimg.com/profile_banners/1064616049054756865/1544206334" TargetMode="External" /><Relationship Id="rId83" Type="http://schemas.openxmlformats.org/officeDocument/2006/relationships/hyperlink" Target="https://pbs.twimg.com/profile_banners/1068086398236991488/1550908540" TargetMode="External" /><Relationship Id="rId84" Type="http://schemas.openxmlformats.org/officeDocument/2006/relationships/hyperlink" Target="https://pbs.twimg.com/profile_banners/1068522214629113857/1557264319" TargetMode="External" /><Relationship Id="rId85" Type="http://schemas.openxmlformats.org/officeDocument/2006/relationships/hyperlink" Target="https://pbs.twimg.com/profile_banners/1068663064558489600/1548617946" TargetMode="External" /><Relationship Id="rId86" Type="http://schemas.openxmlformats.org/officeDocument/2006/relationships/hyperlink" Target="https://pbs.twimg.com/profile_banners/163900673/1515866007" TargetMode="External" /><Relationship Id="rId87" Type="http://schemas.openxmlformats.org/officeDocument/2006/relationships/hyperlink" Target="https://pbs.twimg.com/profile_banners/1049756744879095809/1539116790" TargetMode="External" /><Relationship Id="rId88" Type="http://schemas.openxmlformats.org/officeDocument/2006/relationships/hyperlink" Target="https://pbs.twimg.com/profile_banners/4885832650/1496064103" TargetMode="External" /><Relationship Id="rId89" Type="http://schemas.openxmlformats.org/officeDocument/2006/relationships/hyperlink" Target="https://pbs.twimg.com/profile_banners/472867697/1548174413" TargetMode="External" /><Relationship Id="rId90" Type="http://schemas.openxmlformats.org/officeDocument/2006/relationships/hyperlink" Target="https://pbs.twimg.com/profile_banners/587099497/1545012073" TargetMode="External" /><Relationship Id="rId91" Type="http://schemas.openxmlformats.org/officeDocument/2006/relationships/hyperlink" Target="https://pbs.twimg.com/profile_banners/254706272/1360661510" TargetMode="External" /><Relationship Id="rId92" Type="http://schemas.openxmlformats.org/officeDocument/2006/relationships/hyperlink" Target="https://pbs.twimg.com/profile_banners/20668046/1488373914" TargetMode="External" /><Relationship Id="rId93" Type="http://schemas.openxmlformats.org/officeDocument/2006/relationships/hyperlink" Target="https://pbs.twimg.com/profile_banners/520470702/1555502808" TargetMode="External" /><Relationship Id="rId94" Type="http://schemas.openxmlformats.org/officeDocument/2006/relationships/hyperlink" Target="https://pbs.twimg.com/profile_banners/151453729/1552586630" TargetMode="External" /><Relationship Id="rId95" Type="http://schemas.openxmlformats.org/officeDocument/2006/relationships/hyperlink" Target="https://pbs.twimg.com/profile_banners/4653878354/1470967118" TargetMode="External" /><Relationship Id="rId96" Type="http://schemas.openxmlformats.org/officeDocument/2006/relationships/hyperlink" Target="https://pbs.twimg.com/profile_banners/7555262/1549394900" TargetMode="External" /><Relationship Id="rId97" Type="http://schemas.openxmlformats.org/officeDocument/2006/relationships/hyperlink" Target="https://pbs.twimg.com/profile_banners/946569284/1445731434" TargetMode="External" /><Relationship Id="rId98" Type="http://schemas.openxmlformats.org/officeDocument/2006/relationships/hyperlink" Target="https://pbs.twimg.com/profile_banners/826749341557743616/1533985054" TargetMode="External" /><Relationship Id="rId99" Type="http://schemas.openxmlformats.org/officeDocument/2006/relationships/hyperlink" Target="https://pbs.twimg.com/profile_banners/1055770688668213248/1540550693" TargetMode="External" /><Relationship Id="rId100" Type="http://schemas.openxmlformats.org/officeDocument/2006/relationships/hyperlink" Target="https://pbs.twimg.com/profile_banners/759173695998988288/1544369215" TargetMode="External" /><Relationship Id="rId101" Type="http://schemas.openxmlformats.org/officeDocument/2006/relationships/hyperlink" Target="https://pbs.twimg.com/profile_banners/987623690018938880/1528233098" TargetMode="External" /><Relationship Id="rId102" Type="http://schemas.openxmlformats.org/officeDocument/2006/relationships/hyperlink" Target="https://pbs.twimg.com/profile_banners/3861349456/1542484537" TargetMode="External" /><Relationship Id="rId103" Type="http://schemas.openxmlformats.org/officeDocument/2006/relationships/hyperlink" Target="https://pbs.twimg.com/profile_banners/72312144/1549543900" TargetMode="External" /><Relationship Id="rId104" Type="http://schemas.openxmlformats.org/officeDocument/2006/relationships/hyperlink" Target="https://pbs.twimg.com/profile_banners/786847092803330048/1540203027" TargetMode="External" /><Relationship Id="rId105" Type="http://schemas.openxmlformats.org/officeDocument/2006/relationships/hyperlink" Target="https://pbs.twimg.com/profile_banners/16310048/1464830306" TargetMode="External" /><Relationship Id="rId106" Type="http://schemas.openxmlformats.org/officeDocument/2006/relationships/hyperlink" Target="https://pbs.twimg.com/profile_banners/107938429/1557656990" TargetMode="External" /><Relationship Id="rId107" Type="http://schemas.openxmlformats.org/officeDocument/2006/relationships/hyperlink" Target="https://pbs.twimg.com/profile_banners/857187994536693760/1557724875" TargetMode="External" /><Relationship Id="rId108" Type="http://schemas.openxmlformats.org/officeDocument/2006/relationships/hyperlink" Target="https://pbs.twimg.com/profile_banners/1314511501/1538325270" TargetMode="External" /><Relationship Id="rId109" Type="http://schemas.openxmlformats.org/officeDocument/2006/relationships/hyperlink" Target="https://pbs.twimg.com/profile_banners/109895940/1401378631" TargetMode="External" /><Relationship Id="rId110" Type="http://schemas.openxmlformats.org/officeDocument/2006/relationships/hyperlink" Target="https://pbs.twimg.com/profile_banners/241702552/1351348405" TargetMode="External" /><Relationship Id="rId111" Type="http://schemas.openxmlformats.org/officeDocument/2006/relationships/hyperlink" Target="https://pbs.twimg.com/profile_banners/1094793890224369664/1551024721" TargetMode="External" /><Relationship Id="rId112" Type="http://schemas.openxmlformats.org/officeDocument/2006/relationships/hyperlink" Target="https://pbs.twimg.com/profile_banners/346556799/1555372614" TargetMode="External" /><Relationship Id="rId113" Type="http://schemas.openxmlformats.org/officeDocument/2006/relationships/hyperlink" Target="https://pbs.twimg.com/profile_banners/56366858/1479122559" TargetMode="External" /><Relationship Id="rId114" Type="http://schemas.openxmlformats.org/officeDocument/2006/relationships/hyperlink" Target="https://pbs.twimg.com/profile_banners/1118518020249460736/1555512037" TargetMode="External" /><Relationship Id="rId115" Type="http://schemas.openxmlformats.org/officeDocument/2006/relationships/hyperlink" Target="https://pbs.twimg.com/profile_banners/126670762/1532120199" TargetMode="External" /><Relationship Id="rId116" Type="http://schemas.openxmlformats.org/officeDocument/2006/relationships/hyperlink" Target="https://pbs.twimg.com/profile_banners/304679484/1554409067" TargetMode="External" /><Relationship Id="rId117" Type="http://schemas.openxmlformats.org/officeDocument/2006/relationships/hyperlink" Target="https://pbs.twimg.com/profile_banners/362391461/1440556912" TargetMode="External" /><Relationship Id="rId118" Type="http://schemas.openxmlformats.org/officeDocument/2006/relationships/hyperlink" Target="https://pbs.twimg.com/profile_banners/25311070/1546964308" TargetMode="External" /><Relationship Id="rId119" Type="http://schemas.openxmlformats.org/officeDocument/2006/relationships/hyperlink" Target="https://pbs.twimg.com/profile_banners/4898091/1523880253" TargetMode="External" /><Relationship Id="rId120" Type="http://schemas.openxmlformats.org/officeDocument/2006/relationships/hyperlink" Target="https://pbs.twimg.com/profile_banners/19427681/1388734358" TargetMode="External" /><Relationship Id="rId121" Type="http://schemas.openxmlformats.org/officeDocument/2006/relationships/hyperlink" Target="https://pbs.twimg.com/profile_banners/2706427755/1557309329" TargetMode="External" /><Relationship Id="rId122" Type="http://schemas.openxmlformats.org/officeDocument/2006/relationships/hyperlink" Target="https://pbs.twimg.com/profile_banners/161085211/1537805406" TargetMode="External" /><Relationship Id="rId123" Type="http://schemas.openxmlformats.org/officeDocument/2006/relationships/hyperlink" Target="https://pbs.twimg.com/profile_banners/125351426/1515766527" TargetMode="External" /><Relationship Id="rId124" Type="http://schemas.openxmlformats.org/officeDocument/2006/relationships/hyperlink" Target="https://pbs.twimg.com/profile_banners/3036351777/1479646199" TargetMode="External" /><Relationship Id="rId125" Type="http://schemas.openxmlformats.org/officeDocument/2006/relationships/hyperlink" Target="https://pbs.twimg.com/profile_banners/294040042/1506336470" TargetMode="External" /><Relationship Id="rId126" Type="http://schemas.openxmlformats.org/officeDocument/2006/relationships/hyperlink" Target="https://pbs.twimg.com/profile_banners/110527956/1545167207" TargetMode="External" /><Relationship Id="rId127" Type="http://schemas.openxmlformats.org/officeDocument/2006/relationships/hyperlink" Target="https://pbs.twimg.com/profile_banners/633711980/1555856751" TargetMode="External" /><Relationship Id="rId128" Type="http://schemas.openxmlformats.org/officeDocument/2006/relationships/hyperlink" Target="https://pbs.twimg.com/profile_banners/18862112/1490097106" TargetMode="External" /><Relationship Id="rId129" Type="http://schemas.openxmlformats.org/officeDocument/2006/relationships/hyperlink" Target="https://pbs.twimg.com/profile_banners/725707444991758336/1488377853" TargetMode="External" /><Relationship Id="rId130" Type="http://schemas.openxmlformats.org/officeDocument/2006/relationships/hyperlink" Target="https://pbs.twimg.com/profile_banners/614230808/1544800471" TargetMode="External" /><Relationship Id="rId131" Type="http://schemas.openxmlformats.org/officeDocument/2006/relationships/hyperlink" Target="https://pbs.twimg.com/profile_banners/815552377981956096/1484391164" TargetMode="External" /><Relationship Id="rId132" Type="http://schemas.openxmlformats.org/officeDocument/2006/relationships/hyperlink" Target="https://pbs.twimg.com/profile_banners/306847032/1391190366" TargetMode="External" /><Relationship Id="rId133" Type="http://schemas.openxmlformats.org/officeDocument/2006/relationships/hyperlink" Target="https://pbs.twimg.com/profile_banners/270459817/1481358004" TargetMode="External" /><Relationship Id="rId134" Type="http://schemas.openxmlformats.org/officeDocument/2006/relationships/hyperlink" Target="https://pbs.twimg.com/profile_banners/322242792/1491919973" TargetMode="External" /><Relationship Id="rId135" Type="http://schemas.openxmlformats.org/officeDocument/2006/relationships/hyperlink" Target="https://pbs.twimg.com/profile_banners/3055629340/1549466092" TargetMode="External" /><Relationship Id="rId136" Type="http://schemas.openxmlformats.org/officeDocument/2006/relationships/hyperlink" Target="https://pbs.twimg.com/profile_banners/516757783/1400056139" TargetMode="External" /><Relationship Id="rId137" Type="http://schemas.openxmlformats.org/officeDocument/2006/relationships/hyperlink" Target="https://pbs.twimg.com/profile_banners/1354537748/1557225051" TargetMode="External" /><Relationship Id="rId138" Type="http://schemas.openxmlformats.org/officeDocument/2006/relationships/hyperlink" Target="https://pbs.twimg.com/profile_banners/128827865/1443004482" TargetMode="External" /><Relationship Id="rId139" Type="http://schemas.openxmlformats.org/officeDocument/2006/relationships/hyperlink" Target="https://pbs.twimg.com/profile_banners/205301346/1554507349" TargetMode="External" /><Relationship Id="rId140" Type="http://schemas.openxmlformats.org/officeDocument/2006/relationships/hyperlink" Target="https://pbs.twimg.com/profile_banners/18994444/1549889336" TargetMode="External" /><Relationship Id="rId141" Type="http://schemas.openxmlformats.org/officeDocument/2006/relationships/hyperlink" Target="https://pbs.twimg.com/profile_banners/105179350/1399239809" TargetMode="External" /><Relationship Id="rId142" Type="http://schemas.openxmlformats.org/officeDocument/2006/relationships/hyperlink" Target="http://abs.twimg.com/images/themes/theme10/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5/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8/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5/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2/bg.gif" TargetMode="External" /><Relationship Id="rId185" Type="http://schemas.openxmlformats.org/officeDocument/2006/relationships/hyperlink" Target="http://abs.twimg.com/images/themes/theme6/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4/bg.gif"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9/bg.gif" TargetMode="External" /><Relationship Id="rId209" Type="http://schemas.openxmlformats.org/officeDocument/2006/relationships/hyperlink" Target="http://abs.twimg.com/images/themes/theme18/bg.gif" TargetMode="External" /><Relationship Id="rId210" Type="http://schemas.openxmlformats.org/officeDocument/2006/relationships/hyperlink" Target="http://pbs.twimg.com/profile_images/294098550/ashpicsq_normal.jpg" TargetMode="External" /><Relationship Id="rId211" Type="http://schemas.openxmlformats.org/officeDocument/2006/relationships/hyperlink" Target="http://pbs.twimg.com/profile_images/1106936493849886726/Q5ItOAv2_normal.png" TargetMode="External" /><Relationship Id="rId212" Type="http://schemas.openxmlformats.org/officeDocument/2006/relationships/hyperlink" Target="http://pbs.twimg.com/profile_images/1101139263129825280/G5OsaxVg_normal.jpg" TargetMode="External" /><Relationship Id="rId213" Type="http://schemas.openxmlformats.org/officeDocument/2006/relationships/hyperlink" Target="http://pbs.twimg.com/profile_images/1074383168294281217/HQvJoz7b_normal.jpg" TargetMode="External" /><Relationship Id="rId214" Type="http://schemas.openxmlformats.org/officeDocument/2006/relationships/hyperlink" Target="http://pbs.twimg.com/profile_images/1081171630016159745/2iNZS4kj_normal.jpg" TargetMode="External" /><Relationship Id="rId215" Type="http://schemas.openxmlformats.org/officeDocument/2006/relationships/hyperlink" Target="http://pbs.twimg.com/profile_images/863361933847785472/df2N8tqx_normal.jpg" TargetMode="External" /><Relationship Id="rId216" Type="http://schemas.openxmlformats.org/officeDocument/2006/relationships/hyperlink" Target="http://pbs.twimg.com/profile_images/925272322826756096/UJA91DoZ_normal.jpg" TargetMode="External" /><Relationship Id="rId217" Type="http://schemas.openxmlformats.org/officeDocument/2006/relationships/hyperlink" Target="http://pbs.twimg.com/profile_images/726711839762059264/TQcCfWe-_normal.jpg" TargetMode="External" /><Relationship Id="rId218" Type="http://schemas.openxmlformats.org/officeDocument/2006/relationships/hyperlink" Target="http://pbs.twimg.com/profile_images/1127936683662553093/hRCOCz0b_normal.jpg" TargetMode="External" /><Relationship Id="rId219" Type="http://schemas.openxmlformats.org/officeDocument/2006/relationships/hyperlink" Target="http://pbs.twimg.com/profile_images/997022956479025152/uK43gec4_normal.jpg" TargetMode="External" /><Relationship Id="rId220" Type="http://schemas.openxmlformats.org/officeDocument/2006/relationships/hyperlink" Target="http://pbs.twimg.com/profile_images/1026405546553950208/EWe5bpqv_normal.jpg" TargetMode="External" /><Relationship Id="rId221" Type="http://schemas.openxmlformats.org/officeDocument/2006/relationships/hyperlink" Target="http://pbs.twimg.com/profile_images/1124029229656621056/aBZvezMX_normal.png" TargetMode="External" /><Relationship Id="rId222" Type="http://schemas.openxmlformats.org/officeDocument/2006/relationships/hyperlink" Target="http://pbs.twimg.com/profile_images/1040608579269677056/Ub54tSAv_normal.jpg" TargetMode="External" /><Relationship Id="rId223" Type="http://schemas.openxmlformats.org/officeDocument/2006/relationships/hyperlink" Target="http://pbs.twimg.com/profile_images/1042308767914909696/qB5FE3fD_normal.jpg" TargetMode="External" /><Relationship Id="rId224" Type="http://schemas.openxmlformats.org/officeDocument/2006/relationships/hyperlink" Target="http://pbs.twimg.com/profile_images/1044265976504754178/POKa15aR_normal.jpg" TargetMode="External" /><Relationship Id="rId225" Type="http://schemas.openxmlformats.org/officeDocument/2006/relationships/hyperlink" Target="http://pbs.twimg.com/profile_images/1104400830457876480/W8W1MM2k_normal.jpg" TargetMode="External" /><Relationship Id="rId226" Type="http://schemas.openxmlformats.org/officeDocument/2006/relationships/hyperlink" Target="http://pbs.twimg.com/profile_images/1082002668695011330/HFZ8hdhK_normal.jpg" TargetMode="External" /><Relationship Id="rId227" Type="http://schemas.openxmlformats.org/officeDocument/2006/relationships/hyperlink" Target="http://pbs.twimg.com/profile_images/1084582236744286209/TvfMq9NU_normal.jpg" TargetMode="External" /><Relationship Id="rId228" Type="http://schemas.openxmlformats.org/officeDocument/2006/relationships/hyperlink" Target="http://pbs.twimg.com/profile_images/1084812328644894727/u4NhodJd_normal.jpg" TargetMode="External" /><Relationship Id="rId229" Type="http://schemas.openxmlformats.org/officeDocument/2006/relationships/hyperlink" Target="http://pbs.twimg.com/profile_images/1074673695581487109/FB5yhfiR_normal.jpg" TargetMode="External" /><Relationship Id="rId230" Type="http://schemas.openxmlformats.org/officeDocument/2006/relationships/hyperlink" Target="http://pbs.twimg.com/profile_images/1089573314878717953/kn7pCZRC_normal.jpg" TargetMode="External" /><Relationship Id="rId231" Type="http://schemas.openxmlformats.org/officeDocument/2006/relationships/hyperlink" Target="http://pbs.twimg.com/profile_images/1046034987361992704/5pJ0Pw3m_normal.jpg" TargetMode="External" /><Relationship Id="rId232" Type="http://schemas.openxmlformats.org/officeDocument/2006/relationships/hyperlink" Target="http://pbs.twimg.com/profile_images/1049757637204697088/Tw800GiG_normal.jpg" TargetMode="External" /><Relationship Id="rId233" Type="http://schemas.openxmlformats.org/officeDocument/2006/relationships/hyperlink" Target="http://pbs.twimg.com/profile_images/698836697845465089/Ys9QvpZJ_normal.jpg" TargetMode="External" /><Relationship Id="rId234" Type="http://schemas.openxmlformats.org/officeDocument/2006/relationships/hyperlink" Target="http://pbs.twimg.com/profile_images/1115644280041820160/wIQgd5ir_normal.png" TargetMode="External" /><Relationship Id="rId235" Type="http://schemas.openxmlformats.org/officeDocument/2006/relationships/hyperlink" Target="http://pbs.twimg.com/profile_images/2596880812/image_normal.jpg" TargetMode="External" /><Relationship Id="rId236" Type="http://schemas.openxmlformats.org/officeDocument/2006/relationships/hyperlink" Target="http://pbs.twimg.com/profile_images/1084589217697681408/0y7Tp-Fq_normal.jpg" TargetMode="External" /><Relationship Id="rId237" Type="http://schemas.openxmlformats.org/officeDocument/2006/relationships/hyperlink" Target="http://pbs.twimg.com/profile_images/1042766785408380928/b2NTSK4h_normal.jpg" TargetMode="External" /><Relationship Id="rId238" Type="http://schemas.openxmlformats.org/officeDocument/2006/relationships/hyperlink" Target="http://pbs.twimg.com/profile_images/878174451078242304/YOIKyHYA_normal.jpg" TargetMode="External" /><Relationship Id="rId239" Type="http://schemas.openxmlformats.org/officeDocument/2006/relationships/hyperlink" Target="http://pbs.twimg.com/profile_images/1024657406075330560/z8lc1k8Y_normal.jpg" TargetMode="External" /><Relationship Id="rId240" Type="http://schemas.openxmlformats.org/officeDocument/2006/relationships/hyperlink" Target="http://pbs.twimg.com/profile_images/1194164046/737_cockpit_normal.jpg" TargetMode="External" /><Relationship Id="rId241" Type="http://schemas.openxmlformats.org/officeDocument/2006/relationships/hyperlink" Target="http://pbs.twimg.com/profile_images/1892729669/Photo_47_normal.jpg" TargetMode="External" /><Relationship Id="rId242" Type="http://schemas.openxmlformats.org/officeDocument/2006/relationships/hyperlink" Target="http://pbs.twimg.com/profile_images/763917100624715776/C8hiV68x_normal.jpg" TargetMode="External" /><Relationship Id="rId243" Type="http://schemas.openxmlformats.org/officeDocument/2006/relationships/hyperlink" Target="http://pbs.twimg.com/profile_images/1122528640309317632/7fKhww1R_normal.png" TargetMode="External" /><Relationship Id="rId244" Type="http://schemas.openxmlformats.org/officeDocument/2006/relationships/hyperlink" Target="http://pbs.twimg.com/profile_images/658071446309216256/73rkUfXL_normal.jpg" TargetMode="External" /><Relationship Id="rId245" Type="http://schemas.openxmlformats.org/officeDocument/2006/relationships/hyperlink" Target="http://pbs.twimg.com/profile_images/1027482774075322368/TA3NfgRR_normal.jpg" TargetMode="External" /><Relationship Id="rId246" Type="http://schemas.openxmlformats.org/officeDocument/2006/relationships/hyperlink" Target="http://pbs.twimg.com/profile_images/1109036814344568832/EMjgCcYw_normal.jpg" TargetMode="External" /><Relationship Id="rId247" Type="http://schemas.openxmlformats.org/officeDocument/2006/relationships/hyperlink" Target="http://pbs.twimg.com/profile_images/1077027813214048256/65GYiGxa_normal.jpg" TargetMode="External" /><Relationship Id="rId248" Type="http://schemas.openxmlformats.org/officeDocument/2006/relationships/hyperlink" Target="http://pbs.twimg.com/profile_images/987637779638243329/XbVnLn7X_normal.jpg" TargetMode="External" /><Relationship Id="rId249" Type="http://schemas.openxmlformats.org/officeDocument/2006/relationships/hyperlink" Target="http://pbs.twimg.com/profile_images/1100154017802604544/8eD0TXhr_normal.jpg" TargetMode="External" /><Relationship Id="rId250" Type="http://schemas.openxmlformats.org/officeDocument/2006/relationships/hyperlink" Target="http://pbs.twimg.com/profile_images/1093495547074433024/NFRGStbx_normal.jpg" TargetMode="External" /><Relationship Id="rId251" Type="http://schemas.openxmlformats.org/officeDocument/2006/relationships/hyperlink" Target="http://pbs.twimg.com/profile_images/801350663921864704/iwtssBRC_normal.jpg" TargetMode="External" /><Relationship Id="rId252" Type="http://schemas.openxmlformats.org/officeDocument/2006/relationships/hyperlink" Target="http://pbs.twimg.com/profile_images/378800000758550882/fc92c7f73abab274dd0784922a82a8b6_normal.png" TargetMode="External" /><Relationship Id="rId253" Type="http://schemas.openxmlformats.org/officeDocument/2006/relationships/hyperlink" Target="http://pbs.twimg.com/profile_images/1116313295831564288/S79PjRyz_normal.png" TargetMode="External" /><Relationship Id="rId254" Type="http://schemas.openxmlformats.org/officeDocument/2006/relationships/hyperlink" Target="http://pbs.twimg.com/profile_images/1127805978043400192/m854zrqm_normal.jpg" TargetMode="External" /><Relationship Id="rId255" Type="http://schemas.openxmlformats.org/officeDocument/2006/relationships/hyperlink" Target="http://pbs.twimg.com/profile_images/1096552840724660224/H2RVxvfg_normal.png" TargetMode="External" /><Relationship Id="rId256" Type="http://schemas.openxmlformats.org/officeDocument/2006/relationships/hyperlink" Target="http://pbs.twimg.com/profile_images/769109491019288576/NVLLkxRj_normal.jpg" TargetMode="External" /><Relationship Id="rId257" Type="http://schemas.openxmlformats.org/officeDocument/2006/relationships/hyperlink" Target="http://pbs.twimg.com/profile_images/1088171765933723650/fcBHFXhi_normal.jpg" TargetMode="External" /><Relationship Id="rId258" Type="http://schemas.openxmlformats.org/officeDocument/2006/relationships/hyperlink" Target="http://pbs.twimg.com/profile_images/1094794716355461120/6qxEDWkx_normal.jpg" TargetMode="External" /><Relationship Id="rId259" Type="http://schemas.openxmlformats.org/officeDocument/2006/relationships/hyperlink" Target="http://pbs.twimg.com/profile_images/928673735380529153/Df4DIUBz_normal.jpg" TargetMode="External" /><Relationship Id="rId260" Type="http://schemas.openxmlformats.org/officeDocument/2006/relationships/hyperlink" Target="http://pbs.twimg.com/profile_images/964947692953767937/aPtQ1RYu_normal.jpg" TargetMode="External" /><Relationship Id="rId261" Type="http://schemas.openxmlformats.org/officeDocument/2006/relationships/hyperlink" Target="http://pbs.twimg.com/profile_images/707234049144840195/oOSySzdy_normal.jpg" TargetMode="External" /><Relationship Id="rId262" Type="http://schemas.openxmlformats.org/officeDocument/2006/relationships/hyperlink" Target="http://pbs.twimg.com/profile_images/1124666020180975623/3owmdLmX_normal.jpg" TargetMode="External" /><Relationship Id="rId263" Type="http://schemas.openxmlformats.org/officeDocument/2006/relationships/hyperlink" Target="http://pbs.twimg.com/profile_images/954143102725492740/8oBSKq2w_normal.jpg" TargetMode="External" /><Relationship Id="rId264" Type="http://schemas.openxmlformats.org/officeDocument/2006/relationships/hyperlink" Target="http://pbs.twimg.com/profile_images/1113897557883670528/FhKwWDvp_normal.png" TargetMode="External" /><Relationship Id="rId265" Type="http://schemas.openxmlformats.org/officeDocument/2006/relationships/hyperlink" Target="http://pbs.twimg.com/profile_images/79837191/Magdalena_Sawon_Postmasters_normal.jpg" TargetMode="External" /><Relationship Id="rId266" Type="http://schemas.openxmlformats.org/officeDocument/2006/relationships/hyperlink" Target="http://pbs.twimg.com/profile_images/378800000063692684/28931d73b5c5cf2f2943e1f7ecefe764_normal.jpeg" TargetMode="External" /><Relationship Id="rId267" Type="http://schemas.openxmlformats.org/officeDocument/2006/relationships/hyperlink" Target="http://pbs.twimg.com/profile_images/615953211988570112/ywkVEaPB_normal.jpg" TargetMode="External" /><Relationship Id="rId268" Type="http://schemas.openxmlformats.org/officeDocument/2006/relationships/hyperlink" Target="http://pbs.twimg.com/profile_images/1016639074004762624/n5e0qDq6_normal.jpg" TargetMode="External" /><Relationship Id="rId269" Type="http://schemas.openxmlformats.org/officeDocument/2006/relationships/hyperlink" Target="http://pbs.twimg.com/profile_images/931161479398686721/FI3te2Sw_normal.jpg" TargetMode="External" /><Relationship Id="rId270" Type="http://schemas.openxmlformats.org/officeDocument/2006/relationships/hyperlink" Target="http://pbs.twimg.com/profile_images/1078597836311277569/kKuhBBrS_normal.jpg" TargetMode="External" /><Relationship Id="rId271" Type="http://schemas.openxmlformats.org/officeDocument/2006/relationships/hyperlink" Target="http://pbs.twimg.com/profile_images/1125769775840362496/iJyhkBPK_normal.png" TargetMode="External" /><Relationship Id="rId272" Type="http://schemas.openxmlformats.org/officeDocument/2006/relationships/hyperlink" Target="http://pbs.twimg.com/profile_images/491950301323096065/Psxib1qk_normal.jpeg" TargetMode="External" /><Relationship Id="rId273" Type="http://schemas.openxmlformats.org/officeDocument/2006/relationships/hyperlink" Target="http://pbs.twimg.com/profile_images/950664838149300224/WQFFeJfH_normal.jpg" TargetMode="External" /><Relationship Id="rId274" Type="http://schemas.openxmlformats.org/officeDocument/2006/relationships/hyperlink" Target="http://pbs.twimg.com/profile_images/753207972977844224/Yq5UzdZS_normal.jpg" TargetMode="External" /><Relationship Id="rId275" Type="http://schemas.openxmlformats.org/officeDocument/2006/relationships/hyperlink" Target="http://pbs.twimg.com/profile_images/806589323520798720/Oe9T7lO__normal.jpg" TargetMode="External" /><Relationship Id="rId276" Type="http://schemas.openxmlformats.org/officeDocument/2006/relationships/hyperlink" Target="http://pbs.twimg.com/profile_images/895423539553210368/q1Au_r5h_normal.jpg" TargetMode="External" /><Relationship Id="rId277" Type="http://schemas.openxmlformats.org/officeDocument/2006/relationships/hyperlink" Target="http://pbs.twimg.com/profile_images/983447444288655360/nmoFq5mc_normal.jpg" TargetMode="External" /><Relationship Id="rId278" Type="http://schemas.openxmlformats.org/officeDocument/2006/relationships/hyperlink" Target="http://pbs.twimg.com/profile_images/1078391037297639424/u1Pbamay_normal.jpg" TargetMode="External" /><Relationship Id="rId279" Type="http://schemas.openxmlformats.org/officeDocument/2006/relationships/hyperlink" Target="http://pbs.twimg.com/profile_images/969930969515003904/yHmNXXag_normal.jpg" TargetMode="External" /><Relationship Id="rId280" Type="http://schemas.openxmlformats.org/officeDocument/2006/relationships/hyperlink" Target="http://pbs.twimg.com/profile_images/836935738931429376/zP8Pja10_normal.jpg" TargetMode="External" /><Relationship Id="rId281" Type="http://schemas.openxmlformats.org/officeDocument/2006/relationships/hyperlink" Target="http://pbs.twimg.com/profile_images/1003568023104520192/Z9O39i37_normal.jpg" TargetMode="External" /><Relationship Id="rId282" Type="http://schemas.openxmlformats.org/officeDocument/2006/relationships/hyperlink" Target="http://pbs.twimg.com/profile_images/816293006198325248/FlTaZPBO_normal.jpg" TargetMode="External" /><Relationship Id="rId283" Type="http://schemas.openxmlformats.org/officeDocument/2006/relationships/hyperlink" Target="http://pbs.twimg.com/profile_images/963918845051330568/ReXTF4E7_normal.jpg" TargetMode="External" /><Relationship Id="rId284" Type="http://schemas.openxmlformats.org/officeDocument/2006/relationships/hyperlink" Target="http://pbs.twimg.com/profile_images/807500644957437952/TKjsiWC8_normal.jpg" TargetMode="External" /><Relationship Id="rId285" Type="http://schemas.openxmlformats.org/officeDocument/2006/relationships/hyperlink" Target="http://pbs.twimg.com/profile_images/915212253615591424/vp2H7npV_normal.jpg" TargetMode="External" /><Relationship Id="rId286" Type="http://schemas.openxmlformats.org/officeDocument/2006/relationships/hyperlink" Target="http://pbs.twimg.com/profile_images/1040256313748606976/qGbMhtto_normal.jpg" TargetMode="External" /><Relationship Id="rId287" Type="http://schemas.openxmlformats.org/officeDocument/2006/relationships/hyperlink" Target="http://pbs.twimg.com/profile_images/875637004750344193/QdDLFtCw_normal.jpg" TargetMode="External" /><Relationship Id="rId288" Type="http://schemas.openxmlformats.org/officeDocument/2006/relationships/hyperlink" Target="http://pbs.twimg.com/profile_images/1101510339529715714/sf5aYeTi_normal.png" TargetMode="External" /><Relationship Id="rId289" Type="http://schemas.openxmlformats.org/officeDocument/2006/relationships/hyperlink" Target="http://pbs.twimg.com/profile_images/646360010411249664/qZiLTCBX_normal.jpg" TargetMode="External" /><Relationship Id="rId290" Type="http://schemas.openxmlformats.org/officeDocument/2006/relationships/hyperlink" Target="http://pbs.twimg.com/profile_images/3192982714/1c6484527b086a307b1cbc24e1c7c072_normal.jpeg" TargetMode="External" /><Relationship Id="rId291" Type="http://schemas.openxmlformats.org/officeDocument/2006/relationships/hyperlink" Target="http://pbs.twimg.com/profile_images/1013563961633959936/X5epMthl_normal.jpg" TargetMode="External" /><Relationship Id="rId292" Type="http://schemas.openxmlformats.org/officeDocument/2006/relationships/hyperlink" Target="http://pbs.twimg.com/profile_images/638364226000654336/SALC9I-t_normal.png" TargetMode="External" /><Relationship Id="rId293" Type="http://schemas.openxmlformats.org/officeDocument/2006/relationships/hyperlink" Target="https://twitter.com/ashles3000" TargetMode="External" /><Relationship Id="rId294" Type="http://schemas.openxmlformats.org/officeDocument/2006/relationships/hyperlink" Target="https://twitter.com/gameartacademic" TargetMode="External" /><Relationship Id="rId295" Type="http://schemas.openxmlformats.org/officeDocument/2006/relationships/hyperlink" Target="https://twitter.com/vr_sam" TargetMode="External" /><Relationship Id="rId296" Type="http://schemas.openxmlformats.org/officeDocument/2006/relationships/hyperlink" Target="https://twitter.com/martinemannion" TargetMode="External" /><Relationship Id="rId297" Type="http://schemas.openxmlformats.org/officeDocument/2006/relationships/hyperlink" Target="https://twitter.com/diginorthampton" TargetMode="External" /><Relationship Id="rId298" Type="http://schemas.openxmlformats.org/officeDocument/2006/relationships/hyperlink" Target="https://twitter.com/grifster96" TargetMode="External" /><Relationship Id="rId299" Type="http://schemas.openxmlformats.org/officeDocument/2006/relationships/hyperlink" Target="https://twitter.com/irisiot" TargetMode="External" /><Relationship Id="rId300" Type="http://schemas.openxmlformats.org/officeDocument/2006/relationships/hyperlink" Target="https://twitter.com/northantshouruk" TargetMode="External" /><Relationship Id="rId301" Type="http://schemas.openxmlformats.org/officeDocument/2006/relationships/hyperlink" Target="https://twitter.com/decotheatre" TargetMode="External" /><Relationship Id="rId302" Type="http://schemas.openxmlformats.org/officeDocument/2006/relationships/hyperlink" Target="https://twitter.com/eruptiveclothin" TargetMode="External" /><Relationship Id="rId303" Type="http://schemas.openxmlformats.org/officeDocument/2006/relationships/hyperlink" Target="https://twitter.com/hobbycraft_rsl" TargetMode="External" /><Relationship Id="rId304" Type="http://schemas.openxmlformats.org/officeDocument/2006/relationships/hyperlink" Target="https://twitter.com/versatileeventm" TargetMode="External" /><Relationship Id="rId305" Type="http://schemas.openxmlformats.org/officeDocument/2006/relationships/hyperlink" Target="https://twitter.com/cobblerstome" TargetMode="External" /><Relationship Id="rId306" Type="http://schemas.openxmlformats.org/officeDocument/2006/relationships/hyperlink" Target="https://twitter.com/redoctagonuk" TargetMode="External" /><Relationship Id="rId307" Type="http://schemas.openxmlformats.org/officeDocument/2006/relationships/hyperlink" Target="https://twitter.com/squarefeetco" TargetMode="External" /><Relationship Id="rId308" Type="http://schemas.openxmlformats.org/officeDocument/2006/relationships/hyperlink" Target="https://twitter.com/fridgestreet" TargetMode="External" /><Relationship Id="rId309" Type="http://schemas.openxmlformats.org/officeDocument/2006/relationships/hyperlink" Target="https://twitter.com/mellowdeco" TargetMode="External" /><Relationship Id="rId310" Type="http://schemas.openxmlformats.org/officeDocument/2006/relationships/hyperlink" Target="https://twitter.com/cafetracknn" TargetMode="External" /><Relationship Id="rId311" Type="http://schemas.openxmlformats.org/officeDocument/2006/relationships/hyperlink" Target="https://twitter.com/towcestermarket" TargetMode="External" /><Relationship Id="rId312" Type="http://schemas.openxmlformats.org/officeDocument/2006/relationships/hyperlink" Target="https://twitter.com/heyfordbooks" TargetMode="External" /><Relationship Id="rId313" Type="http://schemas.openxmlformats.org/officeDocument/2006/relationships/hyperlink" Target="https://twitter.com/northamptonspe2" TargetMode="External" /><Relationship Id="rId314" Type="http://schemas.openxmlformats.org/officeDocument/2006/relationships/hyperlink" Target="https://twitter.com/olibasciano" TargetMode="External" /><Relationship Id="rId315" Type="http://schemas.openxmlformats.org/officeDocument/2006/relationships/hyperlink" Target="https://twitter.com/awb1101" TargetMode="External" /><Relationship Id="rId316" Type="http://schemas.openxmlformats.org/officeDocument/2006/relationships/hyperlink" Target="https://twitter.com/archaeomark1" TargetMode="External" /><Relationship Id="rId317" Type="http://schemas.openxmlformats.org/officeDocument/2006/relationships/hyperlink" Target="https://twitter.com/lovenorthampton" TargetMode="External" /><Relationship Id="rId318" Type="http://schemas.openxmlformats.org/officeDocument/2006/relationships/hyperlink" Target="https://twitter.com/brackleymorris" TargetMode="External" /><Relationship Id="rId319" Type="http://schemas.openxmlformats.org/officeDocument/2006/relationships/hyperlink" Target="https://twitter.com/aidan_wolf" TargetMode="External" /><Relationship Id="rId320" Type="http://schemas.openxmlformats.org/officeDocument/2006/relationships/hyperlink" Target="https://twitter.com/angry_voice" TargetMode="External" /><Relationship Id="rId321" Type="http://schemas.openxmlformats.org/officeDocument/2006/relationships/hyperlink" Target="https://twitter.com/uninorthants" TargetMode="External" /><Relationship Id="rId322" Type="http://schemas.openxmlformats.org/officeDocument/2006/relationships/hyperlink" Target="https://twitter.com/allthemwitches" TargetMode="External" /><Relationship Id="rId323" Type="http://schemas.openxmlformats.org/officeDocument/2006/relationships/hyperlink" Target="https://twitter.com/737sim" TargetMode="External" /><Relationship Id="rId324" Type="http://schemas.openxmlformats.org/officeDocument/2006/relationships/hyperlink" Target="https://twitter.com/iammaxnathan" TargetMode="External" /><Relationship Id="rId325" Type="http://schemas.openxmlformats.org/officeDocument/2006/relationships/hyperlink" Target="https://twitter.com/normalvr" TargetMode="External" /><Relationship Id="rId326" Type="http://schemas.openxmlformats.org/officeDocument/2006/relationships/hyperlink" Target="https://twitter.com/holly" TargetMode="External" /><Relationship Id="rId327" Type="http://schemas.openxmlformats.org/officeDocument/2006/relationships/hyperlink" Target="https://twitter.com/_alisongoodyear" TargetMode="External" /><Relationship Id="rId328" Type="http://schemas.openxmlformats.org/officeDocument/2006/relationships/hyperlink" Target="https://twitter.com/vertigovruk" TargetMode="External" /><Relationship Id="rId329" Type="http://schemas.openxmlformats.org/officeDocument/2006/relationships/hyperlink" Target="https://twitter.com/lovickdanny" TargetMode="External" /><Relationship Id="rId330" Type="http://schemas.openxmlformats.org/officeDocument/2006/relationships/hyperlink" Target="https://twitter.com/dannyyosh" TargetMode="External" /><Relationship Id="rId331" Type="http://schemas.openxmlformats.org/officeDocument/2006/relationships/hyperlink" Target="https://twitter.com/miriambellard" TargetMode="External" /><Relationship Id="rId332" Type="http://schemas.openxmlformats.org/officeDocument/2006/relationships/hyperlink" Target="https://twitter.com/noodlethings" TargetMode="External" /><Relationship Id="rId333" Type="http://schemas.openxmlformats.org/officeDocument/2006/relationships/hyperlink" Target="https://twitter.com/maxbarrister" TargetMode="External" /><Relationship Id="rId334" Type="http://schemas.openxmlformats.org/officeDocument/2006/relationships/hyperlink" Target="https://twitter.com/anisminic" TargetMode="External" /><Relationship Id="rId335" Type="http://schemas.openxmlformats.org/officeDocument/2006/relationships/hyperlink" Target="https://twitter.com/xiotex" TargetMode="External" /><Relationship Id="rId336" Type="http://schemas.openxmlformats.org/officeDocument/2006/relationships/hyperlink" Target="https://twitter.com/tprstly" TargetMode="External" /><Relationship Id="rId337" Type="http://schemas.openxmlformats.org/officeDocument/2006/relationships/hyperlink" Target="https://twitter.com/celtjules66" TargetMode="External" /><Relationship Id="rId338" Type="http://schemas.openxmlformats.org/officeDocument/2006/relationships/hyperlink" Target="https://twitter.com/gletherby" TargetMode="External" /><Relationship Id="rId339" Type="http://schemas.openxmlformats.org/officeDocument/2006/relationships/hyperlink" Target="https://twitter.com/historyscientis" TargetMode="External" /><Relationship Id="rId340" Type="http://schemas.openxmlformats.org/officeDocument/2006/relationships/hyperlink" Target="https://twitter.com/junrussell" TargetMode="External" /><Relationship Id="rId341" Type="http://schemas.openxmlformats.org/officeDocument/2006/relationships/hyperlink" Target="https://twitter.com/tomsgameart" TargetMode="External" /><Relationship Id="rId342" Type="http://schemas.openxmlformats.org/officeDocument/2006/relationships/hyperlink" Target="https://twitter.com/dr_alisherbaz" TargetMode="External" /><Relationship Id="rId343" Type="http://schemas.openxmlformats.org/officeDocument/2006/relationships/hyperlink" Target="https://twitter.com/drmmu" TargetMode="External" /><Relationship Id="rId344" Type="http://schemas.openxmlformats.org/officeDocument/2006/relationships/hyperlink" Target="https://twitter.com/scottturneruon" TargetMode="External" /><Relationship Id="rId345" Type="http://schemas.openxmlformats.org/officeDocument/2006/relationships/hyperlink" Target="https://twitter.com/humbugg__" TargetMode="External" /><Relationship Id="rId346" Type="http://schemas.openxmlformats.org/officeDocument/2006/relationships/hyperlink" Target="https://twitter.com/psn_electricdc" TargetMode="External" /><Relationship Id="rId347" Type="http://schemas.openxmlformats.org/officeDocument/2006/relationships/hyperlink" Target="https://twitter.com/hamillhimself" TargetMode="External" /><Relationship Id="rId348" Type="http://schemas.openxmlformats.org/officeDocument/2006/relationships/hyperlink" Target="https://twitter.com/magdasawon" TargetMode="External" /><Relationship Id="rId349" Type="http://schemas.openxmlformats.org/officeDocument/2006/relationships/hyperlink" Target="https://twitter.com/searleadrian" TargetMode="External" /><Relationship Id="rId350" Type="http://schemas.openxmlformats.org/officeDocument/2006/relationships/hyperlink" Target="https://twitter.com/robynhitchcock" TargetMode="External" /><Relationship Id="rId351" Type="http://schemas.openxmlformats.org/officeDocument/2006/relationships/hyperlink" Target="https://twitter.com/barbicancentre" TargetMode="External" /><Relationship Id="rId352" Type="http://schemas.openxmlformats.org/officeDocument/2006/relationships/hyperlink" Target="https://twitter.com/financialtimes" TargetMode="External" /><Relationship Id="rId353" Type="http://schemas.openxmlformats.org/officeDocument/2006/relationships/hyperlink" Target="https://twitter.com/januszczak" TargetMode="External" /><Relationship Id="rId354" Type="http://schemas.openxmlformats.org/officeDocument/2006/relationships/hyperlink" Target="https://twitter.com/nrthmptonevents" TargetMode="External" /><Relationship Id="rId355" Type="http://schemas.openxmlformats.org/officeDocument/2006/relationships/hyperlink" Target="https://twitter.com/umbrellafair" TargetMode="External" /><Relationship Id="rId356" Type="http://schemas.openxmlformats.org/officeDocument/2006/relationships/hyperlink" Target="https://twitter.com/hegoingglobal" TargetMode="External" /><Relationship Id="rId357" Type="http://schemas.openxmlformats.org/officeDocument/2006/relationships/hyperlink" Target="https://twitter.com/dmc_devecchi" TargetMode="External" /><Relationship Id="rId358" Type="http://schemas.openxmlformats.org/officeDocument/2006/relationships/hyperlink" Target="https://twitter.com/silent0siris" TargetMode="External" /><Relationship Id="rId359" Type="http://schemas.openxmlformats.org/officeDocument/2006/relationships/hyperlink" Target="https://twitter.com/omend4" TargetMode="External" /><Relationship Id="rId360" Type="http://schemas.openxmlformats.org/officeDocument/2006/relationships/hyperlink" Target="https://twitter.com/belgianboolean" TargetMode="External" /><Relationship Id="rId361" Type="http://schemas.openxmlformats.org/officeDocument/2006/relationships/hyperlink" Target="https://twitter.com/annahollinrake" TargetMode="External" /><Relationship Id="rId362" Type="http://schemas.openxmlformats.org/officeDocument/2006/relationships/hyperlink" Target="https://twitter.com/andywinter7t8" TargetMode="External" /><Relationship Id="rId363" Type="http://schemas.openxmlformats.org/officeDocument/2006/relationships/hyperlink" Target="https://twitter.com/uninhantsnews" TargetMode="External" /><Relationship Id="rId364" Type="http://schemas.openxmlformats.org/officeDocument/2006/relationships/hyperlink" Target="https://twitter.com/draldok" TargetMode="External" /><Relationship Id="rId365" Type="http://schemas.openxmlformats.org/officeDocument/2006/relationships/hyperlink" Target="https://twitter.com/deanoffast" TargetMode="External" /><Relationship Id="rId366" Type="http://schemas.openxmlformats.org/officeDocument/2006/relationships/hyperlink" Target="https://twitter.com/nick_petford" TargetMode="External" /><Relationship Id="rId367" Type="http://schemas.openxmlformats.org/officeDocument/2006/relationships/hyperlink" Target="https://twitter.com/revrichardcoles" TargetMode="External" /><Relationship Id="rId368" Type="http://schemas.openxmlformats.org/officeDocument/2006/relationships/hyperlink" Target="https://twitter.com/johnbirdswords" TargetMode="External" /><Relationship Id="rId369" Type="http://schemas.openxmlformats.org/officeDocument/2006/relationships/hyperlink" Target="https://twitter.com/secretartprize" TargetMode="External" /><Relationship Id="rId370" Type="http://schemas.openxmlformats.org/officeDocument/2006/relationships/hyperlink" Target="https://twitter.com/molarchaeology" TargetMode="External" /><Relationship Id="rId371" Type="http://schemas.openxmlformats.org/officeDocument/2006/relationships/hyperlink" Target="https://twitter.com/standrewscare" TargetMode="External" /><Relationship Id="rId372" Type="http://schemas.openxmlformats.org/officeDocument/2006/relationships/hyperlink" Target="https://twitter.com/armediauk" TargetMode="External" /><Relationship Id="rId373" Type="http://schemas.openxmlformats.org/officeDocument/2006/relationships/hyperlink" Target="https://twitter.com/nnpress" TargetMode="External" /><Relationship Id="rId374" Type="http://schemas.openxmlformats.org/officeDocument/2006/relationships/hyperlink" Target="https://twitter.com/ibm" TargetMode="External" /><Relationship Id="rId375" Type="http://schemas.openxmlformats.org/officeDocument/2006/relationships/hyperlink" Target="https://twitter.com/helencaldwel" TargetMode="External" /><Relationship Id="rId376" Type="http://schemas.openxmlformats.org/officeDocument/2006/relationships/comments" Target="../comments2.xml" /><Relationship Id="rId377" Type="http://schemas.openxmlformats.org/officeDocument/2006/relationships/vmlDrawing" Target="../drawings/vmlDrawing2.vml" /><Relationship Id="rId378" Type="http://schemas.openxmlformats.org/officeDocument/2006/relationships/table" Target="../tables/table2.xml" /><Relationship Id="rId3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digitalnorthampton.com/mergedfutures" TargetMode="External" /><Relationship Id="rId2" Type="http://schemas.openxmlformats.org/officeDocument/2006/relationships/hyperlink" Target="https://twitter.com/DigiNorthampton/status/1128208671941582849" TargetMode="External" /><Relationship Id="rId3" Type="http://schemas.openxmlformats.org/officeDocument/2006/relationships/hyperlink" Target="https://twitter.com/PSN_ElectricDC/status/1126160426625060865" TargetMode="External" /><Relationship Id="rId4" Type="http://schemas.openxmlformats.org/officeDocument/2006/relationships/hyperlink" Target="https://twitter.com/mlamons1/status/1128088205490905090" TargetMode="External" /><Relationship Id="rId5" Type="http://schemas.openxmlformats.org/officeDocument/2006/relationships/hyperlink" Target="https://buff.ly/2PPyeFZ" TargetMode="External" /><Relationship Id="rId6" Type="http://schemas.openxmlformats.org/officeDocument/2006/relationships/hyperlink" Target="https://twitter.com/Nightingale_P/status/1125759265191399424" TargetMode="External" /><Relationship Id="rId7" Type="http://schemas.openxmlformats.org/officeDocument/2006/relationships/hyperlink" Target="https://zealous.co/curiousdukegallery/opportunity/Secret-Art-Prize-2019/" TargetMode="External" /><Relationship Id="rId8" Type="http://schemas.openxmlformats.org/officeDocument/2006/relationships/hyperlink" Target="https://www.ft.com/content/dde1249e-7252-11e9-bbfb-5c68069fbd15?segmentid=acee4131-99c2-09d3-a635-873e61754ec6" TargetMode="External" /><Relationship Id="rId9" Type="http://schemas.openxmlformats.org/officeDocument/2006/relationships/hyperlink" Target="https://www.barbican.org.uk/whats-on/2019/event/ai-more-than-human" TargetMode="External" /><Relationship Id="rId10" Type="http://schemas.openxmlformats.org/officeDocument/2006/relationships/hyperlink" Target="https://www.youtube.com/watch?v=LQHLcGiOKiE" TargetMode="External" /><Relationship Id="rId11" Type="http://schemas.openxmlformats.org/officeDocument/2006/relationships/hyperlink" Target="https://twitter.com/Nightingale_P/status/1125759265191399424" TargetMode="External" /><Relationship Id="rId12" Type="http://schemas.openxmlformats.org/officeDocument/2006/relationships/hyperlink" Target="https://twitter.com/PSN_ElectricDC/status/1126160426625060865" TargetMode="External" /><Relationship Id="rId13" Type="http://schemas.openxmlformats.org/officeDocument/2006/relationships/hyperlink" Target="https://twitter.com/DigiNorthampton/status/1128208671941582849" TargetMode="External" /><Relationship Id="rId14" Type="http://schemas.openxmlformats.org/officeDocument/2006/relationships/hyperlink" Target="http://tweepsmap.com/!GameArtAcademic" TargetMode="External" /><Relationship Id="rId15" Type="http://schemas.openxmlformats.org/officeDocument/2006/relationships/hyperlink" Target="https://twitter.com/scottturneruon/status/1125768072260808704" TargetMode="External" /><Relationship Id="rId16" Type="http://schemas.openxmlformats.org/officeDocument/2006/relationships/hyperlink" Target="https://twitter.com/MarkHarrisNYC/status/1127307575379283968" TargetMode="External" /><Relationship Id="rId17" Type="http://schemas.openxmlformats.org/officeDocument/2006/relationships/hyperlink" Target="http://www.digitalnorthampton.com/mergedfutures" TargetMode="External" /><Relationship Id="rId18" Type="http://schemas.openxmlformats.org/officeDocument/2006/relationships/hyperlink" Target="https://twitter.com/Craig_Lewis77/status/1126422908140703744" TargetMode="External" /><Relationship Id="rId19" Type="http://schemas.openxmlformats.org/officeDocument/2006/relationships/hyperlink" Target="https://www.digitalnorthampton.com/mergedfutures" TargetMode="External" /><Relationship Id="rId20" Type="http://schemas.openxmlformats.org/officeDocument/2006/relationships/hyperlink" Target="https://buff.ly/2PPyeFZ" TargetMode="External" /><Relationship Id="rId21" Type="http://schemas.openxmlformats.org/officeDocument/2006/relationships/hyperlink" Target="https://northantshour.wordpress.com/" TargetMode="External" /><Relationship Id="rId22" Type="http://schemas.openxmlformats.org/officeDocument/2006/relationships/hyperlink" Target="http://www.digitalnorthampton.com/mergedfutures" TargetMode="External" /><Relationship Id="rId23" Type="http://schemas.openxmlformats.org/officeDocument/2006/relationships/hyperlink" Target="https://www.ft.com/content/dde1249e-7252-11e9-bbfb-5c68069fbd15?segmentid=acee4131-99c2-09d3-a635-873e61754ec6" TargetMode="External" /><Relationship Id="rId24" Type="http://schemas.openxmlformats.org/officeDocument/2006/relationships/hyperlink" Target="https://www.bbc.co.uk/sounds/play/p077vtbb" TargetMode="External" /><Relationship Id="rId25" Type="http://schemas.openxmlformats.org/officeDocument/2006/relationships/hyperlink" Target="https://www.northampton.ac.uk/news/games-art-students-hanging-gardens-of-babylon-walkthrough-is-screened-in-westminster-and-by-us-media-giant/" TargetMode="External" /><Relationship Id="rId26" Type="http://schemas.openxmlformats.org/officeDocument/2006/relationships/hyperlink" Target="https://www.barbican.org.uk/whats-on/2019/event/ai-more-than-human" TargetMode="External" /><Relationship Id="rId27" Type="http://schemas.openxmlformats.org/officeDocument/2006/relationships/hyperlink" Target="https://twitter.com/mlamons1/status/1128088205490905090" TargetMode="External" /><Relationship Id="rId28" Type="http://schemas.openxmlformats.org/officeDocument/2006/relationships/hyperlink" Target="https://buff.ly/2PPyeFZ" TargetMode="External" /><Relationship Id="rId29" Type="http://schemas.openxmlformats.org/officeDocument/2006/relationships/hyperlink" Target="https://www.theguardian.com/artanddesign/2019/may/07/cathy-wilkes-british-pavilion-review-venice-biennale?CMP=share_btn_tw" TargetMode="External" /><Relationship Id="rId30" Type="http://schemas.openxmlformats.org/officeDocument/2006/relationships/hyperlink" Target="https://twitter.com/FamousMonsters/status/1126974981013819392" TargetMode="External" /><Relationship Id="rId31" Type="http://schemas.openxmlformats.org/officeDocument/2006/relationships/table" Target="../tables/table12.xml" /><Relationship Id="rId32" Type="http://schemas.openxmlformats.org/officeDocument/2006/relationships/table" Target="../tables/table13.xml" /><Relationship Id="rId33" Type="http://schemas.openxmlformats.org/officeDocument/2006/relationships/table" Target="../tables/table14.xml" /><Relationship Id="rId34" Type="http://schemas.openxmlformats.org/officeDocument/2006/relationships/table" Target="../tables/table15.xm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1639</v>
      </c>
      <c r="BD2" s="13" t="s">
        <v>1661</v>
      </c>
      <c r="BE2" s="13" t="s">
        <v>1662</v>
      </c>
      <c r="BF2" s="52" t="s">
        <v>2336</v>
      </c>
      <c r="BG2" s="52" t="s">
        <v>2337</v>
      </c>
      <c r="BH2" s="52" t="s">
        <v>2338</v>
      </c>
      <c r="BI2" s="52" t="s">
        <v>2339</v>
      </c>
      <c r="BJ2" s="52" t="s">
        <v>2340</v>
      </c>
      <c r="BK2" s="52" t="s">
        <v>2341</v>
      </c>
      <c r="BL2" s="52" t="s">
        <v>2342</v>
      </c>
      <c r="BM2" s="52" t="s">
        <v>2343</v>
      </c>
      <c r="BN2" s="52" t="s">
        <v>2344</v>
      </c>
    </row>
    <row r="3" spans="1:66" ht="15" customHeight="1">
      <c r="A3" s="65" t="s">
        <v>235</v>
      </c>
      <c r="B3" s="65" t="s">
        <v>243</v>
      </c>
      <c r="C3" s="66" t="s">
        <v>2383</v>
      </c>
      <c r="D3" s="67">
        <v>3</v>
      </c>
      <c r="E3" s="68" t="s">
        <v>132</v>
      </c>
      <c r="F3" s="69">
        <v>32</v>
      </c>
      <c r="G3" s="66"/>
      <c r="H3" s="70"/>
      <c r="I3" s="71"/>
      <c r="J3" s="71"/>
      <c r="K3" s="34" t="s">
        <v>65</v>
      </c>
      <c r="L3" s="72">
        <v>3</v>
      </c>
      <c r="M3" s="72"/>
      <c r="N3" s="73"/>
      <c r="O3" s="79" t="s">
        <v>318</v>
      </c>
      <c r="P3" s="81">
        <v>43594.26608796296</v>
      </c>
      <c r="Q3" s="79" t="s">
        <v>321</v>
      </c>
      <c r="R3" s="79"/>
      <c r="S3" s="79"/>
      <c r="T3" s="79"/>
      <c r="U3" s="79"/>
      <c r="V3" s="84" t="s">
        <v>477</v>
      </c>
      <c r="W3" s="81">
        <v>43594.26608796296</v>
      </c>
      <c r="X3" s="85">
        <v>43594</v>
      </c>
      <c r="Y3" s="87" t="s">
        <v>496</v>
      </c>
      <c r="Z3" s="84" t="s">
        <v>604</v>
      </c>
      <c r="AA3" s="79"/>
      <c r="AB3" s="79"/>
      <c r="AC3" s="87" t="s">
        <v>711</v>
      </c>
      <c r="AD3" s="87" t="s">
        <v>803</v>
      </c>
      <c r="AE3" s="79" t="b">
        <v>0</v>
      </c>
      <c r="AF3" s="79">
        <v>1</v>
      </c>
      <c r="AG3" s="87" t="s">
        <v>837</v>
      </c>
      <c r="AH3" s="79" t="b">
        <v>0</v>
      </c>
      <c r="AI3" s="79" t="s">
        <v>865</v>
      </c>
      <c r="AJ3" s="79"/>
      <c r="AK3" s="87" t="s">
        <v>838</v>
      </c>
      <c r="AL3" s="79" t="b">
        <v>0</v>
      </c>
      <c r="AM3" s="79">
        <v>0</v>
      </c>
      <c r="AN3" s="87" t="s">
        <v>838</v>
      </c>
      <c r="AO3" s="79" t="s">
        <v>877</v>
      </c>
      <c r="AP3" s="79" t="b">
        <v>0</v>
      </c>
      <c r="AQ3" s="87" t="s">
        <v>803</v>
      </c>
      <c r="AR3" s="79" t="s">
        <v>197</v>
      </c>
      <c r="AS3" s="79">
        <v>0</v>
      </c>
      <c r="AT3" s="79">
        <v>0</v>
      </c>
      <c r="AU3" s="79"/>
      <c r="AV3" s="79"/>
      <c r="AW3" s="79"/>
      <c r="AX3" s="79"/>
      <c r="AY3" s="79"/>
      <c r="AZ3" s="79"/>
      <c r="BA3" s="79"/>
      <c r="BB3" s="79"/>
      <c r="BC3">
        <v>1</v>
      </c>
      <c r="BD3" s="79" t="str">
        <f>REPLACE(INDEX(GroupVertices[Group],MATCH(Edges[[#This Row],[Vertex 1]],GroupVertices[Vertex],0)),1,1,"")</f>
        <v>10</v>
      </c>
      <c r="BE3" s="79" t="str">
        <f>REPLACE(INDEX(GroupVertices[Group],MATCH(Edges[[#This Row],[Vertex 2]],GroupVertices[Vertex],0)),1,1,"")</f>
        <v>1</v>
      </c>
      <c r="BF3" s="48"/>
      <c r="BG3" s="49"/>
      <c r="BH3" s="48"/>
      <c r="BI3" s="49"/>
      <c r="BJ3" s="48"/>
      <c r="BK3" s="49"/>
      <c r="BL3" s="48"/>
      <c r="BM3" s="49"/>
      <c r="BN3" s="48"/>
    </row>
    <row r="4" spans="1:66" ht="15" customHeight="1">
      <c r="A4" s="65" t="s">
        <v>235</v>
      </c>
      <c r="B4" s="65" t="s">
        <v>259</v>
      </c>
      <c r="C4" s="66" t="s">
        <v>2383</v>
      </c>
      <c r="D4" s="67">
        <v>3</v>
      </c>
      <c r="E4" s="68" t="s">
        <v>132</v>
      </c>
      <c r="F4" s="69">
        <v>32</v>
      </c>
      <c r="G4" s="66"/>
      <c r="H4" s="70"/>
      <c r="I4" s="71"/>
      <c r="J4" s="71"/>
      <c r="K4" s="34" t="s">
        <v>65</v>
      </c>
      <c r="L4" s="78">
        <v>4</v>
      </c>
      <c r="M4" s="78"/>
      <c r="N4" s="73"/>
      <c r="O4" s="80" t="s">
        <v>319</v>
      </c>
      <c r="P4" s="82">
        <v>43594.26608796296</v>
      </c>
      <c r="Q4" s="80" t="s">
        <v>321</v>
      </c>
      <c r="R4" s="80"/>
      <c r="S4" s="80"/>
      <c r="T4" s="80"/>
      <c r="U4" s="80"/>
      <c r="V4" s="83" t="s">
        <v>477</v>
      </c>
      <c r="W4" s="82">
        <v>43594.26608796296</v>
      </c>
      <c r="X4" s="86">
        <v>43594</v>
      </c>
      <c r="Y4" s="88" t="s">
        <v>496</v>
      </c>
      <c r="Z4" s="83" t="s">
        <v>604</v>
      </c>
      <c r="AA4" s="80"/>
      <c r="AB4" s="80"/>
      <c r="AC4" s="88" t="s">
        <v>711</v>
      </c>
      <c r="AD4" s="88" t="s">
        <v>803</v>
      </c>
      <c r="AE4" s="80" t="b">
        <v>0</v>
      </c>
      <c r="AF4" s="80">
        <v>1</v>
      </c>
      <c r="AG4" s="88" t="s">
        <v>837</v>
      </c>
      <c r="AH4" s="80" t="b">
        <v>0</v>
      </c>
      <c r="AI4" s="80" t="s">
        <v>865</v>
      </c>
      <c r="AJ4" s="80"/>
      <c r="AK4" s="88" t="s">
        <v>838</v>
      </c>
      <c r="AL4" s="80" t="b">
        <v>0</v>
      </c>
      <c r="AM4" s="80">
        <v>0</v>
      </c>
      <c r="AN4" s="88" t="s">
        <v>838</v>
      </c>
      <c r="AO4" s="80" t="s">
        <v>877</v>
      </c>
      <c r="AP4" s="80" t="b">
        <v>0</v>
      </c>
      <c r="AQ4" s="88" t="s">
        <v>803</v>
      </c>
      <c r="AR4" s="80" t="s">
        <v>197</v>
      </c>
      <c r="AS4" s="80">
        <v>0</v>
      </c>
      <c r="AT4" s="80">
        <v>0</v>
      </c>
      <c r="AU4" s="80"/>
      <c r="AV4" s="80"/>
      <c r="AW4" s="80"/>
      <c r="AX4" s="80"/>
      <c r="AY4" s="80"/>
      <c r="AZ4" s="80"/>
      <c r="BA4" s="80"/>
      <c r="BB4" s="80"/>
      <c r="BC4">
        <v>1</v>
      </c>
      <c r="BD4" s="79" t="str">
        <f>REPLACE(INDEX(GroupVertices[Group],MATCH(Edges[[#This Row],[Vertex 1]],GroupVertices[Vertex],0)),1,1,"")</f>
        <v>10</v>
      </c>
      <c r="BE4" s="79" t="str">
        <f>REPLACE(INDEX(GroupVertices[Group],MATCH(Edges[[#This Row],[Vertex 2]],GroupVertices[Vertex],0)),1,1,"")</f>
        <v>10</v>
      </c>
      <c r="BF4" s="48">
        <v>0</v>
      </c>
      <c r="BG4" s="49">
        <v>0</v>
      </c>
      <c r="BH4" s="48">
        <v>0</v>
      </c>
      <c r="BI4" s="49">
        <v>0</v>
      </c>
      <c r="BJ4" s="48">
        <v>0</v>
      </c>
      <c r="BK4" s="49">
        <v>0</v>
      </c>
      <c r="BL4" s="48">
        <v>5</v>
      </c>
      <c r="BM4" s="49">
        <v>100</v>
      </c>
      <c r="BN4" s="48">
        <v>5</v>
      </c>
    </row>
    <row r="5" spans="1:66" ht="15">
      <c r="A5" s="65" t="s">
        <v>236</v>
      </c>
      <c r="B5" s="65" t="s">
        <v>237</v>
      </c>
      <c r="C5" s="66" t="s">
        <v>2383</v>
      </c>
      <c r="D5" s="67">
        <v>3</v>
      </c>
      <c r="E5" s="68" t="s">
        <v>132</v>
      </c>
      <c r="F5" s="69">
        <v>32</v>
      </c>
      <c r="G5" s="66"/>
      <c r="H5" s="70"/>
      <c r="I5" s="71"/>
      <c r="J5" s="71"/>
      <c r="K5" s="34" t="s">
        <v>65</v>
      </c>
      <c r="L5" s="78">
        <v>5</v>
      </c>
      <c r="M5" s="78"/>
      <c r="N5" s="73"/>
      <c r="O5" s="80" t="s">
        <v>320</v>
      </c>
      <c r="P5" s="82">
        <v>43598.435011574074</v>
      </c>
      <c r="Q5" s="80" t="s">
        <v>322</v>
      </c>
      <c r="R5" s="80"/>
      <c r="S5" s="80"/>
      <c r="T5" s="80" t="s">
        <v>442</v>
      </c>
      <c r="U5" s="80"/>
      <c r="V5" s="83" t="s">
        <v>478</v>
      </c>
      <c r="W5" s="82">
        <v>43598.435011574074</v>
      </c>
      <c r="X5" s="86">
        <v>43598</v>
      </c>
      <c r="Y5" s="88" t="s">
        <v>497</v>
      </c>
      <c r="Z5" s="83" t="s">
        <v>605</v>
      </c>
      <c r="AA5" s="80"/>
      <c r="AB5" s="80"/>
      <c r="AC5" s="88" t="s">
        <v>712</v>
      </c>
      <c r="AD5" s="80"/>
      <c r="AE5" s="80" t="b">
        <v>0</v>
      </c>
      <c r="AF5" s="80">
        <v>0</v>
      </c>
      <c r="AG5" s="88" t="s">
        <v>838</v>
      </c>
      <c r="AH5" s="80" t="b">
        <v>0</v>
      </c>
      <c r="AI5" s="80" t="s">
        <v>866</v>
      </c>
      <c r="AJ5" s="80"/>
      <c r="AK5" s="88" t="s">
        <v>838</v>
      </c>
      <c r="AL5" s="80" t="b">
        <v>0</v>
      </c>
      <c r="AM5" s="80">
        <v>2</v>
      </c>
      <c r="AN5" s="88" t="s">
        <v>713</v>
      </c>
      <c r="AO5" s="80" t="s">
        <v>877</v>
      </c>
      <c r="AP5" s="80" t="b">
        <v>0</v>
      </c>
      <c r="AQ5" s="88" t="s">
        <v>713</v>
      </c>
      <c r="AR5" s="80" t="s">
        <v>197</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c r="BG5" s="49"/>
      <c r="BH5" s="48"/>
      <c r="BI5" s="49"/>
      <c r="BJ5" s="48"/>
      <c r="BK5" s="49"/>
      <c r="BL5" s="48"/>
      <c r="BM5" s="49"/>
      <c r="BN5" s="48"/>
    </row>
    <row r="6" spans="1:66" ht="15">
      <c r="A6" s="65" t="s">
        <v>236</v>
      </c>
      <c r="B6" s="65" t="s">
        <v>261</v>
      </c>
      <c r="C6" s="66" t="s">
        <v>2383</v>
      </c>
      <c r="D6" s="67">
        <v>3</v>
      </c>
      <c r="E6" s="68" t="s">
        <v>132</v>
      </c>
      <c r="F6" s="69">
        <v>32</v>
      </c>
      <c r="G6" s="66"/>
      <c r="H6" s="70"/>
      <c r="I6" s="71"/>
      <c r="J6" s="71"/>
      <c r="K6" s="34" t="s">
        <v>65</v>
      </c>
      <c r="L6" s="78">
        <v>6</v>
      </c>
      <c r="M6" s="78"/>
      <c r="N6" s="73"/>
      <c r="O6" s="80" t="s">
        <v>318</v>
      </c>
      <c r="P6" s="82">
        <v>43598.435011574074</v>
      </c>
      <c r="Q6" s="80" t="s">
        <v>322</v>
      </c>
      <c r="R6" s="80"/>
      <c r="S6" s="80"/>
      <c r="T6" s="80" t="s">
        <v>442</v>
      </c>
      <c r="U6" s="80"/>
      <c r="V6" s="83" t="s">
        <v>478</v>
      </c>
      <c r="W6" s="82">
        <v>43598.435011574074</v>
      </c>
      <c r="X6" s="86">
        <v>43598</v>
      </c>
      <c r="Y6" s="88" t="s">
        <v>497</v>
      </c>
      <c r="Z6" s="83" t="s">
        <v>605</v>
      </c>
      <c r="AA6" s="80"/>
      <c r="AB6" s="80"/>
      <c r="AC6" s="88" t="s">
        <v>712</v>
      </c>
      <c r="AD6" s="80"/>
      <c r="AE6" s="80" t="b">
        <v>0</v>
      </c>
      <c r="AF6" s="80">
        <v>0</v>
      </c>
      <c r="AG6" s="88" t="s">
        <v>838</v>
      </c>
      <c r="AH6" s="80" t="b">
        <v>0</v>
      </c>
      <c r="AI6" s="80" t="s">
        <v>866</v>
      </c>
      <c r="AJ6" s="80"/>
      <c r="AK6" s="88" t="s">
        <v>838</v>
      </c>
      <c r="AL6" s="80" t="b">
        <v>0</v>
      </c>
      <c r="AM6" s="80">
        <v>2</v>
      </c>
      <c r="AN6" s="88" t="s">
        <v>713</v>
      </c>
      <c r="AO6" s="80" t="s">
        <v>877</v>
      </c>
      <c r="AP6" s="80" t="b">
        <v>0</v>
      </c>
      <c r="AQ6" s="88" t="s">
        <v>713</v>
      </c>
      <c r="AR6" s="80" t="s">
        <v>197</v>
      </c>
      <c r="AS6" s="80">
        <v>0</v>
      </c>
      <c r="AT6" s="80">
        <v>0</v>
      </c>
      <c r="AU6" s="80"/>
      <c r="AV6" s="80"/>
      <c r="AW6" s="80"/>
      <c r="AX6" s="80"/>
      <c r="AY6" s="80"/>
      <c r="AZ6" s="80"/>
      <c r="BA6" s="80"/>
      <c r="BB6" s="80"/>
      <c r="BC6">
        <v>1</v>
      </c>
      <c r="BD6" s="79" t="str">
        <f>REPLACE(INDEX(GroupVertices[Group],MATCH(Edges[[#This Row],[Vertex 1]],GroupVertices[Vertex],0)),1,1,"")</f>
        <v>3</v>
      </c>
      <c r="BE6" s="79" t="str">
        <f>REPLACE(INDEX(GroupVertices[Group],MATCH(Edges[[#This Row],[Vertex 2]],GroupVertices[Vertex],0)),1,1,"")</f>
        <v>3</v>
      </c>
      <c r="BF6" s="48"/>
      <c r="BG6" s="49"/>
      <c r="BH6" s="48"/>
      <c r="BI6" s="49"/>
      <c r="BJ6" s="48"/>
      <c r="BK6" s="49"/>
      <c r="BL6" s="48"/>
      <c r="BM6" s="49"/>
      <c r="BN6" s="48"/>
    </row>
    <row r="7" spans="1:66" ht="15">
      <c r="A7" s="65" t="s">
        <v>236</v>
      </c>
      <c r="B7" s="65" t="s">
        <v>238</v>
      </c>
      <c r="C7" s="66" t="s">
        <v>2383</v>
      </c>
      <c r="D7" s="67">
        <v>3</v>
      </c>
      <c r="E7" s="68" t="s">
        <v>132</v>
      </c>
      <c r="F7" s="69">
        <v>32</v>
      </c>
      <c r="G7" s="66"/>
      <c r="H7" s="70"/>
      <c r="I7" s="71"/>
      <c r="J7" s="71"/>
      <c r="K7" s="34" t="s">
        <v>65</v>
      </c>
      <c r="L7" s="78">
        <v>7</v>
      </c>
      <c r="M7" s="78"/>
      <c r="N7" s="73"/>
      <c r="O7" s="80" t="s">
        <v>318</v>
      </c>
      <c r="P7" s="82">
        <v>43598.435011574074</v>
      </c>
      <c r="Q7" s="80" t="s">
        <v>322</v>
      </c>
      <c r="R7" s="80"/>
      <c r="S7" s="80"/>
      <c r="T7" s="80" t="s">
        <v>442</v>
      </c>
      <c r="U7" s="80"/>
      <c r="V7" s="83" t="s">
        <v>478</v>
      </c>
      <c r="W7" s="82">
        <v>43598.435011574074</v>
      </c>
      <c r="X7" s="86">
        <v>43598</v>
      </c>
      <c r="Y7" s="88" t="s">
        <v>497</v>
      </c>
      <c r="Z7" s="83" t="s">
        <v>605</v>
      </c>
      <c r="AA7" s="80"/>
      <c r="AB7" s="80"/>
      <c r="AC7" s="88" t="s">
        <v>712</v>
      </c>
      <c r="AD7" s="80"/>
      <c r="AE7" s="80" t="b">
        <v>0</v>
      </c>
      <c r="AF7" s="80">
        <v>0</v>
      </c>
      <c r="AG7" s="88" t="s">
        <v>838</v>
      </c>
      <c r="AH7" s="80" t="b">
        <v>0</v>
      </c>
      <c r="AI7" s="80" t="s">
        <v>866</v>
      </c>
      <c r="AJ7" s="80"/>
      <c r="AK7" s="88" t="s">
        <v>838</v>
      </c>
      <c r="AL7" s="80" t="b">
        <v>0</v>
      </c>
      <c r="AM7" s="80">
        <v>2</v>
      </c>
      <c r="AN7" s="88" t="s">
        <v>713</v>
      </c>
      <c r="AO7" s="80" t="s">
        <v>877</v>
      </c>
      <c r="AP7" s="80" t="b">
        <v>0</v>
      </c>
      <c r="AQ7" s="88" t="s">
        <v>713</v>
      </c>
      <c r="AR7" s="80" t="s">
        <v>197</v>
      </c>
      <c r="AS7" s="80">
        <v>0</v>
      </c>
      <c r="AT7" s="80">
        <v>0</v>
      </c>
      <c r="AU7" s="80"/>
      <c r="AV7" s="80"/>
      <c r="AW7" s="80"/>
      <c r="AX7" s="80"/>
      <c r="AY7" s="80"/>
      <c r="AZ7" s="80"/>
      <c r="BA7" s="80"/>
      <c r="BB7" s="80"/>
      <c r="BC7">
        <v>1</v>
      </c>
      <c r="BD7" s="79" t="str">
        <f>REPLACE(INDEX(GroupVertices[Group],MATCH(Edges[[#This Row],[Vertex 1]],GroupVertices[Vertex],0)),1,1,"")</f>
        <v>3</v>
      </c>
      <c r="BE7" s="79" t="str">
        <f>REPLACE(INDEX(GroupVertices[Group],MATCH(Edges[[#This Row],[Vertex 2]],GroupVertices[Vertex],0)),1,1,"")</f>
        <v>3</v>
      </c>
      <c r="BF7" s="48">
        <v>0</v>
      </c>
      <c r="BG7" s="49">
        <v>0</v>
      </c>
      <c r="BH7" s="48">
        <v>1</v>
      </c>
      <c r="BI7" s="49">
        <v>4</v>
      </c>
      <c r="BJ7" s="48">
        <v>0</v>
      </c>
      <c r="BK7" s="49">
        <v>0</v>
      </c>
      <c r="BL7" s="48">
        <v>24</v>
      </c>
      <c r="BM7" s="49">
        <v>96</v>
      </c>
      <c r="BN7" s="48">
        <v>25</v>
      </c>
    </row>
    <row r="8" spans="1:66" ht="15">
      <c r="A8" s="65" t="s">
        <v>236</v>
      </c>
      <c r="B8" s="65" t="s">
        <v>243</v>
      </c>
      <c r="C8" s="66" t="s">
        <v>2383</v>
      </c>
      <c r="D8" s="67">
        <v>3</v>
      </c>
      <c r="E8" s="68" t="s">
        <v>132</v>
      </c>
      <c r="F8" s="69">
        <v>32</v>
      </c>
      <c r="G8" s="66"/>
      <c r="H8" s="70"/>
      <c r="I8" s="71"/>
      <c r="J8" s="71"/>
      <c r="K8" s="34" t="s">
        <v>65</v>
      </c>
      <c r="L8" s="78">
        <v>8</v>
      </c>
      <c r="M8" s="78"/>
      <c r="N8" s="73"/>
      <c r="O8" s="80" t="s">
        <v>318</v>
      </c>
      <c r="P8" s="82">
        <v>43598.435011574074</v>
      </c>
      <c r="Q8" s="80" t="s">
        <v>322</v>
      </c>
      <c r="R8" s="80"/>
      <c r="S8" s="80"/>
      <c r="T8" s="80" t="s">
        <v>442</v>
      </c>
      <c r="U8" s="80"/>
      <c r="V8" s="83" t="s">
        <v>478</v>
      </c>
      <c r="W8" s="82">
        <v>43598.435011574074</v>
      </c>
      <c r="X8" s="86">
        <v>43598</v>
      </c>
      <c r="Y8" s="88" t="s">
        <v>497</v>
      </c>
      <c r="Z8" s="83" t="s">
        <v>605</v>
      </c>
      <c r="AA8" s="80"/>
      <c r="AB8" s="80"/>
      <c r="AC8" s="88" t="s">
        <v>712</v>
      </c>
      <c r="AD8" s="80"/>
      <c r="AE8" s="80" t="b">
        <v>0</v>
      </c>
      <c r="AF8" s="80">
        <v>0</v>
      </c>
      <c r="AG8" s="88" t="s">
        <v>838</v>
      </c>
      <c r="AH8" s="80" t="b">
        <v>0</v>
      </c>
      <c r="AI8" s="80" t="s">
        <v>866</v>
      </c>
      <c r="AJ8" s="80"/>
      <c r="AK8" s="88" t="s">
        <v>838</v>
      </c>
      <c r="AL8" s="80" t="b">
        <v>0</v>
      </c>
      <c r="AM8" s="80">
        <v>2</v>
      </c>
      <c r="AN8" s="88" t="s">
        <v>713</v>
      </c>
      <c r="AO8" s="80" t="s">
        <v>877</v>
      </c>
      <c r="AP8" s="80" t="b">
        <v>0</v>
      </c>
      <c r="AQ8" s="88" t="s">
        <v>713</v>
      </c>
      <c r="AR8" s="80" t="s">
        <v>197</v>
      </c>
      <c r="AS8" s="80">
        <v>0</v>
      </c>
      <c r="AT8" s="80">
        <v>0</v>
      </c>
      <c r="AU8" s="80"/>
      <c r="AV8" s="80"/>
      <c r="AW8" s="80"/>
      <c r="AX8" s="80"/>
      <c r="AY8" s="80"/>
      <c r="AZ8" s="80"/>
      <c r="BA8" s="80"/>
      <c r="BB8" s="80"/>
      <c r="BC8">
        <v>1</v>
      </c>
      <c r="BD8" s="79" t="str">
        <f>REPLACE(INDEX(GroupVertices[Group],MATCH(Edges[[#This Row],[Vertex 1]],GroupVertices[Vertex],0)),1,1,"")</f>
        <v>3</v>
      </c>
      <c r="BE8" s="79" t="str">
        <f>REPLACE(INDEX(GroupVertices[Group],MATCH(Edges[[#This Row],[Vertex 2]],GroupVertices[Vertex],0)),1,1,"")</f>
        <v>1</v>
      </c>
      <c r="BF8" s="48"/>
      <c r="BG8" s="49"/>
      <c r="BH8" s="48"/>
      <c r="BI8" s="49"/>
      <c r="BJ8" s="48"/>
      <c r="BK8" s="49"/>
      <c r="BL8" s="48"/>
      <c r="BM8" s="49"/>
      <c r="BN8" s="48"/>
    </row>
    <row r="9" spans="1:66" ht="15">
      <c r="A9" s="65" t="s">
        <v>237</v>
      </c>
      <c r="B9" s="65" t="s">
        <v>261</v>
      </c>
      <c r="C9" s="66" t="s">
        <v>2383</v>
      </c>
      <c r="D9" s="67">
        <v>3</v>
      </c>
      <c r="E9" s="68" t="s">
        <v>132</v>
      </c>
      <c r="F9" s="69">
        <v>32</v>
      </c>
      <c r="G9" s="66"/>
      <c r="H9" s="70"/>
      <c r="I9" s="71"/>
      <c r="J9" s="71"/>
      <c r="K9" s="34" t="s">
        <v>65</v>
      </c>
      <c r="L9" s="78">
        <v>9</v>
      </c>
      <c r="M9" s="78"/>
      <c r="N9" s="73"/>
      <c r="O9" s="80" t="s">
        <v>318</v>
      </c>
      <c r="P9" s="82">
        <v>43598.34658564815</v>
      </c>
      <c r="Q9" s="80" t="s">
        <v>322</v>
      </c>
      <c r="R9" s="83" t="s">
        <v>411</v>
      </c>
      <c r="S9" s="80" t="s">
        <v>431</v>
      </c>
      <c r="T9" s="80" t="s">
        <v>442</v>
      </c>
      <c r="U9" s="80"/>
      <c r="V9" s="83" t="s">
        <v>479</v>
      </c>
      <c r="W9" s="82">
        <v>43598.34658564815</v>
      </c>
      <c r="X9" s="86">
        <v>43598</v>
      </c>
      <c r="Y9" s="88" t="s">
        <v>498</v>
      </c>
      <c r="Z9" s="83" t="s">
        <v>606</v>
      </c>
      <c r="AA9" s="80"/>
      <c r="AB9" s="80"/>
      <c r="AC9" s="88" t="s">
        <v>713</v>
      </c>
      <c r="AD9" s="80"/>
      <c r="AE9" s="80" t="b">
        <v>0</v>
      </c>
      <c r="AF9" s="80">
        <v>4</v>
      </c>
      <c r="AG9" s="88" t="s">
        <v>838</v>
      </c>
      <c r="AH9" s="80" t="b">
        <v>0</v>
      </c>
      <c r="AI9" s="80" t="s">
        <v>866</v>
      </c>
      <c r="AJ9" s="80"/>
      <c r="AK9" s="88" t="s">
        <v>838</v>
      </c>
      <c r="AL9" s="80" t="b">
        <v>0</v>
      </c>
      <c r="AM9" s="80">
        <v>2</v>
      </c>
      <c r="AN9" s="88" t="s">
        <v>838</v>
      </c>
      <c r="AO9" s="80" t="s">
        <v>878</v>
      </c>
      <c r="AP9" s="80" t="b">
        <v>0</v>
      </c>
      <c r="AQ9" s="88" t="s">
        <v>713</v>
      </c>
      <c r="AR9" s="80" t="s">
        <v>197</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8"/>
      <c r="BG9" s="49"/>
      <c r="BH9" s="48"/>
      <c r="BI9" s="49"/>
      <c r="BJ9" s="48"/>
      <c r="BK9" s="49"/>
      <c r="BL9" s="48"/>
      <c r="BM9" s="49"/>
      <c r="BN9" s="48"/>
    </row>
    <row r="10" spans="1:66" ht="15">
      <c r="A10" s="65" t="s">
        <v>238</v>
      </c>
      <c r="B10" s="65" t="s">
        <v>261</v>
      </c>
      <c r="C10" s="66" t="s">
        <v>2383</v>
      </c>
      <c r="D10" s="67">
        <v>3</v>
      </c>
      <c r="E10" s="68" t="s">
        <v>132</v>
      </c>
      <c r="F10" s="69">
        <v>32</v>
      </c>
      <c r="G10" s="66"/>
      <c r="H10" s="70"/>
      <c r="I10" s="71"/>
      <c r="J10" s="71"/>
      <c r="K10" s="34" t="s">
        <v>65</v>
      </c>
      <c r="L10" s="78">
        <v>10</v>
      </c>
      <c r="M10" s="78"/>
      <c r="N10" s="73"/>
      <c r="O10" s="80" t="s">
        <v>318</v>
      </c>
      <c r="P10" s="82">
        <v>43598.64829861111</v>
      </c>
      <c r="Q10" s="80" t="s">
        <v>322</v>
      </c>
      <c r="R10" s="80"/>
      <c r="S10" s="80"/>
      <c r="T10" s="80" t="s">
        <v>442</v>
      </c>
      <c r="U10" s="80"/>
      <c r="V10" s="83" t="s">
        <v>480</v>
      </c>
      <c r="W10" s="82">
        <v>43598.64829861111</v>
      </c>
      <c r="X10" s="86">
        <v>43598</v>
      </c>
      <c r="Y10" s="88" t="s">
        <v>499</v>
      </c>
      <c r="Z10" s="83" t="s">
        <v>607</v>
      </c>
      <c r="AA10" s="80"/>
      <c r="AB10" s="80"/>
      <c r="AC10" s="88" t="s">
        <v>714</v>
      </c>
      <c r="AD10" s="80"/>
      <c r="AE10" s="80" t="b">
        <v>0</v>
      </c>
      <c r="AF10" s="80">
        <v>0</v>
      </c>
      <c r="AG10" s="88" t="s">
        <v>838</v>
      </c>
      <c r="AH10" s="80" t="b">
        <v>0</v>
      </c>
      <c r="AI10" s="80" t="s">
        <v>866</v>
      </c>
      <c r="AJ10" s="80"/>
      <c r="AK10" s="88" t="s">
        <v>838</v>
      </c>
      <c r="AL10" s="80" t="b">
        <v>0</v>
      </c>
      <c r="AM10" s="80">
        <v>2</v>
      </c>
      <c r="AN10" s="88" t="s">
        <v>713</v>
      </c>
      <c r="AO10" s="80" t="s">
        <v>878</v>
      </c>
      <c r="AP10" s="80" t="b">
        <v>0</v>
      </c>
      <c r="AQ10" s="88" t="s">
        <v>713</v>
      </c>
      <c r="AR10" s="80" t="s">
        <v>197</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8"/>
      <c r="BG10" s="49"/>
      <c r="BH10" s="48"/>
      <c r="BI10" s="49"/>
      <c r="BJ10" s="48"/>
      <c r="BK10" s="49"/>
      <c r="BL10" s="48"/>
      <c r="BM10" s="49"/>
      <c r="BN10" s="48"/>
    </row>
    <row r="11" spans="1:66" ht="15">
      <c r="A11" s="65" t="s">
        <v>237</v>
      </c>
      <c r="B11" s="65" t="s">
        <v>238</v>
      </c>
      <c r="C11" s="66" t="s">
        <v>2383</v>
      </c>
      <c r="D11" s="67">
        <v>3</v>
      </c>
      <c r="E11" s="68" t="s">
        <v>132</v>
      </c>
      <c r="F11" s="69">
        <v>32</v>
      </c>
      <c r="G11" s="66"/>
      <c r="H11" s="70"/>
      <c r="I11" s="71"/>
      <c r="J11" s="71"/>
      <c r="K11" s="34" t="s">
        <v>66</v>
      </c>
      <c r="L11" s="78">
        <v>11</v>
      </c>
      <c r="M11" s="78"/>
      <c r="N11" s="73"/>
      <c r="O11" s="80" t="s">
        <v>318</v>
      </c>
      <c r="P11" s="82">
        <v>43598.34658564815</v>
      </c>
      <c r="Q11" s="80" t="s">
        <v>322</v>
      </c>
      <c r="R11" s="83" t="s">
        <v>411</v>
      </c>
      <c r="S11" s="80" t="s">
        <v>431</v>
      </c>
      <c r="T11" s="80" t="s">
        <v>442</v>
      </c>
      <c r="U11" s="80"/>
      <c r="V11" s="83" t="s">
        <v>479</v>
      </c>
      <c r="W11" s="82">
        <v>43598.34658564815</v>
      </c>
      <c r="X11" s="86">
        <v>43598</v>
      </c>
      <c r="Y11" s="88" t="s">
        <v>498</v>
      </c>
      <c r="Z11" s="83" t="s">
        <v>606</v>
      </c>
      <c r="AA11" s="80"/>
      <c r="AB11" s="80"/>
      <c r="AC11" s="88" t="s">
        <v>713</v>
      </c>
      <c r="AD11" s="80"/>
      <c r="AE11" s="80" t="b">
        <v>0</v>
      </c>
      <c r="AF11" s="80">
        <v>4</v>
      </c>
      <c r="AG11" s="88" t="s">
        <v>838</v>
      </c>
      <c r="AH11" s="80" t="b">
        <v>0</v>
      </c>
      <c r="AI11" s="80" t="s">
        <v>866</v>
      </c>
      <c r="AJ11" s="80"/>
      <c r="AK11" s="88" t="s">
        <v>838</v>
      </c>
      <c r="AL11" s="80" t="b">
        <v>0</v>
      </c>
      <c r="AM11" s="80">
        <v>2</v>
      </c>
      <c r="AN11" s="88" t="s">
        <v>838</v>
      </c>
      <c r="AO11" s="80" t="s">
        <v>878</v>
      </c>
      <c r="AP11" s="80" t="b">
        <v>0</v>
      </c>
      <c r="AQ11" s="88" t="s">
        <v>713</v>
      </c>
      <c r="AR11" s="80" t="s">
        <v>197</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8">
        <v>0</v>
      </c>
      <c r="BG11" s="49">
        <v>0</v>
      </c>
      <c r="BH11" s="48">
        <v>1</v>
      </c>
      <c r="BI11" s="49">
        <v>4</v>
      </c>
      <c r="BJ11" s="48">
        <v>0</v>
      </c>
      <c r="BK11" s="49">
        <v>0</v>
      </c>
      <c r="BL11" s="48">
        <v>24</v>
      </c>
      <c r="BM11" s="49">
        <v>96</v>
      </c>
      <c r="BN11" s="48">
        <v>25</v>
      </c>
    </row>
    <row r="12" spans="1:66" ht="15">
      <c r="A12" s="65" t="s">
        <v>238</v>
      </c>
      <c r="B12" s="65" t="s">
        <v>237</v>
      </c>
      <c r="C12" s="66" t="s">
        <v>2383</v>
      </c>
      <c r="D12" s="67">
        <v>3</v>
      </c>
      <c r="E12" s="68" t="s">
        <v>132</v>
      </c>
      <c r="F12" s="69">
        <v>32</v>
      </c>
      <c r="G12" s="66"/>
      <c r="H12" s="70"/>
      <c r="I12" s="71"/>
      <c r="J12" s="71"/>
      <c r="K12" s="34" t="s">
        <v>66</v>
      </c>
      <c r="L12" s="78">
        <v>12</v>
      </c>
      <c r="M12" s="78"/>
      <c r="N12" s="73"/>
      <c r="O12" s="80" t="s">
        <v>320</v>
      </c>
      <c r="P12" s="82">
        <v>43598.64829861111</v>
      </c>
      <c r="Q12" s="80" t="s">
        <v>322</v>
      </c>
      <c r="R12" s="80"/>
      <c r="S12" s="80"/>
      <c r="T12" s="80" t="s">
        <v>442</v>
      </c>
      <c r="U12" s="80"/>
      <c r="V12" s="83" t="s">
        <v>480</v>
      </c>
      <c r="W12" s="82">
        <v>43598.64829861111</v>
      </c>
      <c r="X12" s="86">
        <v>43598</v>
      </c>
      <c r="Y12" s="88" t="s">
        <v>499</v>
      </c>
      <c r="Z12" s="83" t="s">
        <v>607</v>
      </c>
      <c r="AA12" s="80"/>
      <c r="AB12" s="80"/>
      <c r="AC12" s="88" t="s">
        <v>714</v>
      </c>
      <c r="AD12" s="80"/>
      <c r="AE12" s="80" t="b">
        <v>0</v>
      </c>
      <c r="AF12" s="80">
        <v>0</v>
      </c>
      <c r="AG12" s="88" t="s">
        <v>838</v>
      </c>
      <c r="AH12" s="80" t="b">
        <v>0</v>
      </c>
      <c r="AI12" s="80" t="s">
        <v>866</v>
      </c>
      <c r="AJ12" s="80"/>
      <c r="AK12" s="88" t="s">
        <v>838</v>
      </c>
      <c r="AL12" s="80" t="b">
        <v>0</v>
      </c>
      <c r="AM12" s="80">
        <v>2</v>
      </c>
      <c r="AN12" s="88" t="s">
        <v>713</v>
      </c>
      <c r="AO12" s="80" t="s">
        <v>878</v>
      </c>
      <c r="AP12" s="80" t="b">
        <v>0</v>
      </c>
      <c r="AQ12" s="88" t="s">
        <v>713</v>
      </c>
      <c r="AR12" s="80" t="s">
        <v>197</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8"/>
      <c r="BG12" s="49"/>
      <c r="BH12" s="48"/>
      <c r="BI12" s="49"/>
      <c r="BJ12" s="48"/>
      <c r="BK12" s="49"/>
      <c r="BL12" s="48"/>
      <c r="BM12" s="49"/>
      <c r="BN12" s="48"/>
    </row>
    <row r="13" spans="1:66" ht="15">
      <c r="A13" s="65" t="s">
        <v>238</v>
      </c>
      <c r="B13" s="65" t="s">
        <v>243</v>
      </c>
      <c r="C13" s="66" t="s">
        <v>2383</v>
      </c>
      <c r="D13" s="67">
        <v>3</v>
      </c>
      <c r="E13" s="68" t="s">
        <v>132</v>
      </c>
      <c r="F13" s="69">
        <v>32</v>
      </c>
      <c r="G13" s="66"/>
      <c r="H13" s="70"/>
      <c r="I13" s="71"/>
      <c r="J13" s="71"/>
      <c r="K13" s="34" t="s">
        <v>65</v>
      </c>
      <c r="L13" s="78">
        <v>13</v>
      </c>
      <c r="M13" s="78"/>
      <c r="N13" s="73"/>
      <c r="O13" s="80" t="s">
        <v>318</v>
      </c>
      <c r="P13" s="82">
        <v>43598.64829861111</v>
      </c>
      <c r="Q13" s="80" t="s">
        <v>322</v>
      </c>
      <c r="R13" s="80"/>
      <c r="S13" s="80"/>
      <c r="T13" s="80" t="s">
        <v>442</v>
      </c>
      <c r="U13" s="80"/>
      <c r="V13" s="83" t="s">
        <v>480</v>
      </c>
      <c r="W13" s="82">
        <v>43598.64829861111</v>
      </c>
      <c r="X13" s="86">
        <v>43598</v>
      </c>
      <c r="Y13" s="88" t="s">
        <v>499</v>
      </c>
      <c r="Z13" s="83" t="s">
        <v>607</v>
      </c>
      <c r="AA13" s="80"/>
      <c r="AB13" s="80"/>
      <c r="AC13" s="88" t="s">
        <v>714</v>
      </c>
      <c r="AD13" s="80"/>
      <c r="AE13" s="80" t="b">
        <v>0</v>
      </c>
      <c r="AF13" s="80">
        <v>0</v>
      </c>
      <c r="AG13" s="88" t="s">
        <v>838</v>
      </c>
      <c r="AH13" s="80" t="b">
        <v>0</v>
      </c>
      <c r="AI13" s="80" t="s">
        <v>866</v>
      </c>
      <c r="AJ13" s="80"/>
      <c r="AK13" s="88" t="s">
        <v>838</v>
      </c>
      <c r="AL13" s="80" t="b">
        <v>0</v>
      </c>
      <c r="AM13" s="80">
        <v>2</v>
      </c>
      <c r="AN13" s="88" t="s">
        <v>713</v>
      </c>
      <c r="AO13" s="80" t="s">
        <v>878</v>
      </c>
      <c r="AP13" s="80" t="b">
        <v>0</v>
      </c>
      <c r="AQ13" s="88" t="s">
        <v>713</v>
      </c>
      <c r="AR13" s="80" t="s">
        <v>197</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1</v>
      </c>
      <c r="BF13" s="48">
        <v>0</v>
      </c>
      <c r="BG13" s="49">
        <v>0</v>
      </c>
      <c r="BH13" s="48">
        <v>1</v>
      </c>
      <c r="BI13" s="49">
        <v>4</v>
      </c>
      <c r="BJ13" s="48">
        <v>0</v>
      </c>
      <c r="BK13" s="49">
        <v>0</v>
      </c>
      <c r="BL13" s="48">
        <v>24</v>
      </c>
      <c r="BM13" s="49">
        <v>96</v>
      </c>
      <c r="BN13" s="48">
        <v>25</v>
      </c>
    </row>
    <row r="14" spans="1:66" ht="15">
      <c r="A14" s="65" t="s">
        <v>239</v>
      </c>
      <c r="B14" s="65" t="s">
        <v>262</v>
      </c>
      <c r="C14" s="66" t="s">
        <v>2383</v>
      </c>
      <c r="D14" s="67">
        <v>3</v>
      </c>
      <c r="E14" s="68" t="s">
        <v>132</v>
      </c>
      <c r="F14" s="69">
        <v>32</v>
      </c>
      <c r="G14" s="66"/>
      <c r="H14" s="70"/>
      <c r="I14" s="71"/>
      <c r="J14" s="71"/>
      <c r="K14" s="34" t="s">
        <v>65</v>
      </c>
      <c r="L14" s="78">
        <v>14</v>
      </c>
      <c r="M14" s="78"/>
      <c r="N14" s="73"/>
      <c r="O14" s="80" t="s">
        <v>318</v>
      </c>
      <c r="P14" s="82">
        <v>43594.70006944444</v>
      </c>
      <c r="Q14" s="80" t="s">
        <v>323</v>
      </c>
      <c r="R14" s="80"/>
      <c r="S14" s="80"/>
      <c r="T14" s="80" t="s">
        <v>443</v>
      </c>
      <c r="U14" s="80"/>
      <c r="V14" s="83" t="s">
        <v>481</v>
      </c>
      <c r="W14" s="82">
        <v>43594.70006944444</v>
      </c>
      <c r="X14" s="86">
        <v>43594</v>
      </c>
      <c r="Y14" s="88" t="s">
        <v>500</v>
      </c>
      <c r="Z14" s="83" t="s">
        <v>608</v>
      </c>
      <c r="AA14" s="80"/>
      <c r="AB14" s="80"/>
      <c r="AC14" s="88" t="s">
        <v>715</v>
      </c>
      <c r="AD14" s="80"/>
      <c r="AE14" s="80" t="b">
        <v>0</v>
      </c>
      <c r="AF14" s="80">
        <v>3</v>
      </c>
      <c r="AG14" s="88" t="s">
        <v>838</v>
      </c>
      <c r="AH14" s="80" t="b">
        <v>0</v>
      </c>
      <c r="AI14" s="80" t="s">
        <v>866</v>
      </c>
      <c r="AJ14" s="80"/>
      <c r="AK14" s="88" t="s">
        <v>838</v>
      </c>
      <c r="AL14" s="80" t="b">
        <v>0</v>
      </c>
      <c r="AM14" s="80">
        <v>0</v>
      </c>
      <c r="AN14" s="88" t="s">
        <v>838</v>
      </c>
      <c r="AO14" s="80" t="s">
        <v>879</v>
      </c>
      <c r="AP14" s="80" t="b">
        <v>0</v>
      </c>
      <c r="AQ14" s="88" t="s">
        <v>715</v>
      </c>
      <c r="AR14" s="80" t="s">
        <v>197</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c r="BG14" s="49"/>
      <c r="BH14" s="48"/>
      <c r="BI14" s="49"/>
      <c r="BJ14" s="48"/>
      <c r="BK14" s="49"/>
      <c r="BL14" s="48"/>
      <c r="BM14" s="49"/>
      <c r="BN14" s="48"/>
    </row>
    <row r="15" spans="1:66" ht="15">
      <c r="A15" s="65" t="s">
        <v>239</v>
      </c>
      <c r="B15" s="65" t="s">
        <v>263</v>
      </c>
      <c r="C15" s="66" t="s">
        <v>2383</v>
      </c>
      <c r="D15" s="67">
        <v>3</v>
      </c>
      <c r="E15" s="68" t="s">
        <v>132</v>
      </c>
      <c r="F15" s="69">
        <v>32</v>
      </c>
      <c r="G15" s="66"/>
      <c r="H15" s="70"/>
      <c r="I15" s="71"/>
      <c r="J15" s="71"/>
      <c r="K15" s="34" t="s">
        <v>65</v>
      </c>
      <c r="L15" s="78">
        <v>15</v>
      </c>
      <c r="M15" s="78"/>
      <c r="N15" s="73"/>
      <c r="O15" s="80" t="s">
        <v>318</v>
      </c>
      <c r="P15" s="82">
        <v>43594.70006944444</v>
      </c>
      <c r="Q15" s="80" t="s">
        <v>323</v>
      </c>
      <c r="R15" s="80"/>
      <c r="S15" s="80"/>
      <c r="T15" s="80" t="s">
        <v>443</v>
      </c>
      <c r="U15" s="80"/>
      <c r="V15" s="83" t="s">
        <v>481</v>
      </c>
      <c r="W15" s="82">
        <v>43594.70006944444</v>
      </c>
      <c r="X15" s="86">
        <v>43594</v>
      </c>
      <c r="Y15" s="88" t="s">
        <v>500</v>
      </c>
      <c r="Z15" s="83" t="s">
        <v>608</v>
      </c>
      <c r="AA15" s="80"/>
      <c r="AB15" s="80"/>
      <c r="AC15" s="88" t="s">
        <v>715</v>
      </c>
      <c r="AD15" s="80"/>
      <c r="AE15" s="80" t="b">
        <v>0</v>
      </c>
      <c r="AF15" s="80">
        <v>3</v>
      </c>
      <c r="AG15" s="88" t="s">
        <v>838</v>
      </c>
      <c r="AH15" s="80" t="b">
        <v>0</v>
      </c>
      <c r="AI15" s="80" t="s">
        <v>866</v>
      </c>
      <c r="AJ15" s="80"/>
      <c r="AK15" s="88" t="s">
        <v>838</v>
      </c>
      <c r="AL15" s="80" t="b">
        <v>0</v>
      </c>
      <c r="AM15" s="80">
        <v>0</v>
      </c>
      <c r="AN15" s="88" t="s">
        <v>838</v>
      </c>
      <c r="AO15" s="80" t="s">
        <v>879</v>
      </c>
      <c r="AP15" s="80" t="b">
        <v>0</v>
      </c>
      <c r="AQ15" s="88" t="s">
        <v>715</v>
      </c>
      <c r="AR15" s="80" t="s">
        <v>197</v>
      </c>
      <c r="AS15" s="80">
        <v>0</v>
      </c>
      <c r="AT15" s="80">
        <v>0</v>
      </c>
      <c r="AU15" s="80"/>
      <c r="AV15" s="80"/>
      <c r="AW15" s="80"/>
      <c r="AX15" s="80"/>
      <c r="AY15" s="80"/>
      <c r="AZ15" s="80"/>
      <c r="BA15" s="80"/>
      <c r="BB15" s="80"/>
      <c r="BC15">
        <v>1</v>
      </c>
      <c r="BD15" s="79" t="str">
        <f>REPLACE(INDEX(GroupVertices[Group],MATCH(Edges[[#This Row],[Vertex 1]],GroupVertices[Vertex],0)),1,1,"")</f>
        <v>2</v>
      </c>
      <c r="BE15" s="79" t="str">
        <f>REPLACE(INDEX(GroupVertices[Group],MATCH(Edges[[#This Row],[Vertex 2]],GroupVertices[Vertex],0)),1,1,"")</f>
        <v>2</v>
      </c>
      <c r="BF15" s="48"/>
      <c r="BG15" s="49"/>
      <c r="BH15" s="48"/>
      <c r="BI15" s="49"/>
      <c r="BJ15" s="48"/>
      <c r="BK15" s="49"/>
      <c r="BL15" s="48"/>
      <c r="BM15" s="49"/>
      <c r="BN15" s="48"/>
    </row>
    <row r="16" spans="1:66" ht="15">
      <c r="A16" s="65" t="s">
        <v>239</v>
      </c>
      <c r="B16" s="65" t="s">
        <v>264</v>
      </c>
      <c r="C16" s="66" t="s">
        <v>2383</v>
      </c>
      <c r="D16" s="67">
        <v>3</v>
      </c>
      <c r="E16" s="68" t="s">
        <v>132</v>
      </c>
      <c r="F16" s="69">
        <v>32</v>
      </c>
      <c r="G16" s="66"/>
      <c r="H16" s="70"/>
      <c r="I16" s="71"/>
      <c r="J16" s="71"/>
      <c r="K16" s="34" t="s">
        <v>65</v>
      </c>
      <c r="L16" s="78">
        <v>16</v>
      </c>
      <c r="M16" s="78"/>
      <c r="N16" s="73"/>
      <c r="O16" s="80" t="s">
        <v>318</v>
      </c>
      <c r="P16" s="82">
        <v>43594.70006944444</v>
      </c>
      <c r="Q16" s="80" t="s">
        <v>323</v>
      </c>
      <c r="R16" s="80"/>
      <c r="S16" s="80"/>
      <c r="T16" s="80" t="s">
        <v>443</v>
      </c>
      <c r="U16" s="80"/>
      <c r="V16" s="83" t="s">
        <v>481</v>
      </c>
      <c r="W16" s="82">
        <v>43594.70006944444</v>
      </c>
      <c r="X16" s="86">
        <v>43594</v>
      </c>
      <c r="Y16" s="88" t="s">
        <v>500</v>
      </c>
      <c r="Z16" s="83" t="s">
        <v>608</v>
      </c>
      <c r="AA16" s="80"/>
      <c r="AB16" s="80"/>
      <c r="AC16" s="88" t="s">
        <v>715</v>
      </c>
      <c r="AD16" s="80"/>
      <c r="AE16" s="80" t="b">
        <v>0</v>
      </c>
      <c r="AF16" s="80">
        <v>3</v>
      </c>
      <c r="AG16" s="88" t="s">
        <v>838</v>
      </c>
      <c r="AH16" s="80" t="b">
        <v>0</v>
      </c>
      <c r="AI16" s="80" t="s">
        <v>866</v>
      </c>
      <c r="AJ16" s="80"/>
      <c r="AK16" s="88" t="s">
        <v>838</v>
      </c>
      <c r="AL16" s="80" t="b">
        <v>0</v>
      </c>
      <c r="AM16" s="80">
        <v>0</v>
      </c>
      <c r="AN16" s="88" t="s">
        <v>838</v>
      </c>
      <c r="AO16" s="80" t="s">
        <v>879</v>
      </c>
      <c r="AP16" s="80" t="b">
        <v>0</v>
      </c>
      <c r="AQ16" s="88" t="s">
        <v>715</v>
      </c>
      <c r="AR16" s="80" t="s">
        <v>197</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c r="BG16" s="49"/>
      <c r="BH16" s="48"/>
      <c r="BI16" s="49"/>
      <c r="BJ16" s="48"/>
      <c r="BK16" s="49"/>
      <c r="BL16" s="48"/>
      <c r="BM16" s="49"/>
      <c r="BN16" s="48"/>
    </row>
    <row r="17" spans="1:66" ht="15">
      <c r="A17" s="65" t="s">
        <v>239</v>
      </c>
      <c r="B17" s="65" t="s">
        <v>265</v>
      </c>
      <c r="C17" s="66" t="s">
        <v>2383</v>
      </c>
      <c r="D17" s="67">
        <v>3</v>
      </c>
      <c r="E17" s="68" t="s">
        <v>132</v>
      </c>
      <c r="F17" s="69">
        <v>32</v>
      </c>
      <c r="G17" s="66"/>
      <c r="H17" s="70"/>
      <c r="I17" s="71"/>
      <c r="J17" s="71"/>
      <c r="K17" s="34" t="s">
        <v>65</v>
      </c>
      <c r="L17" s="78">
        <v>17</v>
      </c>
      <c r="M17" s="78"/>
      <c r="N17" s="73"/>
      <c r="O17" s="80" t="s">
        <v>318</v>
      </c>
      <c r="P17" s="82">
        <v>43594.70006944444</v>
      </c>
      <c r="Q17" s="80" t="s">
        <v>323</v>
      </c>
      <c r="R17" s="80"/>
      <c r="S17" s="80"/>
      <c r="T17" s="80" t="s">
        <v>443</v>
      </c>
      <c r="U17" s="80"/>
      <c r="V17" s="83" t="s">
        <v>481</v>
      </c>
      <c r="W17" s="82">
        <v>43594.70006944444</v>
      </c>
      <c r="X17" s="86">
        <v>43594</v>
      </c>
      <c r="Y17" s="88" t="s">
        <v>500</v>
      </c>
      <c r="Z17" s="83" t="s">
        <v>608</v>
      </c>
      <c r="AA17" s="80"/>
      <c r="AB17" s="80"/>
      <c r="AC17" s="88" t="s">
        <v>715</v>
      </c>
      <c r="AD17" s="80"/>
      <c r="AE17" s="80" t="b">
        <v>0</v>
      </c>
      <c r="AF17" s="80">
        <v>3</v>
      </c>
      <c r="AG17" s="88" t="s">
        <v>838</v>
      </c>
      <c r="AH17" s="80" t="b">
        <v>0</v>
      </c>
      <c r="AI17" s="80" t="s">
        <v>866</v>
      </c>
      <c r="AJ17" s="80"/>
      <c r="AK17" s="88" t="s">
        <v>838</v>
      </c>
      <c r="AL17" s="80" t="b">
        <v>0</v>
      </c>
      <c r="AM17" s="80">
        <v>0</v>
      </c>
      <c r="AN17" s="88" t="s">
        <v>838</v>
      </c>
      <c r="AO17" s="80" t="s">
        <v>879</v>
      </c>
      <c r="AP17" s="80" t="b">
        <v>0</v>
      </c>
      <c r="AQ17" s="88" t="s">
        <v>715</v>
      </c>
      <c r="AR17" s="80" t="s">
        <v>197</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c r="BG17" s="49"/>
      <c r="BH17" s="48"/>
      <c r="BI17" s="49"/>
      <c r="BJ17" s="48"/>
      <c r="BK17" s="49"/>
      <c r="BL17" s="48"/>
      <c r="BM17" s="49"/>
      <c r="BN17" s="48"/>
    </row>
    <row r="18" spans="1:66" ht="15">
      <c r="A18" s="65" t="s">
        <v>239</v>
      </c>
      <c r="B18" s="65" t="s">
        <v>266</v>
      </c>
      <c r="C18" s="66" t="s">
        <v>2383</v>
      </c>
      <c r="D18" s="67">
        <v>3</v>
      </c>
      <c r="E18" s="68" t="s">
        <v>132</v>
      </c>
      <c r="F18" s="69">
        <v>32</v>
      </c>
      <c r="G18" s="66"/>
      <c r="H18" s="70"/>
      <c r="I18" s="71"/>
      <c r="J18" s="71"/>
      <c r="K18" s="34" t="s">
        <v>65</v>
      </c>
      <c r="L18" s="78">
        <v>18</v>
      </c>
      <c r="M18" s="78"/>
      <c r="N18" s="73"/>
      <c r="O18" s="80" t="s">
        <v>318</v>
      </c>
      <c r="P18" s="82">
        <v>43594.70006944444</v>
      </c>
      <c r="Q18" s="80" t="s">
        <v>323</v>
      </c>
      <c r="R18" s="80"/>
      <c r="S18" s="80"/>
      <c r="T18" s="80" t="s">
        <v>443</v>
      </c>
      <c r="U18" s="80"/>
      <c r="V18" s="83" t="s">
        <v>481</v>
      </c>
      <c r="W18" s="82">
        <v>43594.70006944444</v>
      </c>
      <c r="X18" s="86">
        <v>43594</v>
      </c>
      <c r="Y18" s="88" t="s">
        <v>500</v>
      </c>
      <c r="Z18" s="83" t="s">
        <v>608</v>
      </c>
      <c r="AA18" s="80"/>
      <c r="AB18" s="80"/>
      <c r="AC18" s="88" t="s">
        <v>715</v>
      </c>
      <c r="AD18" s="80"/>
      <c r="AE18" s="80" t="b">
        <v>0</v>
      </c>
      <c r="AF18" s="80">
        <v>3</v>
      </c>
      <c r="AG18" s="88" t="s">
        <v>838</v>
      </c>
      <c r="AH18" s="80" t="b">
        <v>0</v>
      </c>
      <c r="AI18" s="80" t="s">
        <v>866</v>
      </c>
      <c r="AJ18" s="80"/>
      <c r="AK18" s="88" t="s">
        <v>838</v>
      </c>
      <c r="AL18" s="80" t="b">
        <v>0</v>
      </c>
      <c r="AM18" s="80">
        <v>0</v>
      </c>
      <c r="AN18" s="88" t="s">
        <v>838</v>
      </c>
      <c r="AO18" s="80" t="s">
        <v>879</v>
      </c>
      <c r="AP18" s="80" t="b">
        <v>0</v>
      </c>
      <c r="AQ18" s="88" t="s">
        <v>715</v>
      </c>
      <c r="AR18" s="80" t="s">
        <v>197</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c r="BG18" s="49"/>
      <c r="BH18" s="48"/>
      <c r="BI18" s="49"/>
      <c r="BJ18" s="48"/>
      <c r="BK18" s="49"/>
      <c r="BL18" s="48"/>
      <c r="BM18" s="49"/>
      <c r="BN18" s="48"/>
    </row>
    <row r="19" spans="1:66" ht="15">
      <c r="A19" s="65" t="s">
        <v>239</v>
      </c>
      <c r="B19" s="65" t="s">
        <v>267</v>
      </c>
      <c r="C19" s="66" t="s">
        <v>2383</v>
      </c>
      <c r="D19" s="67">
        <v>3</v>
      </c>
      <c r="E19" s="68" t="s">
        <v>132</v>
      </c>
      <c r="F19" s="69">
        <v>32</v>
      </c>
      <c r="G19" s="66"/>
      <c r="H19" s="70"/>
      <c r="I19" s="71"/>
      <c r="J19" s="71"/>
      <c r="K19" s="34" t="s">
        <v>65</v>
      </c>
      <c r="L19" s="78">
        <v>19</v>
      </c>
      <c r="M19" s="78"/>
      <c r="N19" s="73"/>
      <c r="O19" s="80" t="s">
        <v>318</v>
      </c>
      <c r="P19" s="82">
        <v>43594.70006944444</v>
      </c>
      <c r="Q19" s="80" t="s">
        <v>323</v>
      </c>
      <c r="R19" s="80"/>
      <c r="S19" s="80"/>
      <c r="T19" s="80" t="s">
        <v>443</v>
      </c>
      <c r="U19" s="80"/>
      <c r="V19" s="83" t="s">
        <v>481</v>
      </c>
      <c r="W19" s="82">
        <v>43594.70006944444</v>
      </c>
      <c r="X19" s="86">
        <v>43594</v>
      </c>
      <c r="Y19" s="88" t="s">
        <v>500</v>
      </c>
      <c r="Z19" s="83" t="s">
        <v>608</v>
      </c>
      <c r="AA19" s="80"/>
      <c r="AB19" s="80"/>
      <c r="AC19" s="88" t="s">
        <v>715</v>
      </c>
      <c r="AD19" s="80"/>
      <c r="AE19" s="80" t="b">
        <v>0</v>
      </c>
      <c r="AF19" s="80">
        <v>3</v>
      </c>
      <c r="AG19" s="88" t="s">
        <v>838</v>
      </c>
      <c r="AH19" s="80" t="b">
        <v>0</v>
      </c>
      <c r="AI19" s="80" t="s">
        <v>866</v>
      </c>
      <c r="AJ19" s="80"/>
      <c r="AK19" s="88" t="s">
        <v>838</v>
      </c>
      <c r="AL19" s="80" t="b">
        <v>0</v>
      </c>
      <c r="AM19" s="80">
        <v>0</v>
      </c>
      <c r="AN19" s="88" t="s">
        <v>838</v>
      </c>
      <c r="AO19" s="80" t="s">
        <v>879</v>
      </c>
      <c r="AP19" s="80" t="b">
        <v>0</v>
      </c>
      <c r="AQ19" s="88" t="s">
        <v>715</v>
      </c>
      <c r="AR19" s="80" t="s">
        <v>197</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48"/>
      <c r="BG19" s="49"/>
      <c r="BH19" s="48"/>
      <c r="BI19" s="49"/>
      <c r="BJ19" s="48"/>
      <c r="BK19" s="49"/>
      <c r="BL19" s="48"/>
      <c r="BM19" s="49"/>
      <c r="BN19" s="48"/>
    </row>
    <row r="20" spans="1:66" ht="15">
      <c r="A20" s="65" t="s">
        <v>239</v>
      </c>
      <c r="B20" s="65" t="s">
        <v>268</v>
      </c>
      <c r="C20" s="66" t="s">
        <v>2383</v>
      </c>
      <c r="D20" s="67">
        <v>3</v>
      </c>
      <c r="E20" s="68" t="s">
        <v>132</v>
      </c>
      <c r="F20" s="69">
        <v>32</v>
      </c>
      <c r="G20" s="66"/>
      <c r="H20" s="70"/>
      <c r="I20" s="71"/>
      <c r="J20" s="71"/>
      <c r="K20" s="34" t="s">
        <v>65</v>
      </c>
      <c r="L20" s="78">
        <v>20</v>
      </c>
      <c r="M20" s="78"/>
      <c r="N20" s="73"/>
      <c r="O20" s="80" t="s">
        <v>318</v>
      </c>
      <c r="P20" s="82">
        <v>43594.70006944444</v>
      </c>
      <c r="Q20" s="80" t="s">
        <v>323</v>
      </c>
      <c r="R20" s="80"/>
      <c r="S20" s="80"/>
      <c r="T20" s="80" t="s">
        <v>443</v>
      </c>
      <c r="U20" s="80"/>
      <c r="V20" s="83" t="s">
        <v>481</v>
      </c>
      <c r="W20" s="82">
        <v>43594.70006944444</v>
      </c>
      <c r="X20" s="86">
        <v>43594</v>
      </c>
      <c r="Y20" s="88" t="s">
        <v>500</v>
      </c>
      <c r="Z20" s="83" t="s">
        <v>608</v>
      </c>
      <c r="AA20" s="80"/>
      <c r="AB20" s="80"/>
      <c r="AC20" s="88" t="s">
        <v>715</v>
      </c>
      <c r="AD20" s="80"/>
      <c r="AE20" s="80" t="b">
        <v>0</v>
      </c>
      <c r="AF20" s="80">
        <v>3</v>
      </c>
      <c r="AG20" s="88" t="s">
        <v>838</v>
      </c>
      <c r="AH20" s="80" t="b">
        <v>0</v>
      </c>
      <c r="AI20" s="80" t="s">
        <v>866</v>
      </c>
      <c r="AJ20" s="80"/>
      <c r="AK20" s="88" t="s">
        <v>838</v>
      </c>
      <c r="AL20" s="80" t="b">
        <v>0</v>
      </c>
      <c r="AM20" s="80">
        <v>0</v>
      </c>
      <c r="AN20" s="88" t="s">
        <v>838</v>
      </c>
      <c r="AO20" s="80" t="s">
        <v>879</v>
      </c>
      <c r="AP20" s="80" t="b">
        <v>0</v>
      </c>
      <c r="AQ20" s="88" t="s">
        <v>715</v>
      </c>
      <c r="AR20" s="80" t="s">
        <v>197</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239</v>
      </c>
      <c r="B21" s="65" t="s">
        <v>269</v>
      </c>
      <c r="C21" s="66" t="s">
        <v>2383</v>
      </c>
      <c r="D21" s="67">
        <v>3</v>
      </c>
      <c r="E21" s="68" t="s">
        <v>132</v>
      </c>
      <c r="F21" s="69">
        <v>32</v>
      </c>
      <c r="G21" s="66"/>
      <c r="H21" s="70"/>
      <c r="I21" s="71"/>
      <c r="J21" s="71"/>
      <c r="K21" s="34" t="s">
        <v>65</v>
      </c>
      <c r="L21" s="78">
        <v>21</v>
      </c>
      <c r="M21" s="78"/>
      <c r="N21" s="73"/>
      <c r="O21" s="80" t="s">
        <v>318</v>
      </c>
      <c r="P21" s="82">
        <v>43594.70006944444</v>
      </c>
      <c r="Q21" s="80" t="s">
        <v>323</v>
      </c>
      <c r="R21" s="80"/>
      <c r="S21" s="80"/>
      <c r="T21" s="80" t="s">
        <v>443</v>
      </c>
      <c r="U21" s="80"/>
      <c r="V21" s="83" t="s">
        <v>481</v>
      </c>
      <c r="W21" s="82">
        <v>43594.70006944444</v>
      </c>
      <c r="X21" s="86">
        <v>43594</v>
      </c>
      <c r="Y21" s="88" t="s">
        <v>500</v>
      </c>
      <c r="Z21" s="83" t="s">
        <v>608</v>
      </c>
      <c r="AA21" s="80"/>
      <c r="AB21" s="80"/>
      <c r="AC21" s="88" t="s">
        <v>715</v>
      </c>
      <c r="AD21" s="80"/>
      <c r="AE21" s="80" t="b">
        <v>0</v>
      </c>
      <c r="AF21" s="80">
        <v>3</v>
      </c>
      <c r="AG21" s="88" t="s">
        <v>838</v>
      </c>
      <c r="AH21" s="80" t="b">
        <v>0</v>
      </c>
      <c r="AI21" s="80" t="s">
        <v>866</v>
      </c>
      <c r="AJ21" s="80"/>
      <c r="AK21" s="88" t="s">
        <v>838</v>
      </c>
      <c r="AL21" s="80" t="b">
        <v>0</v>
      </c>
      <c r="AM21" s="80">
        <v>0</v>
      </c>
      <c r="AN21" s="88" t="s">
        <v>838</v>
      </c>
      <c r="AO21" s="80" t="s">
        <v>879</v>
      </c>
      <c r="AP21" s="80" t="b">
        <v>0</v>
      </c>
      <c r="AQ21" s="88" t="s">
        <v>715</v>
      </c>
      <c r="AR21" s="80" t="s">
        <v>197</v>
      </c>
      <c r="AS21" s="80">
        <v>0</v>
      </c>
      <c r="AT21" s="80">
        <v>0</v>
      </c>
      <c r="AU21" s="80"/>
      <c r="AV21" s="80"/>
      <c r="AW21" s="80"/>
      <c r="AX21" s="80"/>
      <c r="AY21" s="80"/>
      <c r="AZ21" s="80"/>
      <c r="BA21" s="80"/>
      <c r="BB21" s="80"/>
      <c r="BC21">
        <v>1</v>
      </c>
      <c r="BD21" s="79" t="str">
        <f>REPLACE(INDEX(GroupVertices[Group],MATCH(Edges[[#This Row],[Vertex 1]],GroupVertices[Vertex],0)),1,1,"")</f>
        <v>2</v>
      </c>
      <c r="BE21" s="79" t="str">
        <f>REPLACE(INDEX(GroupVertices[Group],MATCH(Edges[[#This Row],[Vertex 2]],GroupVertices[Vertex],0)),1,1,"")</f>
        <v>2</v>
      </c>
      <c r="BF21" s="48"/>
      <c r="BG21" s="49"/>
      <c r="BH21" s="48"/>
      <c r="BI21" s="49"/>
      <c r="BJ21" s="48"/>
      <c r="BK21" s="49"/>
      <c r="BL21" s="48"/>
      <c r="BM21" s="49"/>
      <c r="BN21" s="48"/>
    </row>
    <row r="22" spans="1:66" ht="15">
      <c r="A22" s="65" t="s">
        <v>239</v>
      </c>
      <c r="B22" s="65" t="s">
        <v>270</v>
      </c>
      <c r="C22" s="66" t="s">
        <v>2383</v>
      </c>
      <c r="D22" s="67">
        <v>3</v>
      </c>
      <c r="E22" s="68" t="s">
        <v>132</v>
      </c>
      <c r="F22" s="69">
        <v>32</v>
      </c>
      <c r="G22" s="66"/>
      <c r="H22" s="70"/>
      <c r="I22" s="71"/>
      <c r="J22" s="71"/>
      <c r="K22" s="34" t="s">
        <v>65</v>
      </c>
      <c r="L22" s="78">
        <v>22</v>
      </c>
      <c r="M22" s="78"/>
      <c r="N22" s="73"/>
      <c r="O22" s="80" t="s">
        <v>318</v>
      </c>
      <c r="P22" s="82">
        <v>43594.70006944444</v>
      </c>
      <c r="Q22" s="80" t="s">
        <v>323</v>
      </c>
      <c r="R22" s="80"/>
      <c r="S22" s="80"/>
      <c r="T22" s="80" t="s">
        <v>443</v>
      </c>
      <c r="U22" s="80"/>
      <c r="V22" s="83" t="s">
        <v>481</v>
      </c>
      <c r="W22" s="82">
        <v>43594.70006944444</v>
      </c>
      <c r="X22" s="86">
        <v>43594</v>
      </c>
      <c r="Y22" s="88" t="s">
        <v>500</v>
      </c>
      <c r="Z22" s="83" t="s">
        <v>608</v>
      </c>
      <c r="AA22" s="80"/>
      <c r="AB22" s="80"/>
      <c r="AC22" s="88" t="s">
        <v>715</v>
      </c>
      <c r="AD22" s="80"/>
      <c r="AE22" s="80" t="b">
        <v>0</v>
      </c>
      <c r="AF22" s="80">
        <v>3</v>
      </c>
      <c r="AG22" s="88" t="s">
        <v>838</v>
      </c>
      <c r="AH22" s="80" t="b">
        <v>0</v>
      </c>
      <c r="AI22" s="80" t="s">
        <v>866</v>
      </c>
      <c r="AJ22" s="80"/>
      <c r="AK22" s="88" t="s">
        <v>838</v>
      </c>
      <c r="AL22" s="80" t="b">
        <v>0</v>
      </c>
      <c r="AM22" s="80">
        <v>0</v>
      </c>
      <c r="AN22" s="88" t="s">
        <v>838</v>
      </c>
      <c r="AO22" s="80" t="s">
        <v>879</v>
      </c>
      <c r="AP22" s="80" t="b">
        <v>0</v>
      </c>
      <c r="AQ22" s="88" t="s">
        <v>715</v>
      </c>
      <c r="AR22" s="80" t="s">
        <v>197</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c r="BG22" s="49"/>
      <c r="BH22" s="48"/>
      <c r="BI22" s="49"/>
      <c r="BJ22" s="48"/>
      <c r="BK22" s="49"/>
      <c r="BL22" s="48"/>
      <c r="BM22" s="49"/>
      <c r="BN22" s="48"/>
    </row>
    <row r="23" spans="1:66" ht="15">
      <c r="A23" s="65" t="s">
        <v>239</v>
      </c>
      <c r="B23" s="65" t="s">
        <v>271</v>
      </c>
      <c r="C23" s="66" t="s">
        <v>2383</v>
      </c>
      <c r="D23" s="67">
        <v>3</v>
      </c>
      <c r="E23" s="68" t="s">
        <v>132</v>
      </c>
      <c r="F23" s="69">
        <v>32</v>
      </c>
      <c r="G23" s="66"/>
      <c r="H23" s="70"/>
      <c r="I23" s="71"/>
      <c r="J23" s="71"/>
      <c r="K23" s="34" t="s">
        <v>65</v>
      </c>
      <c r="L23" s="78">
        <v>23</v>
      </c>
      <c r="M23" s="78"/>
      <c r="N23" s="73"/>
      <c r="O23" s="80" t="s">
        <v>318</v>
      </c>
      <c r="P23" s="82">
        <v>43594.70006944444</v>
      </c>
      <c r="Q23" s="80" t="s">
        <v>323</v>
      </c>
      <c r="R23" s="80"/>
      <c r="S23" s="80"/>
      <c r="T23" s="80" t="s">
        <v>443</v>
      </c>
      <c r="U23" s="80"/>
      <c r="V23" s="83" t="s">
        <v>481</v>
      </c>
      <c r="W23" s="82">
        <v>43594.70006944444</v>
      </c>
      <c r="X23" s="86">
        <v>43594</v>
      </c>
      <c r="Y23" s="88" t="s">
        <v>500</v>
      </c>
      <c r="Z23" s="83" t="s">
        <v>608</v>
      </c>
      <c r="AA23" s="80"/>
      <c r="AB23" s="80"/>
      <c r="AC23" s="88" t="s">
        <v>715</v>
      </c>
      <c r="AD23" s="80"/>
      <c r="AE23" s="80" t="b">
        <v>0</v>
      </c>
      <c r="AF23" s="80">
        <v>3</v>
      </c>
      <c r="AG23" s="88" t="s">
        <v>838</v>
      </c>
      <c r="AH23" s="80" t="b">
        <v>0</v>
      </c>
      <c r="AI23" s="80" t="s">
        <v>866</v>
      </c>
      <c r="AJ23" s="80"/>
      <c r="AK23" s="88" t="s">
        <v>838</v>
      </c>
      <c r="AL23" s="80" t="b">
        <v>0</v>
      </c>
      <c r="AM23" s="80">
        <v>0</v>
      </c>
      <c r="AN23" s="88" t="s">
        <v>838</v>
      </c>
      <c r="AO23" s="80" t="s">
        <v>879</v>
      </c>
      <c r="AP23" s="80" t="b">
        <v>0</v>
      </c>
      <c r="AQ23" s="88" t="s">
        <v>715</v>
      </c>
      <c r="AR23" s="80" t="s">
        <v>197</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c r="BG23" s="49"/>
      <c r="BH23" s="48"/>
      <c r="BI23" s="49"/>
      <c r="BJ23" s="48"/>
      <c r="BK23" s="49"/>
      <c r="BL23" s="48"/>
      <c r="BM23" s="49"/>
      <c r="BN23" s="48"/>
    </row>
    <row r="24" spans="1:66" ht="15">
      <c r="A24" s="65" t="s">
        <v>239</v>
      </c>
      <c r="B24" s="65" t="s">
        <v>272</v>
      </c>
      <c r="C24" s="66" t="s">
        <v>2383</v>
      </c>
      <c r="D24" s="67">
        <v>3</v>
      </c>
      <c r="E24" s="68" t="s">
        <v>132</v>
      </c>
      <c r="F24" s="69">
        <v>32</v>
      </c>
      <c r="G24" s="66"/>
      <c r="H24" s="70"/>
      <c r="I24" s="71"/>
      <c r="J24" s="71"/>
      <c r="K24" s="34" t="s">
        <v>65</v>
      </c>
      <c r="L24" s="78">
        <v>24</v>
      </c>
      <c r="M24" s="78"/>
      <c r="N24" s="73"/>
      <c r="O24" s="80" t="s">
        <v>318</v>
      </c>
      <c r="P24" s="82">
        <v>43594.70006944444</v>
      </c>
      <c r="Q24" s="80" t="s">
        <v>323</v>
      </c>
      <c r="R24" s="80"/>
      <c r="S24" s="80"/>
      <c r="T24" s="80" t="s">
        <v>443</v>
      </c>
      <c r="U24" s="80"/>
      <c r="V24" s="83" t="s">
        <v>481</v>
      </c>
      <c r="W24" s="82">
        <v>43594.70006944444</v>
      </c>
      <c r="X24" s="86">
        <v>43594</v>
      </c>
      <c r="Y24" s="88" t="s">
        <v>500</v>
      </c>
      <c r="Z24" s="83" t="s">
        <v>608</v>
      </c>
      <c r="AA24" s="80"/>
      <c r="AB24" s="80"/>
      <c r="AC24" s="88" t="s">
        <v>715</v>
      </c>
      <c r="AD24" s="80"/>
      <c r="AE24" s="80" t="b">
        <v>0</v>
      </c>
      <c r="AF24" s="80">
        <v>3</v>
      </c>
      <c r="AG24" s="88" t="s">
        <v>838</v>
      </c>
      <c r="AH24" s="80" t="b">
        <v>0</v>
      </c>
      <c r="AI24" s="80" t="s">
        <v>866</v>
      </c>
      <c r="AJ24" s="80"/>
      <c r="AK24" s="88" t="s">
        <v>838</v>
      </c>
      <c r="AL24" s="80" t="b">
        <v>0</v>
      </c>
      <c r="AM24" s="80">
        <v>0</v>
      </c>
      <c r="AN24" s="88" t="s">
        <v>838</v>
      </c>
      <c r="AO24" s="80" t="s">
        <v>879</v>
      </c>
      <c r="AP24" s="80" t="b">
        <v>0</v>
      </c>
      <c r="AQ24" s="88" t="s">
        <v>715</v>
      </c>
      <c r="AR24" s="80" t="s">
        <v>197</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239</v>
      </c>
      <c r="B25" s="65" t="s">
        <v>273</v>
      </c>
      <c r="C25" s="66" t="s">
        <v>2383</v>
      </c>
      <c r="D25" s="67">
        <v>3</v>
      </c>
      <c r="E25" s="68" t="s">
        <v>132</v>
      </c>
      <c r="F25" s="69">
        <v>32</v>
      </c>
      <c r="G25" s="66"/>
      <c r="H25" s="70"/>
      <c r="I25" s="71"/>
      <c r="J25" s="71"/>
      <c r="K25" s="34" t="s">
        <v>65</v>
      </c>
      <c r="L25" s="78">
        <v>25</v>
      </c>
      <c r="M25" s="78"/>
      <c r="N25" s="73"/>
      <c r="O25" s="80" t="s">
        <v>318</v>
      </c>
      <c r="P25" s="82">
        <v>43594.70006944444</v>
      </c>
      <c r="Q25" s="80" t="s">
        <v>323</v>
      </c>
      <c r="R25" s="80"/>
      <c r="S25" s="80"/>
      <c r="T25" s="80" t="s">
        <v>443</v>
      </c>
      <c r="U25" s="80"/>
      <c r="V25" s="83" t="s">
        <v>481</v>
      </c>
      <c r="W25" s="82">
        <v>43594.70006944444</v>
      </c>
      <c r="X25" s="86">
        <v>43594</v>
      </c>
      <c r="Y25" s="88" t="s">
        <v>500</v>
      </c>
      <c r="Z25" s="83" t="s">
        <v>608</v>
      </c>
      <c r="AA25" s="80"/>
      <c r="AB25" s="80"/>
      <c r="AC25" s="88" t="s">
        <v>715</v>
      </c>
      <c r="AD25" s="80"/>
      <c r="AE25" s="80" t="b">
        <v>0</v>
      </c>
      <c r="AF25" s="80">
        <v>3</v>
      </c>
      <c r="AG25" s="88" t="s">
        <v>838</v>
      </c>
      <c r="AH25" s="80" t="b">
        <v>0</v>
      </c>
      <c r="AI25" s="80" t="s">
        <v>866</v>
      </c>
      <c r="AJ25" s="80"/>
      <c r="AK25" s="88" t="s">
        <v>838</v>
      </c>
      <c r="AL25" s="80" t="b">
        <v>0</v>
      </c>
      <c r="AM25" s="80">
        <v>0</v>
      </c>
      <c r="AN25" s="88" t="s">
        <v>838</v>
      </c>
      <c r="AO25" s="80" t="s">
        <v>879</v>
      </c>
      <c r="AP25" s="80" t="b">
        <v>0</v>
      </c>
      <c r="AQ25" s="88" t="s">
        <v>715</v>
      </c>
      <c r="AR25" s="80" t="s">
        <v>197</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c r="BG25" s="49"/>
      <c r="BH25" s="48"/>
      <c r="BI25" s="49"/>
      <c r="BJ25" s="48"/>
      <c r="BK25" s="49"/>
      <c r="BL25" s="48"/>
      <c r="BM25" s="49"/>
      <c r="BN25" s="48"/>
    </row>
    <row r="26" spans="1:66" ht="15">
      <c r="A26" s="65" t="s">
        <v>239</v>
      </c>
      <c r="B26" s="65" t="s">
        <v>274</v>
      </c>
      <c r="C26" s="66" t="s">
        <v>2383</v>
      </c>
      <c r="D26" s="67">
        <v>3</v>
      </c>
      <c r="E26" s="68" t="s">
        <v>132</v>
      </c>
      <c r="F26" s="69">
        <v>32</v>
      </c>
      <c r="G26" s="66"/>
      <c r="H26" s="70"/>
      <c r="I26" s="71"/>
      <c r="J26" s="71"/>
      <c r="K26" s="34" t="s">
        <v>65</v>
      </c>
      <c r="L26" s="78">
        <v>26</v>
      </c>
      <c r="M26" s="78"/>
      <c r="N26" s="73"/>
      <c r="O26" s="80" t="s">
        <v>318</v>
      </c>
      <c r="P26" s="82">
        <v>43594.70006944444</v>
      </c>
      <c r="Q26" s="80" t="s">
        <v>323</v>
      </c>
      <c r="R26" s="80"/>
      <c r="S26" s="80"/>
      <c r="T26" s="80" t="s">
        <v>443</v>
      </c>
      <c r="U26" s="80"/>
      <c r="V26" s="83" t="s">
        <v>481</v>
      </c>
      <c r="W26" s="82">
        <v>43594.70006944444</v>
      </c>
      <c r="X26" s="86">
        <v>43594</v>
      </c>
      <c r="Y26" s="88" t="s">
        <v>500</v>
      </c>
      <c r="Z26" s="83" t="s">
        <v>608</v>
      </c>
      <c r="AA26" s="80"/>
      <c r="AB26" s="80"/>
      <c r="AC26" s="88" t="s">
        <v>715</v>
      </c>
      <c r="AD26" s="80"/>
      <c r="AE26" s="80" t="b">
        <v>0</v>
      </c>
      <c r="AF26" s="80">
        <v>3</v>
      </c>
      <c r="AG26" s="88" t="s">
        <v>838</v>
      </c>
      <c r="AH26" s="80" t="b">
        <v>0</v>
      </c>
      <c r="AI26" s="80" t="s">
        <v>866</v>
      </c>
      <c r="AJ26" s="80"/>
      <c r="AK26" s="88" t="s">
        <v>838</v>
      </c>
      <c r="AL26" s="80" t="b">
        <v>0</v>
      </c>
      <c r="AM26" s="80">
        <v>0</v>
      </c>
      <c r="AN26" s="88" t="s">
        <v>838</v>
      </c>
      <c r="AO26" s="80" t="s">
        <v>879</v>
      </c>
      <c r="AP26" s="80" t="b">
        <v>0</v>
      </c>
      <c r="AQ26" s="88" t="s">
        <v>715</v>
      </c>
      <c r="AR26" s="80" t="s">
        <v>197</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v>0</v>
      </c>
      <c r="BG26" s="49">
        <v>0</v>
      </c>
      <c r="BH26" s="48">
        <v>0</v>
      </c>
      <c r="BI26" s="49">
        <v>0</v>
      </c>
      <c r="BJ26" s="48">
        <v>0</v>
      </c>
      <c r="BK26" s="49">
        <v>0</v>
      </c>
      <c r="BL26" s="48">
        <v>24</v>
      </c>
      <c r="BM26" s="49">
        <v>100</v>
      </c>
      <c r="BN26" s="48">
        <v>24</v>
      </c>
    </row>
    <row r="27" spans="1:66" ht="15">
      <c r="A27" s="65" t="s">
        <v>240</v>
      </c>
      <c r="B27" s="65" t="s">
        <v>241</v>
      </c>
      <c r="C27" s="66" t="s">
        <v>2383</v>
      </c>
      <c r="D27" s="67">
        <v>3</v>
      </c>
      <c r="E27" s="68" t="s">
        <v>132</v>
      </c>
      <c r="F27" s="69">
        <v>32</v>
      </c>
      <c r="G27" s="66"/>
      <c r="H27" s="70"/>
      <c r="I27" s="71"/>
      <c r="J27" s="71"/>
      <c r="K27" s="34" t="s">
        <v>66</v>
      </c>
      <c r="L27" s="78">
        <v>27</v>
      </c>
      <c r="M27" s="78"/>
      <c r="N27" s="73"/>
      <c r="O27" s="80" t="s">
        <v>318</v>
      </c>
      <c r="P27" s="82">
        <v>43598.69296296296</v>
      </c>
      <c r="Q27" s="80" t="s">
        <v>324</v>
      </c>
      <c r="R27" s="80"/>
      <c r="S27" s="80"/>
      <c r="T27" s="80"/>
      <c r="U27" s="80"/>
      <c r="V27" s="83" t="s">
        <v>482</v>
      </c>
      <c r="W27" s="82">
        <v>43598.69296296296</v>
      </c>
      <c r="X27" s="86">
        <v>43598</v>
      </c>
      <c r="Y27" s="88" t="s">
        <v>501</v>
      </c>
      <c r="Z27" s="83" t="s">
        <v>609</v>
      </c>
      <c r="AA27" s="80"/>
      <c r="AB27" s="80"/>
      <c r="AC27" s="88" t="s">
        <v>716</v>
      </c>
      <c r="AD27" s="88" t="s">
        <v>763</v>
      </c>
      <c r="AE27" s="80" t="b">
        <v>0</v>
      </c>
      <c r="AF27" s="80">
        <v>1</v>
      </c>
      <c r="AG27" s="88" t="s">
        <v>839</v>
      </c>
      <c r="AH27" s="80" t="b">
        <v>0</v>
      </c>
      <c r="AI27" s="80" t="s">
        <v>866</v>
      </c>
      <c r="AJ27" s="80"/>
      <c r="AK27" s="88" t="s">
        <v>838</v>
      </c>
      <c r="AL27" s="80" t="b">
        <v>0</v>
      </c>
      <c r="AM27" s="80">
        <v>0</v>
      </c>
      <c r="AN27" s="88" t="s">
        <v>838</v>
      </c>
      <c r="AO27" s="80" t="s">
        <v>878</v>
      </c>
      <c r="AP27" s="80" t="b">
        <v>0</v>
      </c>
      <c r="AQ27" s="88" t="s">
        <v>763</v>
      </c>
      <c r="AR27" s="80" t="s">
        <v>197</v>
      </c>
      <c r="AS27" s="80">
        <v>0</v>
      </c>
      <c r="AT27" s="80">
        <v>0</v>
      </c>
      <c r="AU27" s="80"/>
      <c r="AV27" s="80"/>
      <c r="AW27" s="80"/>
      <c r="AX27" s="80"/>
      <c r="AY27" s="80"/>
      <c r="AZ27" s="80"/>
      <c r="BA27" s="80"/>
      <c r="BB27" s="80"/>
      <c r="BC27">
        <v>1</v>
      </c>
      <c r="BD27" s="79" t="str">
        <f>REPLACE(INDEX(GroupVertices[Group],MATCH(Edges[[#This Row],[Vertex 1]],GroupVertices[Vertex],0)),1,1,"")</f>
        <v>9</v>
      </c>
      <c r="BE27" s="79" t="str">
        <f>REPLACE(INDEX(GroupVertices[Group],MATCH(Edges[[#This Row],[Vertex 2]],GroupVertices[Vertex],0)),1,1,"")</f>
        <v>9</v>
      </c>
      <c r="BF27" s="48">
        <v>1</v>
      </c>
      <c r="BG27" s="49">
        <v>2.7777777777777777</v>
      </c>
      <c r="BH27" s="48">
        <v>0</v>
      </c>
      <c r="BI27" s="49">
        <v>0</v>
      </c>
      <c r="BJ27" s="48">
        <v>0</v>
      </c>
      <c r="BK27" s="49">
        <v>0</v>
      </c>
      <c r="BL27" s="48">
        <v>35</v>
      </c>
      <c r="BM27" s="49">
        <v>97.22222222222223</v>
      </c>
      <c r="BN27" s="48">
        <v>36</v>
      </c>
    </row>
    <row r="28" spans="1:66" ht="15">
      <c r="A28" s="65" t="s">
        <v>241</v>
      </c>
      <c r="B28" s="65" t="s">
        <v>243</v>
      </c>
      <c r="C28" s="66" t="s">
        <v>2383</v>
      </c>
      <c r="D28" s="67">
        <v>3</v>
      </c>
      <c r="E28" s="68" t="s">
        <v>132</v>
      </c>
      <c r="F28" s="69">
        <v>32</v>
      </c>
      <c r="G28" s="66"/>
      <c r="H28" s="70"/>
      <c r="I28" s="71"/>
      <c r="J28" s="71"/>
      <c r="K28" s="34" t="s">
        <v>65</v>
      </c>
      <c r="L28" s="78">
        <v>28</v>
      </c>
      <c r="M28" s="78"/>
      <c r="N28" s="73"/>
      <c r="O28" s="80" t="s">
        <v>318</v>
      </c>
      <c r="P28" s="82">
        <v>43599.065787037034</v>
      </c>
      <c r="Q28" s="80" t="s">
        <v>325</v>
      </c>
      <c r="R28" s="80"/>
      <c r="S28" s="80"/>
      <c r="T28" s="80"/>
      <c r="U28" s="80"/>
      <c r="V28" s="83" t="s">
        <v>483</v>
      </c>
      <c r="W28" s="82">
        <v>43599.065787037034</v>
      </c>
      <c r="X28" s="86">
        <v>43599</v>
      </c>
      <c r="Y28" s="88" t="s">
        <v>502</v>
      </c>
      <c r="Z28" s="83" t="s">
        <v>610</v>
      </c>
      <c r="AA28" s="80"/>
      <c r="AB28" s="80"/>
      <c r="AC28" s="88" t="s">
        <v>717</v>
      </c>
      <c r="AD28" s="88" t="s">
        <v>716</v>
      </c>
      <c r="AE28" s="80" t="b">
        <v>0</v>
      </c>
      <c r="AF28" s="80">
        <v>0</v>
      </c>
      <c r="AG28" s="88" t="s">
        <v>840</v>
      </c>
      <c r="AH28" s="80" t="b">
        <v>0</v>
      </c>
      <c r="AI28" s="80" t="s">
        <v>866</v>
      </c>
      <c r="AJ28" s="80"/>
      <c r="AK28" s="88" t="s">
        <v>838</v>
      </c>
      <c r="AL28" s="80" t="b">
        <v>0</v>
      </c>
      <c r="AM28" s="80">
        <v>0</v>
      </c>
      <c r="AN28" s="88" t="s">
        <v>838</v>
      </c>
      <c r="AO28" s="80" t="s">
        <v>879</v>
      </c>
      <c r="AP28" s="80" t="b">
        <v>0</v>
      </c>
      <c r="AQ28" s="88" t="s">
        <v>716</v>
      </c>
      <c r="AR28" s="80" t="s">
        <v>197</v>
      </c>
      <c r="AS28" s="80">
        <v>0</v>
      </c>
      <c r="AT28" s="80">
        <v>0</v>
      </c>
      <c r="AU28" s="80"/>
      <c r="AV28" s="80"/>
      <c r="AW28" s="80"/>
      <c r="AX28" s="80"/>
      <c r="AY28" s="80"/>
      <c r="AZ28" s="80"/>
      <c r="BA28" s="80"/>
      <c r="BB28" s="80"/>
      <c r="BC28">
        <v>1</v>
      </c>
      <c r="BD28" s="79" t="str">
        <f>REPLACE(INDEX(GroupVertices[Group],MATCH(Edges[[#This Row],[Vertex 1]],GroupVertices[Vertex],0)),1,1,"")</f>
        <v>9</v>
      </c>
      <c r="BE28" s="79" t="str">
        <f>REPLACE(INDEX(GroupVertices[Group],MATCH(Edges[[#This Row],[Vertex 2]],GroupVertices[Vertex],0)),1,1,"")</f>
        <v>1</v>
      </c>
      <c r="BF28" s="48"/>
      <c r="BG28" s="49"/>
      <c r="BH28" s="48"/>
      <c r="BI28" s="49"/>
      <c r="BJ28" s="48"/>
      <c r="BK28" s="49"/>
      <c r="BL28" s="48"/>
      <c r="BM28" s="49"/>
      <c r="BN28" s="48"/>
    </row>
    <row r="29" spans="1:66" ht="15">
      <c r="A29" s="65" t="s">
        <v>241</v>
      </c>
      <c r="B29" s="65" t="s">
        <v>240</v>
      </c>
      <c r="C29" s="66" t="s">
        <v>2383</v>
      </c>
      <c r="D29" s="67">
        <v>3</v>
      </c>
      <c r="E29" s="68" t="s">
        <v>132</v>
      </c>
      <c r="F29" s="69">
        <v>32</v>
      </c>
      <c r="G29" s="66"/>
      <c r="H29" s="70"/>
      <c r="I29" s="71"/>
      <c r="J29" s="71"/>
      <c r="K29" s="34" t="s">
        <v>66</v>
      </c>
      <c r="L29" s="78">
        <v>29</v>
      </c>
      <c r="M29" s="78"/>
      <c r="N29" s="73"/>
      <c r="O29" s="80" t="s">
        <v>319</v>
      </c>
      <c r="P29" s="82">
        <v>43599.065787037034</v>
      </c>
      <c r="Q29" s="80" t="s">
        <v>325</v>
      </c>
      <c r="R29" s="80"/>
      <c r="S29" s="80"/>
      <c r="T29" s="80"/>
      <c r="U29" s="80"/>
      <c r="V29" s="83" t="s">
        <v>483</v>
      </c>
      <c r="W29" s="82">
        <v>43599.065787037034</v>
      </c>
      <c r="X29" s="86">
        <v>43599</v>
      </c>
      <c r="Y29" s="88" t="s">
        <v>502</v>
      </c>
      <c r="Z29" s="83" t="s">
        <v>610</v>
      </c>
      <c r="AA29" s="80"/>
      <c r="AB29" s="80"/>
      <c r="AC29" s="88" t="s">
        <v>717</v>
      </c>
      <c r="AD29" s="88" t="s">
        <v>716</v>
      </c>
      <c r="AE29" s="80" t="b">
        <v>0</v>
      </c>
      <c r="AF29" s="80">
        <v>0</v>
      </c>
      <c r="AG29" s="88" t="s">
        <v>840</v>
      </c>
      <c r="AH29" s="80" t="b">
        <v>0</v>
      </c>
      <c r="AI29" s="80" t="s">
        <v>866</v>
      </c>
      <c r="AJ29" s="80"/>
      <c r="AK29" s="88" t="s">
        <v>838</v>
      </c>
      <c r="AL29" s="80" t="b">
        <v>0</v>
      </c>
      <c r="AM29" s="80">
        <v>0</v>
      </c>
      <c r="AN29" s="88" t="s">
        <v>838</v>
      </c>
      <c r="AO29" s="80" t="s">
        <v>879</v>
      </c>
      <c r="AP29" s="80" t="b">
        <v>0</v>
      </c>
      <c r="AQ29" s="88" t="s">
        <v>716</v>
      </c>
      <c r="AR29" s="80" t="s">
        <v>197</v>
      </c>
      <c r="AS29" s="80">
        <v>0</v>
      </c>
      <c r="AT29" s="80">
        <v>0</v>
      </c>
      <c r="AU29" s="80"/>
      <c r="AV29" s="80"/>
      <c r="AW29" s="80"/>
      <c r="AX29" s="80"/>
      <c r="AY29" s="80"/>
      <c r="AZ29" s="80"/>
      <c r="BA29" s="80"/>
      <c r="BB29" s="80"/>
      <c r="BC29">
        <v>1</v>
      </c>
      <c r="BD29" s="79" t="str">
        <f>REPLACE(INDEX(GroupVertices[Group],MATCH(Edges[[#This Row],[Vertex 1]],GroupVertices[Vertex],0)),1,1,"")</f>
        <v>9</v>
      </c>
      <c r="BE29" s="79" t="str">
        <f>REPLACE(INDEX(GroupVertices[Group],MATCH(Edges[[#This Row],[Vertex 2]],GroupVertices[Vertex],0)),1,1,"")</f>
        <v>9</v>
      </c>
      <c r="BF29" s="48">
        <v>0</v>
      </c>
      <c r="BG29" s="49">
        <v>0</v>
      </c>
      <c r="BH29" s="48">
        <v>1</v>
      </c>
      <c r="BI29" s="49">
        <v>20</v>
      </c>
      <c r="BJ29" s="48">
        <v>0</v>
      </c>
      <c r="BK29" s="49">
        <v>0</v>
      </c>
      <c r="BL29" s="48">
        <v>4</v>
      </c>
      <c r="BM29" s="49">
        <v>80</v>
      </c>
      <c r="BN29" s="48">
        <v>5</v>
      </c>
    </row>
    <row r="30" spans="1:66" ht="15">
      <c r="A30" s="65" t="s">
        <v>242</v>
      </c>
      <c r="B30" s="65" t="s">
        <v>275</v>
      </c>
      <c r="C30" s="66" t="s">
        <v>2384</v>
      </c>
      <c r="D30" s="67">
        <v>6.5</v>
      </c>
      <c r="E30" s="68" t="s">
        <v>136</v>
      </c>
      <c r="F30" s="69">
        <v>26.8</v>
      </c>
      <c r="G30" s="66"/>
      <c r="H30" s="70"/>
      <c r="I30" s="71"/>
      <c r="J30" s="71"/>
      <c r="K30" s="34" t="s">
        <v>65</v>
      </c>
      <c r="L30" s="78">
        <v>30</v>
      </c>
      <c r="M30" s="78"/>
      <c r="N30" s="73"/>
      <c r="O30" s="80" t="s">
        <v>318</v>
      </c>
      <c r="P30" s="82">
        <v>43590.85517361111</v>
      </c>
      <c r="Q30" s="80" t="s">
        <v>326</v>
      </c>
      <c r="R30" s="80"/>
      <c r="S30" s="80"/>
      <c r="T30" s="80"/>
      <c r="U30" s="80"/>
      <c r="V30" s="83" t="s">
        <v>484</v>
      </c>
      <c r="W30" s="82">
        <v>43590.85517361111</v>
      </c>
      <c r="X30" s="86">
        <v>43590</v>
      </c>
      <c r="Y30" s="88" t="s">
        <v>503</v>
      </c>
      <c r="Z30" s="83" t="s">
        <v>611</v>
      </c>
      <c r="AA30" s="80"/>
      <c r="AB30" s="80"/>
      <c r="AC30" s="88" t="s">
        <v>718</v>
      </c>
      <c r="AD30" s="88" t="s">
        <v>819</v>
      </c>
      <c r="AE30" s="80" t="b">
        <v>0</v>
      </c>
      <c r="AF30" s="80">
        <v>0</v>
      </c>
      <c r="AG30" s="88" t="s">
        <v>839</v>
      </c>
      <c r="AH30" s="80" t="b">
        <v>0</v>
      </c>
      <c r="AI30" s="80" t="s">
        <v>866</v>
      </c>
      <c r="AJ30" s="80"/>
      <c r="AK30" s="88" t="s">
        <v>838</v>
      </c>
      <c r="AL30" s="80" t="b">
        <v>0</v>
      </c>
      <c r="AM30" s="80">
        <v>0</v>
      </c>
      <c r="AN30" s="88" t="s">
        <v>838</v>
      </c>
      <c r="AO30" s="80" t="s">
        <v>877</v>
      </c>
      <c r="AP30" s="80" t="b">
        <v>0</v>
      </c>
      <c r="AQ30" s="88" t="s">
        <v>819</v>
      </c>
      <c r="AR30" s="80" t="s">
        <v>197</v>
      </c>
      <c r="AS30" s="80">
        <v>0</v>
      </c>
      <c r="AT30" s="80">
        <v>0</v>
      </c>
      <c r="AU30" s="80"/>
      <c r="AV30" s="80"/>
      <c r="AW30" s="80"/>
      <c r="AX30" s="80"/>
      <c r="AY30" s="80"/>
      <c r="AZ30" s="80"/>
      <c r="BA30" s="80"/>
      <c r="BB30" s="80"/>
      <c r="BC30">
        <v>2</v>
      </c>
      <c r="BD30" s="79" t="str">
        <f>REPLACE(INDEX(GroupVertices[Group],MATCH(Edges[[#This Row],[Vertex 1]],GroupVertices[Vertex],0)),1,1,"")</f>
        <v>1</v>
      </c>
      <c r="BE30" s="79" t="str">
        <f>REPLACE(INDEX(GroupVertices[Group],MATCH(Edges[[#This Row],[Vertex 2]],GroupVertices[Vertex],0)),1,1,"")</f>
        <v>1</v>
      </c>
      <c r="BF30" s="48"/>
      <c r="BG30" s="49"/>
      <c r="BH30" s="48"/>
      <c r="BI30" s="49"/>
      <c r="BJ30" s="48"/>
      <c r="BK30" s="49"/>
      <c r="BL30" s="48"/>
      <c r="BM30" s="49"/>
      <c r="BN30" s="48"/>
    </row>
    <row r="31" spans="1:66" ht="15">
      <c r="A31" s="65" t="s">
        <v>243</v>
      </c>
      <c r="B31" s="65" t="s">
        <v>275</v>
      </c>
      <c r="C31" s="66" t="s">
        <v>2384</v>
      </c>
      <c r="D31" s="67">
        <v>6.5</v>
      </c>
      <c r="E31" s="68" t="s">
        <v>136</v>
      </c>
      <c r="F31" s="69">
        <v>26.8</v>
      </c>
      <c r="G31" s="66"/>
      <c r="H31" s="70"/>
      <c r="I31" s="71"/>
      <c r="J31" s="71"/>
      <c r="K31" s="34" t="s">
        <v>65</v>
      </c>
      <c r="L31" s="78">
        <v>31</v>
      </c>
      <c r="M31" s="78"/>
      <c r="N31" s="73"/>
      <c r="O31" s="80" t="s">
        <v>318</v>
      </c>
      <c r="P31" s="82">
        <v>43590.896828703706</v>
      </c>
      <c r="Q31" s="80" t="s">
        <v>327</v>
      </c>
      <c r="R31" s="80"/>
      <c r="S31" s="80"/>
      <c r="T31" s="80"/>
      <c r="U31" s="80"/>
      <c r="V31" s="83" t="s">
        <v>485</v>
      </c>
      <c r="W31" s="82">
        <v>43590.896828703706</v>
      </c>
      <c r="X31" s="86">
        <v>43590</v>
      </c>
      <c r="Y31" s="88" t="s">
        <v>504</v>
      </c>
      <c r="Z31" s="83" t="s">
        <v>612</v>
      </c>
      <c r="AA31" s="80"/>
      <c r="AB31" s="80"/>
      <c r="AC31" s="88" t="s">
        <v>719</v>
      </c>
      <c r="AD31" s="88" t="s">
        <v>718</v>
      </c>
      <c r="AE31" s="80" t="b">
        <v>0</v>
      </c>
      <c r="AF31" s="80">
        <v>0</v>
      </c>
      <c r="AG31" s="88" t="s">
        <v>841</v>
      </c>
      <c r="AH31" s="80" t="b">
        <v>0</v>
      </c>
      <c r="AI31" s="80" t="s">
        <v>866</v>
      </c>
      <c r="AJ31" s="80"/>
      <c r="AK31" s="88" t="s">
        <v>838</v>
      </c>
      <c r="AL31" s="80" t="b">
        <v>0</v>
      </c>
      <c r="AM31" s="80">
        <v>0</v>
      </c>
      <c r="AN31" s="88" t="s">
        <v>838</v>
      </c>
      <c r="AO31" s="80" t="s">
        <v>878</v>
      </c>
      <c r="AP31" s="80" t="b">
        <v>0</v>
      </c>
      <c r="AQ31" s="88" t="s">
        <v>718</v>
      </c>
      <c r="AR31" s="80" t="s">
        <v>197</v>
      </c>
      <c r="AS31" s="80">
        <v>0</v>
      </c>
      <c r="AT31" s="80">
        <v>0</v>
      </c>
      <c r="AU31" s="80"/>
      <c r="AV31" s="80"/>
      <c r="AW31" s="80"/>
      <c r="AX31" s="80"/>
      <c r="AY31" s="80"/>
      <c r="AZ31" s="80"/>
      <c r="BA31" s="80"/>
      <c r="BB31" s="80"/>
      <c r="BC31">
        <v>2</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242</v>
      </c>
      <c r="B32" s="65" t="s">
        <v>276</v>
      </c>
      <c r="C32" s="66" t="s">
        <v>2384</v>
      </c>
      <c r="D32" s="67">
        <v>6.5</v>
      </c>
      <c r="E32" s="68" t="s">
        <v>136</v>
      </c>
      <c r="F32" s="69">
        <v>26.8</v>
      </c>
      <c r="G32" s="66"/>
      <c r="H32" s="70"/>
      <c r="I32" s="71"/>
      <c r="J32" s="71"/>
      <c r="K32" s="34" t="s">
        <v>65</v>
      </c>
      <c r="L32" s="78">
        <v>32</v>
      </c>
      <c r="M32" s="78"/>
      <c r="N32" s="73"/>
      <c r="O32" s="80" t="s">
        <v>318</v>
      </c>
      <c r="P32" s="82">
        <v>43590.85517361111</v>
      </c>
      <c r="Q32" s="80" t="s">
        <v>326</v>
      </c>
      <c r="R32" s="80"/>
      <c r="S32" s="80"/>
      <c r="T32" s="80"/>
      <c r="U32" s="80"/>
      <c r="V32" s="83" t="s">
        <v>484</v>
      </c>
      <c r="W32" s="82">
        <v>43590.85517361111</v>
      </c>
      <c r="X32" s="86">
        <v>43590</v>
      </c>
      <c r="Y32" s="88" t="s">
        <v>503</v>
      </c>
      <c r="Z32" s="83" t="s">
        <v>611</v>
      </c>
      <c r="AA32" s="80"/>
      <c r="AB32" s="80"/>
      <c r="AC32" s="88" t="s">
        <v>718</v>
      </c>
      <c r="AD32" s="88" t="s">
        <v>819</v>
      </c>
      <c r="AE32" s="80" t="b">
        <v>0</v>
      </c>
      <c r="AF32" s="80">
        <v>0</v>
      </c>
      <c r="AG32" s="88" t="s">
        <v>839</v>
      </c>
      <c r="AH32" s="80" t="b">
        <v>0</v>
      </c>
      <c r="AI32" s="80" t="s">
        <v>866</v>
      </c>
      <c r="AJ32" s="80"/>
      <c r="AK32" s="88" t="s">
        <v>838</v>
      </c>
      <c r="AL32" s="80" t="b">
        <v>0</v>
      </c>
      <c r="AM32" s="80">
        <v>0</v>
      </c>
      <c r="AN32" s="88" t="s">
        <v>838</v>
      </c>
      <c r="AO32" s="80" t="s">
        <v>877</v>
      </c>
      <c r="AP32" s="80" t="b">
        <v>0</v>
      </c>
      <c r="AQ32" s="88" t="s">
        <v>819</v>
      </c>
      <c r="AR32" s="80" t="s">
        <v>197</v>
      </c>
      <c r="AS32" s="80">
        <v>0</v>
      </c>
      <c r="AT32" s="80">
        <v>0</v>
      </c>
      <c r="AU32" s="80"/>
      <c r="AV32" s="80"/>
      <c r="AW32" s="80"/>
      <c r="AX32" s="80"/>
      <c r="AY32" s="80"/>
      <c r="AZ32" s="80"/>
      <c r="BA32" s="80"/>
      <c r="BB32" s="80"/>
      <c r="BC32">
        <v>2</v>
      </c>
      <c r="BD32" s="79" t="str">
        <f>REPLACE(INDEX(GroupVertices[Group],MATCH(Edges[[#This Row],[Vertex 1]],GroupVertices[Vertex],0)),1,1,"")</f>
        <v>1</v>
      </c>
      <c r="BE32" s="79" t="str">
        <f>REPLACE(INDEX(GroupVertices[Group],MATCH(Edges[[#This Row],[Vertex 2]],GroupVertices[Vertex],0)),1,1,"")</f>
        <v>1</v>
      </c>
      <c r="BF32" s="48">
        <v>1</v>
      </c>
      <c r="BG32" s="49">
        <v>3.5714285714285716</v>
      </c>
      <c r="BH32" s="48">
        <v>0</v>
      </c>
      <c r="BI32" s="49">
        <v>0</v>
      </c>
      <c r="BJ32" s="48">
        <v>0</v>
      </c>
      <c r="BK32" s="49">
        <v>0</v>
      </c>
      <c r="BL32" s="48">
        <v>27</v>
      </c>
      <c r="BM32" s="49">
        <v>96.42857142857143</v>
      </c>
      <c r="BN32" s="48">
        <v>28</v>
      </c>
    </row>
    <row r="33" spans="1:66" ht="15">
      <c r="A33" s="65" t="s">
        <v>243</v>
      </c>
      <c r="B33" s="65" t="s">
        <v>276</v>
      </c>
      <c r="C33" s="66" t="s">
        <v>2384</v>
      </c>
      <c r="D33" s="67">
        <v>6.5</v>
      </c>
      <c r="E33" s="68" t="s">
        <v>136</v>
      </c>
      <c r="F33" s="69">
        <v>26.8</v>
      </c>
      <c r="G33" s="66"/>
      <c r="H33" s="70"/>
      <c r="I33" s="71"/>
      <c r="J33" s="71"/>
      <c r="K33" s="34" t="s">
        <v>65</v>
      </c>
      <c r="L33" s="78">
        <v>33</v>
      </c>
      <c r="M33" s="78"/>
      <c r="N33" s="73"/>
      <c r="O33" s="80" t="s">
        <v>318</v>
      </c>
      <c r="P33" s="82">
        <v>43590.896828703706</v>
      </c>
      <c r="Q33" s="80" t="s">
        <v>327</v>
      </c>
      <c r="R33" s="80"/>
      <c r="S33" s="80"/>
      <c r="T33" s="80"/>
      <c r="U33" s="80"/>
      <c r="V33" s="83" t="s">
        <v>485</v>
      </c>
      <c r="W33" s="82">
        <v>43590.896828703706</v>
      </c>
      <c r="X33" s="86">
        <v>43590</v>
      </c>
      <c r="Y33" s="88" t="s">
        <v>504</v>
      </c>
      <c r="Z33" s="83" t="s">
        <v>612</v>
      </c>
      <c r="AA33" s="80"/>
      <c r="AB33" s="80"/>
      <c r="AC33" s="88" t="s">
        <v>719</v>
      </c>
      <c r="AD33" s="88" t="s">
        <v>718</v>
      </c>
      <c r="AE33" s="80" t="b">
        <v>0</v>
      </c>
      <c r="AF33" s="80">
        <v>0</v>
      </c>
      <c r="AG33" s="88" t="s">
        <v>841</v>
      </c>
      <c r="AH33" s="80" t="b">
        <v>0</v>
      </c>
      <c r="AI33" s="80" t="s">
        <v>866</v>
      </c>
      <c r="AJ33" s="80"/>
      <c r="AK33" s="88" t="s">
        <v>838</v>
      </c>
      <c r="AL33" s="80" t="b">
        <v>0</v>
      </c>
      <c r="AM33" s="80">
        <v>0</v>
      </c>
      <c r="AN33" s="88" t="s">
        <v>838</v>
      </c>
      <c r="AO33" s="80" t="s">
        <v>878</v>
      </c>
      <c r="AP33" s="80" t="b">
        <v>0</v>
      </c>
      <c r="AQ33" s="88" t="s">
        <v>718</v>
      </c>
      <c r="AR33" s="80" t="s">
        <v>197</v>
      </c>
      <c r="AS33" s="80">
        <v>0</v>
      </c>
      <c r="AT33" s="80">
        <v>0</v>
      </c>
      <c r="AU33" s="80"/>
      <c r="AV33" s="80"/>
      <c r="AW33" s="80"/>
      <c r="AX33" s="80"/>
      <c r="AY33" s="80"/>
      <c r="AZ33" s="80"/>
      <c r="BA33" s="80"/>
      <c r="BB33" s="80"/>
      <c r="BC33">
        <v>2</v>
      </c>
      <c r="BD33" s="79" t="str">
        <f>REPLACE(INDEX(GroupVertices[Group],MATCH(Edges[[#This Row],[Vertex 1]],GroupVertices[Vertex],0)),1,1,"")</f>
        <v>1</v>
      </c>
      <c r="BE33" s="79" t="str">
        <f>REPLACE(INDEX(GroupVertices[Group],MATCH(Edges[[#This Row],[Vertex 2]],GroupVertices[Vertex],0)),1,1,"")</f>
        <v>1</v>
      </c>
      <c r="BF33" s="48">
        <v>1</v>
      </c>
      <c r="BG33" s="49">
        <v>16.666666666666668</v>
      </c>
      <c r="BH33" s="48">
        <v>0</v>
      </c>
      <c r="BI33" s="49">
        <v>0</v>
      </c>
      <c r="BJ33" s="48">
        <v>0</v>
      </c>
      <c r="BK33" s="49">
        <v>0</v>
      </c>
      <c r="BL33" s="48">
        <v>5</v>
      </c>
      <c r="BM33" s="49">
        <v>83.33333333333333</v>
      </c>
      <c r="BN33" s="48">
        <v>6</v>
      </c>
    </row>
    <row r="34" spans="1:66" ht="15">
      <c r="A34" s="65" t="s">
        <v>244</v>
      </c>
      <c r="B34" s="65" t="s">
        <v>244</v>
      </c>
      <c r="C34" s="66" t="s">
        <v>2383</v>
      </c>
      <c r="D34" s="67">
        <v>3</v>
      </c>
      <c r="E34" s="68" t="s">
        <v>132</v>
      </c>
      <c r="F34" s="69">
        <v>32</v>
      </c>
      <c r="G34" s="66"/>
      <c r="H34" s="70"/>
      <c r="I34" s="71"/>
      <c r="J34" s="71"/>
      <c r="K34" s="34" t="s">
        <v>65</v>
      </c>
      <c r="L34" s="78">
        <v>34</v>
      </c>
      <c r="M34" s="78"/>
      <c r="N34" s="73"/>
      <c r="O34" s="80" t="s">
        <v>197</v>
      </c>
      <c r="P34" s="82">
        <v>43590.4740625</v>
      </c>
      <c r="Q34" s="80" t="s">
        <v>328</v>
      </c>
      <c r="R34" s="80"/>
      <c r="S34" s="80"/>
      <c r="T34" s="80"/>
      <c r="U34" s="83" t="s">
        <v>454</v>
      </c>
      <c r="V34" s="83" t="s">
        <v>454</v>
      </c>
      <c r="W34" s="82">
        <v>43590.4740625</v>
      </c>
      <c r="X34" s="86">
        <v>43590</v>
      </c>
      <c r="Y34" s="88" t="s">
        <v>505</v>
      </c>
      <c r="Z34" s="83" t="s">
        <v>613</v>
      </c>
      <c r="AA34" s="80"/>
      <c r="AB34" s="80"/>
      <c r="AC34" s="88" t="s">
        <v>720</v>
      </c>
      <c r="AD34" s="80"/>
      <c r="AE34" s="80" t="b">
        <v>0</v>
      </c>
      <c r="AF34" s="80">
        <v>41093</v>
      </c>
      <c r="AG34" s="88" t="s">
        <v>838</v>
      </c>
      <c r="AH34" s="80" t="b">
        <v>0</v>
      </c>
      <c r="AI34" s="80" t="s">
        <v>866</v>
      </c>
      <c r="AJ34" s="80"/>
      <c r="AK34" s="88" t="s">
        <v>838</v>
      </c>
      <c r="AL34" s="80" t="b">
        <v>0</v>
      </c>
      <c r="AM34" s="80">
        <v>11736</v>
      </c>
      <c r="AN34" s="88" t="s">
        <v>838</v>
      </c>
      <c r="AO34" s="80" t="s">
        <v>879</v>
      </c>
      <c r="AP34" s="80" t="b">
        <v>0</v>
      </c>
      <c r="AQ34" s="88" t="s">
        <v>720</v>
      </c>
      <c r="AR34" s="80" t="s">
        <v>320</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19</v>
      </c>
      <c r="BM34" s="49">
        <v>100</v>
      </c>
      <c r="BN34" s="48">
        <v>19</v>
      </c>
    </row>
    <row r="35" spans="1:66" ht="15">
      <c r="A35" s="65" t="s">
        <v>243</v>
      </c>
      <c r="B35" s="65" t="s">
        <v>244</v>
      </c>
      <c r="C35" s="66" t="s">
        <v>2383</v>
      </c>
      <c r="D35" s="67">
        <v>3</v>
      </c>
      <c r="E35" s="68" t="s">
        <v>132</v>
      </c>
      <c r="F35" s="69">
        <v>32</v>
      </c>
      <c r="G35" s="66"/>
      <c r="H35" s="70"/>
      <c r="I35" s="71"/>
      <c r="J35" s="71"/>
      <c r="K35" s="34" t="s">
        <v>65</v>
      </c>
      <c r="L35" s="78">
        <v>35</v>
      </c>
      <c r="M35" s="78"/>
      <c r="N35" s="73"/>
      <c r="O35" s="80" t="s">
        <v>320</v>
      </c>
      <c r="P35" s="82">
        <v>43590.928391203706</v>
      </c>
      <c r="Q35" s="80" t="s">
        <v>328</v>
      </c>
      <c r="R35" s="80"/>
      <c r="S35" s="80"/>
      <c r="T35" s="80"/>
      <c r="U35" s="80"/>
      <c r="V35" s="83" t="s">
        <v>485</v>
      </c>
      <c r="W35" s="82">
        <v>43590.928391203706</v>
      </c>
      <c r="X35" s="86">
        <v>43590</v>
      </c>
      <c r="Y35" s="88" t="s">
        <v>506</v>
      </c>
      <c r="Z35" s="83" t="s">
        <v>614</v>
      </c>
      <c r="AA35" s="80"/>
      <c r="AB35" s="80"/>
      <c r="AC35" s="88" t="s">
        <v>721</v>
      </c>
      <c r="AD35" s="80"/>
      <c r="AE35" s="80" t="b">
        <v>0</v>
      </c>
      <c r="AF35" s="80">
        <v>0</v>
      </c>
      <c r="AG35" s="88" t="s">
        <v>838</v>
      </c>
      <c r="AH35" s="80" t="b">
        <v>0</v>
      </c>
      <c r="AI35" s="80" t="s">
        <v>866</v>
      </c>
      <c r="AJ35" s="80"/>
      <c r="AK35" s="88" t="s">
        <v>838</v>
      </c>
      <c r="AL35" s="80" t="b">
        <v>0</v>
      </c>
      <c r="AM35" s="80">
        <v>11736</v>
      </c>
      <c r="AN35" s="88" t="s">
        <v>720</v>
      </c>
      <c r="AO35" s="80" t="s">
        <v>878</v>
      </c>
      <c r="AP35" s="80" t="b">
        <v>0</v>
      </c>
      <c r="AQ35" s="88" t="s">
        <v>720</v>
      </c>
      <c r="AR35" s="80" t="s">
        <v>197</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0</v>
      </c>
      <c r="BG35" s="49">
        <v>0</v>
      </c>
      <c r="BH35" s="48">
        <v>0</v>
      </c>
      <c r="BI35" s="49">
        <v>0</v>
      </c>
      <c r="BJ35" s="48">
        <v>0</v>
      </c>
      <c r="BK35" s="49">
        <v>0</v>
      </c>
      <c r="BL35" s="48">
        <v>19</v>
      </c>
      <c r="BM35" s="49">
        <v>100</v>
      </c>
      <c r="BN35" s="48">
        <v>19</v>
      </c>
    </row>
    <row r="36" spans="1:66" ht="15">
      <c r="A36" s="65" t="s">
        <v>243</v>
      </c>
      <c r="B36" s="65" t="s">
        <v>277</v>
      </c>
      <c r="C36" s="66" t="s">
        <v>2383</v>
      </c>
      <c r="D36" s="67">
        <v>3</v>
      </c>
      <c r="E36" s="68" t="s">
        <v>132</v>
      </c>
      <c r="F36" s="69">
        <v>32</v>
      </c>
      <c r="G36" s="66"/>
      <c r="H36" s="70"/>
      <c r="I36" s="71"/>
      <c r="J36" s="71"/>
      <c r="K36" s="34" t="s">
        <v>65</v>
      </c>
      <c r="L36" s="78">
        <v>36</v>
      </c>
      <c r="M36" s="78"/>
      <c r="N36" s="73"/>
      <c r="O36" s="80" t="s">
        <v>319</v>
      </c>
      <c r="P36" s="82">
        <v>43591.65813657407</v>
      </c>
      <c r="Q36" s="80" t="s">
        <v>329</v>
      </c>
      <c r="R36" s="80"/>
      <c r="S36" s="80"/>
      <c r="T36" s="80"/>
      <c r="U36" s="80"/>
      <c r="V36" s="83" t="s">
        <v>485</v>
      </c>
      <c r="W36" s="82">
        <v>43591.65813657407</v>
      </c>
      <c r="X36" s="86">
        <v>43591</v>
      </c>
      <c r="Y36" s="88" t="s">
        <v>507</v>
      </c>
      <c r="Z36" s="83" t="s">
        <v>615</v>
      </c>
      <c r="AA36" s="80"/>
      <c r="AB36" s="80"/>
      <c r="AC36" s="88" t="s">
        <v>722</v>
      </c>
      <c r="AD36" s="88" t="s">
        <v>820</v>
      </c>
      <c r="AE36" s="80" t="b">
        <v>0</v>
      </c>
      <c r="AF36" s="80">
        <v>4</v>
      </c>
      <c r="AG36" s="88" t="s">
        <v>842</v>
      </c>
      <c r="AH36" s="80" t="b">
        <v>0</v>
      </c>
      <c r="AI36" s="80" t="s">
        <v>866</v>
      </c>
      <c r="AJ36" s="80"/>
      <c r="AK36" s="88" t="s">
        <v>838</v>
      </c>
      <c r="AL36" s="80" t="b">
        <v>0</v>
      </c>
      <c r="AM36" s="80">
        <v>0</v>
      </c>
      <c r="AN36" s="88" t="s">
        <v>838</v>
      </c>
      <c r="AO36" s="80" t="s">
        <v>880</v>
      </c>
      <c r="AP36" s="80" t="b">
        <v>0</v>
      </c>
      <c r="AQ36" s="88" t="s">
        <v>820</v>
      </c>
      <c r="AR36" s="80" t="s">
        <v>197</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1</v>
      </c>
      <c r="BG36" s="49">
        <v>8.333333333333334</v>
      </c>
      <c r="BH36" s="48">
        <v>0</v>
      </c>
      <c r="BI36" s="49">
        <v>0</v>
      </c>
      <c r="BJ36" s="48">
        <v>0</v>
      </c>
      <c r="BK36" s="49">
        <v>0</v>
      </c>
      <c r="BL36" s="48">
        <v>11</v>
      </c>
      <c r="BM36" s="49">
        <v>91.66666666666667</v>
      </c>
      <c r="BN36" s="48">
        <v>12</v>
      </c>
    </row>
    <row r="37" spans="1:66" ht="15">
      <c r="A37" s="65" t="s">
        <v>243</v>
      </c>
      <c r="B37" s="65" t="s">
        <v>278</v>
      </c>
      <c r="C37" s="66" t="s">
        <v>2383</v>
      </c>
      <c r="D37" s="67">
        <v>3</v>
      </c>
      <c r="E37" s="68" t="s">
        <v>132</v>
      </c>
      <c r="F37" s="69">
        <v>32</v>
      </c>
      <c r="G37" s="66"/>
      <c r="H37" s="70"/>
      <c r="I37" s="71"/>
      <c r="J37" s="71"/>
      <c r="K37" s="34" t="s">
        <v>65</v>
      </c>
      <c r="L37" s="78">
        <v>37</v>
      </c>
      <c r="M37" s="78"/>
      <c r="N37" s="73"/>
      <c r="O37" s="80" t="s">
        <v>318</v>
      </c>
      <c r="P37" s="82">
        <v>43592.357766203706</v>
      </c>
      <c r="Q37" s="80" t="s">
        <v>330</v>
      </c>
      <c r="R37" s="80"/>
      <c r="S37" s="80"/>
      <c r="T37" s="80"/>
      <c r="U37" s="83" t="s">
        <v>455</v>
      </c>
      <c r="V37" s="83" t="s">
        <v>455</v>
      </c>
      <c r="W37" s="82">
        <v>43592.357766203706</v>
      </c>
      <c r="X37" s="86">
        <v>43592</v>
      </c>
      <c r="Y37" s="88" t="s">
        <v>508</v>
      </c>
      <c r="Z37" s="83" t="s">
        <v>616</v>
      </c>
      <c r="AA37" s="80"/>
      <c r="AB37" s="80"/>
      <c r="AC37" s="88" t="s">
        <v>723</v>
      </c>
      <c r="AD37" s="88" t="s">
        <v>821</v>
      </c>
      <c r="AE37" s="80" t="b">
        <v>0</v>
      </c>
      <c r="AF37" s="80">
        <v>1</v>
      </c>
      <c r="AG37" s="88" t="s">
        <v>843</v>
      </c>
      <c r="AH37" s="80" t="b">
        <v>0</v>
      </c>
      <c r="AI37" s="80" t="s">
        <v>866</v>
      </c>
      <c r="AJ37" s="80"/>
      <c r="AK37" s="88" t="s">
        <v>838</v>
      </c>
      <c r="AL37" s="80" t="b">
        <v>0</v>
      </c>
      <c r="AM37" s="80">
        <v>0</v>
      </c>
      <c r="AN37" s="88" t="s">
        <v>838</v>
      </c>
      <c r="AO37" s="80" t="s">
        <v>880</v>
      </c>
      <c r="AP37" s="80" t="b">
        <v>0</v>
      </c>
      <c r="AQ37" s="88" t="s">
        <v>821</v>
      </c>
      <c r="AR37" s="80" t="s">
        <v>197</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3</v>
      </c>
      <c r="BF37" s="48">
        <v>2</v>
      </c>
      <c r="BG37" s="49">
        <v>5.555555555555555</v>
      </c>
      <c r="BH37" s="48">
        <v>0</v>
      </c>
      <c r="BI37" s="49">
        <v>0</v>
      </c>
      <c r="BJ37" s="48">
        <v>0</v>
      </c>
      <c r="BK37" s="49">
        <v>0</v>
      </c>
      <c r="BL37" s="48">
        <v>34</v>
      </c>
      <c r="BM37" s="49">
        <v>94.44444444444444</v>
      </c>
      <c r="BN37" s="48">
        <v>36</v>
      </c>
    </row>
    <row r="38" spans="1:66" ht="15">
      <c r="A38" s="65" t="s">
        <v>243</v>
      </c>
      <c r="B38" s="65" t="s">
        <v>279</v>
      </c>
      <c r="C38" s="66" t="s">
        <v>2383</v>
      </c>
      <c r="D38" s="67">
        <v>3</v>
      </c>
      <c r="E38" s="68" t="s">
        <v>132</v>
      </c>
      <c r="F38" s="69">
        <v>32</v>
      </c>
      <c r="G38" s="66"/>
      <c r="H38" s="70"/>
      <c r="I38" s="71"/>
      <c r="J38" s="71"/>
      <c r="K38" s="34" t="s">
        <v>65</v>
      </c>
      <c r="L38" s="78">
        <v>38</v>
      </c>
      <c r="M38" s="78"/>
      <c r="N38" s="73"/>
      <c r="O38" s="80" t="s">
        <v>319</v>
      </c>
      <c r="P38" s="82">
        <v>43592.49663194444</v>
      </c>
      <c r="Q38" s="80" t="s">
        <v>331</v>
      </c>
      <c r="R38" s="80"/>
      <c r="S38" s="80"/>
      <c r="T38" s="80"/>
      <c r="U38" s="80"/>
      <c r="V38" s="83" t="s">
        <v>485</v>
      </c>
      <c r="W38" s="82">
        <v>43592.49663194444</v>
      </c>
      <c r="X38" s="86">
        <v>43592</v>
      </c>
      <c r="Y38" s="88" t="s">
        <v>509</v>
      </c>
      <c r="Z38" s="83" t="s">
        <v>617</v>
      </c>
      <c r="AA38" s="80"/>
      <c r="AB38" s="80"/>
      <c r="AC38" s="88" t="s">
        <v>724</v>
      </c>
      <c r="AD38" s="80"/>
      <c r="AE38" s="80" t="b">
        <v>0</v>
      </c>
      <c r="AF38" s="80">
        <v>7</v>
      </c>
      <c r="AG38" s="88" t="s">
        <v>844</v>
      </c>
      <c r="AH38" s="80" t="b">
        <v>0</v>
      </c>
      <c r="AI38" s="80" t="s">
        <v>866</v>
      </c>
      <c r="AJ38" s="80"/>
      <c r="AK38" s="88" t="s">
        <v>838</v>
      </c>
      <c r="AL38" s="80" t="b">
        <v>0</v>
      </c>
      <c r="AM38" s="80">
        <v>1</v>
      </c>
      <c r="AN38" s="88" t="s">
        <v>838</v>
      </c>
      <c r="AO38" s="80" t="s">
        <v>878</v>
      </c>
      <c r="AP38" s="80" t="b">
        <v>0</v>
      </c>
      <c r="AQ38" s="88" t="s">
        <v>724</v>
      </c>
      <c r="AR38" s="80" t="s">
        <v>197</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1</v>
      </c>
      <c r="BG38" s="49">
        <v>3.225806451612903</v>
      </c>
      <c r="BH38" s="48">
        <v>1</v>
      </c>
      <c r="BI38" s="49">
        <v>3.225806451612903</v>
      </c>
      <c r="BJ38" s="48">
        <v>0</v>
      </c>
      <c r="BK38" s="49">
        <v>0</v>
      </c>
      <c r="BL38" s="48">
        <v>29</v>
      </c>
      <c r="BM38" s="49">
        <v>93.54838709677419</v>
      </c>
      <c r="BN38" s="48">
        <v>31</v>
      </c>
    </row>
    <row r="39" spans="1:66" ht="15">
      <c r="A39" s="65" t="s">
        <v>243</v>
      </c>
      <c r="B39" s="65" t="s">
        <v>280</v>
      </c>
      <c r="C39" s="66" t="s">
        <v>2383</v>
      </c>
      <c r="D39" s="67">
        <v>3</v>
      </c>
      <c r="E39" s="68" t="s">
        <v>132</v>
      </c>
      <c r="F39" s="69">
        <v>32</v>
      </c>
      <c r="G39" s="66"/>
      <c r="H39" s="70"/>
      <c r="I39" s="71"/>
      <c r="J39" s="71"/>
      <c r="K39" s="34" t="s">
        <v>65</v>
      </c>
      <c r="L39" s="78">
        <v>39</v>
      </c>
      <c r="M39" s="78"/>
      <c r="N39" s="73"/>
      <c r="O39" s="80" t="s">
        <v>319</v>
      </c>
      <c r="P39" s="82">
        <v>43592.51460648148</v>
      </c>
      <c r="Q39" s="80" t="s">
        <v>332</v>
      </c>
      <c r="R39" s="83" t="s">
        <v>412</v>
      </c>
      <c r="S39" s="80" t="s">
        <v>432</v>
      </c>
      <c r="T39" s="80"/>
      <c r="U39" s="80"/>
      <c r="V39" s="83" t="s">
        <v>485</v>
      </c>
      <c r="W39" s="82">
        <v>43592.51460648148</v>
      </c>
      <c r="X39" s="86">
        <v>43592</v>
      </c>
      <c r="Y39" s="88" t="s">
        <v>510</v>
      </c>
      <c r="Z39" s="83" t="s">
        <v>618</v>
      </c>
      <c r="AA39" s="80"/>
      <c r="AB39" s="80"/>
      <c r="AC39" s="88" t="s">
        <v>725</v>
      </c>
      <c r="AD39" s="80"/>
      <c r="AE39" s="80" t="b">
        <v>0</v>
      </c>
      <c r="AF39" s="80">
        <v>0</v>
      </c>
      <c r="AG39" s="88" t="s">
        <v>845</v>
      </c>
      <c r="AH39" s="80" t="b">
        <v>0</v>
      </c>
      <c r="AI39" s="80" t="s">
        <v>866</v>
      </c>
      <c r="AJ39" s="80"/>
      <c r="AK39" s="88" t="s">
        <v>838</v>
      </c>
      <c r="AL39" s="80" t="b">
        <v>0</v>
      </c>
      <c r="AM39" s="80">
        <v>0</v>
      </c>
      <c r="AN39" s="88" t="s">
        <v>838</v>
      </c>
      <c r="AO39" s="80" t="s">
        <v>878</v>
      </c>
      <c r="AP39" s="80" t="b">
        <v>0</v>
      </c>
      <c r="AQ39" s="88" t="s">
        <v>725</v>
      </c>
      <c r="AR39" s="80" t="s">
        <v>197</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22</v>
      </c>
      <c r="BM39" s="49">
        <v>100</v>
      </c>
      <c r="BN39" s="48">
        <v>22</v>
      </c>
    </row>
    <row r="40" spans="1:66" ht="15">
      <c r="A40" s="65" t="s">
        <v>245</v>
      </c>
      <c r="B40" s="65" t="s">
        <v>245</v>
      </c>
      <c r="C40" s="66" t="s">
        <v>2383</v>
      </c>
      <c r="D40" s="67">
        <v>3</v>
      </c>
      <c r="E40" s="68" t="s">
        <v>132</v>
      </c>
      <c r="F40" s="69">
        <v>32</v>
      </c>
      <c r="G40" s="66"/>
      <c r="H40" s="70"/>
      <c r="I40" s="71"/>
      <c r="J40" s="71"/>
      <c r="K40" s="34" t="s">
        <v>65</v>
      </c>
      <c r="L40" s="78">
        <v>40</v>
      </c>
      <c r="M40" s="78"/>
      <c r="N40" s="73"/>
      <c r="O40" s="80" t="s">
        <v>197</v>
      </c>
      <c r="P40" s="82">
        <v>43592.71601851852</v>
      </c>
      <c r="Q40" s="80" t="s">
        <v>333</v>
      </c>
      <c r="R40" s="83" t="s">
        <v>413</v>
      </c>
      <c r="S40" s="80" t="s">
        <v>433</v>
      </c>
      <c r="T40" s="80"/>
      <c r="U40" s="80"/>
      <c r="V40" s="83" t="s">
        <v>486</v>
      </c>
      <c r="W40" s="82">
        <v>43592.71601851852</v>
      </c>
      <c r="X40" s="86">
        <v>43592</v>
      </c>
      <c r="Y40" s="88" t="s">
        <v>511</v>
      </c>
      <c r="Z40" s="83" t="s">
        <v>619</v>
      </c>
      <c r="AA40" s="80"/>
      <c r="AB40" s="80"/>
      <c r="AC40" s="88" t="s">
        <v>726</v>
      </c>
      <c r="AD40" s="80"/>
      <c r="AE40" s="80" t="b">
        <v>0</v>
      </c>
      <c r="AF40" s="80">
        <v>3</v>
      </c>
      <c r="AG40" s="88" t="s">
        <v>838</v>
      </c>
      <c r="AH40" s="80" t="b">
        <v>1</v>
      </c>
      <c r="AI40" s="80" t="s">
        <v>867</v>
      </c>
      <c r="AJ40" s="80"/>
      <c r="AK40" s="88" t="s">
        <v>869</v>
      </c>
      <c r="AL40" s="80" t="b">
        <v>0</v>
      </c>
      <c r="AM40" s="80">
        <v>3</v>
      </c>
      <c r="AN40" s="88" t="s">
        <v>838</v>
      </c>
      <c r="AO40" s="80" t="s">
        <v>879</v>
      </c>
      <c r="AP40" s="80" t="b">
        <v>0</v>
      </c>
      <c r="AQ40" s="88" t="s">
        <v>726</v>
      </c>
      <c r="AR40" s="80" t="s">
        <v>320</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0</v>
      </c>
      <c r="BM40" s="49">
        <v>0</v>
      </c>
      <c r="BN40" s="48">
        <v>0</v>
      </c>
    </row>
    <row r="41" spans="1:66" ht="15">
      <c r="A41" s="65" t="s">
        <v>243</v>
      </c>
      <c r="B41" s="65" t="s">
        <v>245</v>
      </c>
      <c r="C41" s="66" t="s">
        <v>2383</v>
      </c>
      <c r="D41" s="67">
        <v>3</v>
      </c>
      <c r="E41" s="68" t="s">
        <v>132</v>
      </c>
      <c r="F41" s="69">
        <v>32</v>
      </c>
      <c r="G41" s="66"/>
      <c r="H41" s="70"/>
      <c r="I41" s="71"/>
      <c r="J41" s="71"/>
      <c r="K41" s="34" t="s">
        <v>65</v>
      </c>
      <c r="L41" s="78">
        <v>41</v>
      </c>
      <c r="M41" s="78"/>
      <c r="N41" s="73"/>
      <c r="O41" s="80" t="s">
        <v>320</v>
      </c>
      <c r="P41" s="82">
        <v>43592.76074074074</v>
      </c>
      <c r="Q41" s="80" t="s">
        <v>333</v>
      </c>
      <c r="R41" s="83" t="s">
        <v>413</v>
      </c>
      <c r="S41" s="80" t="s">
        <v>433</v>
      </c>
      <c r="T41" s="80"/>
      <c r="U41" s="80"/>
      <c r="V41" s="83" t="s">
        <v>485</v>
      </c>
      <c r="W41" s="82">
        <v>43592.76074074074</v>
      </c>
      <c r="X41" s="86">
        <v>43592</v>
      </c>
      <c r="Y41" s="88" t="s">
        <v>512</v>
      </c>
      <c r="Z41" s="83" t="s">
        <v>620</v>
      </c>
      <c r="AA41" s="80"/>
      <c r="AB41" s="80"/>
      <c r="AC41" s="88" t="s">
        <v>727</v>
      </c>
      <c r="AD41" s="80"/>
      <c r="AE41" s="80" t="b">
        <v>0</v>
      </c>
      <c r="AF41" s="80">
        <v>0</v>
      </c>
      <c r="AG41" s="88" t="s">
        <v>838</v>
      </c>
      <c r="AH41" s="80" t="b">
        <v>1</v>
      </c>
      <c r="AI41" s="80" t="s">
        <v>867</v>
      </c>
      <c r="AJ41" s="80"/>
      <c r="AK41" s="88" t="s">
        <v>869</v>
      </c>
      <c r="AL41" s="80" t="b">
        <v>0</v>
      </c>
      <c r="AM41" s="80">
        <v>3</v>
      </c>
      <c r="AN41" s="88" t="s">
        <v>726</v>
      </c>
      <c r="AO41" s="80" t="s">
        <v>878</v>
      </c>
      <c r="AP41" s="80" t="b">
        <v>0</v>
      </c>
      <c r="AQ41" s="88" t="s">
        <v>726</v>
      </c>
      <c r="AR41" s="80" t="s">
        <v>197</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0</v>
      </c>
      <c r="BG41" s="49">
        <v>0</v>
      </c>
      <c r="BH41" s="48">
        <v>0</v>
      </c>
      <c r="BI41" s="49">
        <v>0</v>
      </c>
      <c r="BJ41" s="48">
        <v>0</v>
      </c>
      <c r="BK41" s="49">
        <v>0</v>
      </c>
      <c r="BL41" s="48">
        <v>0</v>
      </c>
      <c r="BM41" s="49">
        <v>0</v>
      </c>
      <c r="BN41" s="48">
        <v>0</v>
      </c>
    </row>
    <row r="42" spans="1:66" ht="15">
      <c r="A42" s="65" t="s">
        <v>246</v>
      </c>
      <c r="B42" s="65" t="s">
        <v>246</v>
      </c>
      <c r="C42" s="66" t="s">
        <v>2383</v>
      </c>
      <c r="D42" s="67">
        <v>3</v>
      </c>
      <c r="E42" s="68" t="s">
        <v>132</v>
      </c>
      <c r="F42" s="69">
        <v>32</v>
      </c>
      <c r="G42" s="66"/>
      <c r="H42" s="70"/>
      <c r="I42" s="71"/>
      <c r="J42" s="71"/>
      <c r="K42" s="34" t="s">
        <v>65</v>
      </c>
      <c r="L42" s="78">
        <v>42</v>
      </c>
      <c r="M42" s="78"/>
      <c r="N42" s="73"/>
      <c r="O42" s="80" t="s">
        <v>197</v>
      </c>
      <c r="P42" s="82">
        <v>43592.68157407407</v>
      </c>
      <c r="Q42" s="80" t="s">
        <v>334</v>
      </c>
      <c r="R42" s="83" t="s">
        <v>414</v>
      </c>
      <c r="S42" s="80" t="s">
        <v>434</v>
      </c>
      <c r="T42" s="80"/>
      <c r="U42" s="83" t="s">
        <v>456</v>
      </c>
      <c r="V42" s="83" t="s">
        <v>456</v>
      </c>
      <c r="W42" s="82">
        <v>43592.68157407407</v>
      </c>
      <c r="X42" s="86">
        <v>43592</v>
      </c>
      <c r="Y42" s="88" t="s">
        <v>513</v>
      </c>
      <c r="Z42" s="83" t="s">
        <v>621</v>
      </c>
      <c r="AA42" s="80"/>
      <c r="AB42" s="80"/>
      <c r="AC42" s="88" t="s">
        <v>728</v>
      </c>
      <c r="AD42" s="80"/>
      <c r="AE42" s="80" t="b">
        <v>0</v>
      </c>
      <c r="AF42" s="80">
        <v>318</v>
      </c>
      <c r="AG42" s="88" t="s">
        <v>838</v>
      </c>
      <c r="AH42" s="80" t="b">
        <v>0</v>
      </c>
      <c r="AI42" s="80" t="s">
        <v>866</v>
      </c>
      <c r="AJ42" s="80"/>
      <c r="AK42" s="88" t="s">
        <v>838</v>
      </c>
      <c r="AL42" s="80" t="b">
        <v>0</v>
      </c>
      <c r="AM42" s="80">
        <v>61</v>
      </c>
      <c r="AN42" s="88" t="s">
        <v>838</v>
      </c>
      <c r="AO42" s="80" t="s">
        <v>879</v>
      </c>
      <c r="AP42" s="80" t="b">
        <v>0</v>
      </c>
      <c r="AQ42" s="88" t="s">
        <v>728</v>
      </c>
      <c r="AR42" s="80" t="s">
        <v>320</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3</v>
      </c>
      <c r="BG42" s="49">
        <v>15.789473684210526</v>
      </c>
      <c r="BH42" s="48">
        <v>0</v>
      </c>
      <c r="BI42" s="49">
        <v>0</v>
      </c>
      <c r="BJ42" s="48">
        <v>0</v>
      </c>
      <c r="BK42" s="49">
        <v>0</v>
      </c>
      <c r="BL42" s="48">
        <v>16</v>
      </c>
      <c r="BM42" s="49">
        <v>84.21052631578948</v>
      </c>
      <c r="BN42" s="48">
        <v>19</v>
      </c>
    </row>
    <row r="43" spans="1:66" ht="15">
      <c r="A43" s="65" t="s">
        <v>243</v>
      </c>
      <c r="B43" s="65" t="s">
        <v>246</v>
      </c>
      <c r="C43" s="66" t="s">
        <v>2383</v>
      </c>
      <c r="D43" s="67">
        <v>3</v>
      </c>
      <c r="E43" s="68" t="s">
        <v>132</v>
      </c>
      <c r="F43" s="69">
        <v>32</v>
      </c>
      <c r="G43" s="66"/>
      <c r="H43" s="70"/>
      <c r="I43" s="71"/>
      <c r="J43" s="71"/>
      <c r="K43" s="34" t="s">
        <v>65</v>
      </c>
      <c r="L43" s="78">
        <v>43</v>
      </c>
      <c r="M43" s="78"/>
      <c r="N43" s="73"/>
      <c r="O43" s="80" t="s">
        <v>320</v>
      </c>
      <c r="P43" s="82">
        <v>43592.84361111111</v>
      </c>
      <c r="Q43" s="80" t="s">
        <v>334</v>
      </c>
      <c r="R43" s="80"/>
      <c r="S43" s="80"/>
      <c r="T43" s="80"/>
      <c r="U43" s="80"/>
      <c r="V43" s="83" t="s">
        <v>485</v>
      </c>
      <c r="W43" s="82">
        <v>43592.84361111111</v>
      </c>
      <c r="X43" s="86">
        <v>43592</v>
      </c>
      <c r="Y43" s="88" t="s">
        <v>514</v>
      </c>
      <c r="Z43" s="83" t="s">
        <v>622</v>
      </c>
      <c r="AA43" s="80"/>
      <c r="AB43" s="80"/>
      <c r="AC43" s="88" t="s">
        <v>729</v>
      </c>
      <c r="AD43" s="80"/>
      <c r="AE43" s="80" t="b">
        <v>0</v>
      </c>
      <c r="AF43" s="80">
        <v>0</v>
      </c>
      <c r="AG43" s="88" t="s">
        <v>838</v>
      </c>
      <c r="AH43" s="80" t="b">
        <v>0</v>
      </c>
      <c r="AI43" s="80" t="s">
        <v>866</v>
      </c>
      <c r="AJ43" s="80"/>
      <c r="AK43" s="88" t="s">
        <v>838</v>
      </c>
      <c r="AL43" s="80" t="b">
        <v>0</v>
      </c>
      <c r="AM43" s="80">
        <v>61</v>
      </c>
      <c r="AN43" s="88" t="s">
        <v>728</v>
      </c>
      <c r="AO43" s="80" t="s">
        <v>878</v>
      </c>
      <c r="AP43" s="80" t="b">
        <v>0</v>
      </c>
      <c r="AQ43" s="88" t="s">
        <v>728</v>
      </c>
      <c r="AR43" s="80" t="s">
        <v>197</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3</v>
      </c>
      <c r="BG43" s="49">
        <v>15.789473684210526</v>
      </c>
      <c r="BH43" s="48">
        <v>0</v>
      </c>
      <c r="BI43" s="49">
        <v>0</v>
      </c>
      <c r="BJ43" s="48">
        <v>0</v>
      </c>
      <c r="BK43" s="49">
        <v>0</v>
      </c>
      <c r="BL43" s="48">
        <v>16</v>
      </c>
      <c r="BM43" s="49">
        <v>84.21052631578948</v>
      </c>
      <c r="BN43" s="48">
        <v>19</v>
      </c>
    </row>
    <row r="44" spans="1:66" ht="15">
      <c r="A44" s="65" t="s">
        <v>237</v>
      </c>
      <c r="B44" s="65" t="s">
        <v>281</v>
      </c>
      <c r="C44" s="66" t="s">
        <v>2383</v>
      </c>
      <c r="D44" s="67">
        <v>3</v>
      </c>
      <c r="E44" s="68" t="s">
        <v>132</v>
      </c>
      <c r="F44" s="69">
        <v>32</v>
      </c>
      <c r="G44" s="66"/>
      <c r="H44" s="70"/>
      <c r="I44" s="71"/>
      <c r="J44" s="71"/>
      <c r="K44" s="34" t="s">
        <v>65</v>
      </c>
      <c r="L44" s="78">
        <v>44</v>
      </c>
      <c r="M44" s="78"/>
      <c r="N44" s="73"/>
      <c r="O44" s="80" t="s">
        <v>319</v>
      </c>
      <c r="P44" s="82">
        <v>43593.59244212963</v>
      </c>
      <c r="Q44" s="80" t="s">
        <v>335</v>
      </c>
      <c r="R44" s="83" t="s">
        <v>415</v>
      </c>
      <c r="S44" s="80" t="s">
        <v>432</v>
      </c>
      <c r="T44" s="80"/>
      <c r="U44" s="80"/>
      <c r="V44" s="83" t="s">
        <v>479</v>
      </c>
      <c r="W44" s="82">
        <v>43593.59244212963</v>
      </c>
      <c r="X44" s="86">
        <v>43593</v>
      </c>
      <c r="Y44" s="88" t="s">
        <v>515</v>
      </c>
      <c r="Z44" s="83" t="s">
        <v>623</v>
      </c>
      <c r="AA44" s="80"/>
      <c r="AB44" s="80"/>
      <c r="AC44" s="88" t="s">
        <v>730</v>
      </c>
      <c r="AD44" s="80"/>
      <c r="AE44" s="80" t="b">
        <v>0</v>
      </c>
      <c r="AF44" s="80">
        <v>2</v>
      </c>
      <c r="AG44" s="88" t="s">
        <v>846</v>
      </c>
      <c r="AH44" s="80" t="b">
        <v>0</v>
      </c>
      <c r="AI44" s="80" t="s">
        <v>866</v>
      </c>
      <c r="AJ44" s="80"/>
      <c r="AK44" s="88" t="s">
        <v>838</v>
      </c>
      <c r="AL44" s="80" t="b">
        <v>0</v>
      </c>
      <c r="AM44" s="80">
        <v>1</v>
      </c>
      <c r="AN44" s="88" t="s">
        <v>838</v>
      </c>
      <c r="AO44" s="80" t="s">
        <v>879</v>
      </c>
      <c r="AP44" s="80" t="b">
        <v>0</v>
      </c>
      <c r="AQ44" s="88" t="s">
        <v>730</v>
      </c>
      <c r="AR44" s="80" t="s">
        <v>320</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v>1</v>
      </c>
      <c r="BG44" s="49">
        <v>2.0833333333333335</v>
      </c>
      <c r="BH44" s="48">
        <v>0</v>
      </c>
      <c r="BI44" s="49">
        <v>0</v>
      </c>
      <c r="BJ44" s="48">
        <v>0</v>
      </c>
      <c r="BK44" s="49">
        <v>0</v>
      </c>
      <c r="BL44" s="48">
        <v>47</v>
      </c>
      <c r="BM44" s="49">
        <v>97.91666666666667</v>
      </c>
      <c r="BN44" s="48">
        <v>48</v>
      </c>
    </row>
    <row r="45" spans="1:66" ht="15">
      <c r="A45" s="65" t="s">
        <v>243</v>
      </c>
      <c r="B45" s="65" t="s">
        <v>281</v>
      </c>
      <c r="C45" s="66" t="s">
        <v>2383</v>
      </c>
      <c r="D45" s="67">
        <v>3</v>
      </c>
      <c r="E45" s="68" t="s">
        <v>132</v>
      </c>
      <c r="F45" s="69">
        <v>32</v>
      </c>
      <c r="G45" s="66"/>
      <c r="H45" s="70"/>
      <c r="I45" s="71"/>
      <c r="J45" s="71"/>
      <c r="K45" s="34" t="s">
        <v>65</v>
      </c>
      <c r="L45" s="78">
        <v>45</v>
      </c>
      <c r="M45" s="78"/>
      <c r="N45" s="73"/>
      <c r="O45" s="80" t="s">
        <v>319</v>
      </c>
      <c r="P45" s="82">
        <v>43593.658587962964</v>
      </c>
      <c r="Q45" s="80" t="s">
        <v>335</v>
      </c>
      <c r="R45" s="80"/>
      <c r="S45" s="80"/>
      <c r="T45" s="80"/>
      <c r="U45" s="80"/>
      <c r="V45" s="83" t="s">
        <v>485</v>
      </c>
      <c r="W45" s="82">
        <v>43593.658587962964</v>
      </c>
      <c r="X45" s="86">
        <v>43593</v>
      </c>
      <c r="Y45" s="88" t="s">
        <v>516</v>
      </c>
      <c r="Z45" s="83" t="s">
        <v>624</v>
      </c>
      <c r="AA45" s="80"/>
      <c r="AB45" s="80"/>
      <c r="AC45" s="88" t="s">
        <v>731</v>
      </c>
      <c r="AD45" s="80"/>
      <c r="AE45" s="80" t="b">
        <v>0</v>
      </c>
      <c r="AF45" s="80">
        <v>0</v>
      </c>
      <c r="AG45" s="88" t="s">
        <v>838</v>
      </c>
      <c r="AH45" s="80" t="b">
        <v>0</v>
      </c>
      <c r="AI45" s="80" t="s">
        <v>866</v>
      </c>
      <c r="AJ45" s="80"/>
      <c r="AK45" s="88" t="s">
        <v>838</v>
      </c>
      <c r="AL45" s="80" t="b">
        <v>0</v>
      </c>
      <c r="AM45" s="80">
        <v>1</v>
      </c>
      <c r="AN45" s="88" t="s">
        <v>730</v>
      </c>
      <c r="AO45" s="80" t="s">
        <v>878</v>
      </c>
      <c r="AP45" s="80" t="b">
        <v>0</v>
      </c>
      <c r="AQ45" s="88" t="s">
        <v>730</v>
      </c>
      <c r="AR45" s="80" t="s">
        <v>197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3</v>
      </c>
      <c r="BF45" s="48">
        <v>1</v>
      </c>
      <c r="BG45" s="49">
        <v>2.0833333333333335</v>
      </c>
      <c r="BH45" s="48">
        <v>0</v>
      </c>
      <c r="BI45" s="49">
        <v>0</v>
      </c>
      <c r="BJ45" s="48">
        <v>0</v>
      </c>
      <c r="BK45" s="49">
        <v>0</v>
      </c>
      <c r="BL45" s="48">
        <v>47</v>
      </c>
      <c r="BM45" s="49">
        <v>97.91666666666667</v>
      </c>
      <c r="BN45" s="48">
        <v>48</v>
      </c>
    </row>
    <row r="46" spans="1:66" ht="15">
      <c r="A46" s="65" t="s">
        <v>247</v>
      </c>
      <c r="B46" s="65" t="s">
        <v>282</v>
      </c>
      <c r="C46" s="66" t="s">
        <v>2383</v>
      </c>
      <c r="D46" s="67">
        <v>3</v>
      </c>
      <c r="E46" s="68" t="s">
        <v>132</v>
      </c>
      <c r="F46" s="69">
        <v>32</v>
      </c>
      <c r="G46" s="66"/>
      <c r="H46" s="70"/>
      <c r="I46" s="71"/>
      <c r="J46" s="71"/>
      <c r="K46" s="34" t="s">
        <v>65</v>
      </c>
      <c r="L46" s="78">
        <v>46</v>
      </c>
      <c r="M46" s="78"/>
      <c r="N46" s="73"/>
      <c r="O46" s="80" t="s">
        <v>318</v>
      </c>
      <c r="P46" s="82">
        <v>43593.6703587963</v>
      </c>
      <c r="Q46" s="80" t="s">
        <v>336</v>
      </c>
      <c r="R46" s="80"/>
      <c r="S46" s="80"/>
      <c r="T46" s="80" t="s">
        <v>444</v>
      </c>
      <c r="U46" s="83" t="s">
        <v>457</v>
      </c>
      <c r="V46" s="83" t="s">
        <v>457</v>
      </c>
      <c r="W46" s="82">
        <v>43593.6703587963</v>
      </c>
      <c r="X46" s="86">
        <v>43593</v>
      </c>
      <c r="Y46" s="88" t="s">
        <v>517</v>
      </c>
      <c r="Z46" s="83" t="s">
        <v>625</v>
      </c>
      <c r="AA46" s="80"/>
      <c r="AB46" s="80"/>
      <c r="AC46" s="88" t="s">
        <v>732</v>
      </c>
      <c r="AD46" s="80"/>
      <c r="AE46" s="80" t="b">
        <v>0</v>
      </c>
      <c r="AF46" s="80">
        <v>6</v>
      </c>
      <c r="AG46" s="88" t="s">
        <v>838</v>
      </c>
      <c r="AH46" s="80" t="b">
        <v>0</v>
      </c>
      <c r="AI46" s="80" t="s">
        <v>866</v>
      </c>
      <c r="AJ46" s="80"/>
      <c r="AK46" s="88" t="s">
        <v>838</v>
      </c>
      <c r="AL46" s="80" t="b">
        <v>0</v>
      </c>
      <c r="AM46" s="80">
        <v>2</v>
      </c>
      <c r="AN46" s="88" t="s">
        <v>838</v>
      </c>
      <c r="AO46" s="80" t="s">
        <v>881</v>
      </c>
      <c r="AP46" s="80" t="b">
        <v>0</v>
      </c>
      <c r="AQ46" s="88" t="s">
        <v>732</v>
      </c>
      <c r="AR46" s="80" t="s">
        <v>320</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8">
        <v>1</v>
      </c>
      <c r="BG46" s="49">
        <v>3.125</v>
      </c>
      <c r="BH46" s="48">
        <v>0</v>
      </c>
      <c r="BI46" s="49">
        <v>0</v>
      </c>
      <c r="BJ46" s="48">
        <v>0</v>
      </c>
      <c r="BK46" s="49">
        <v>0</v>
      </c>
      <c r="BL46" s="48">
        <v>31</v>
      </c>
      <c r="BM46" s="49">
        <v>96.875</v>
      </c>
      <c r="BN46" s="48">
        <v>32</v>
      </c>
    </row>
    <row r="47" spans="1:66" ht="15">
      <c r="A47" s="65" t="s">
        <v>243</v>
      </c>
      <c r="B47" s="65" t="s">
        <v>282</v>
      </c>
      <c r="C47" s="66" t="s">
        <v>2383</v>
      </c>
      <c r="D47" s="67">
        <v>3</v>
      </c>
      <c r="E47" s="68" t="s">
        <v>132</v>
      </c>
      <c r="F47" s="69">
        <v>32</v>
      </c>
      <c r="G47" s="66"/>
      <c r="H47" s="70"/>
      <c r="I47" s="71"/>
      <c r="J47" s="71"/>
      <c r="K47" s="34" t="s">
        <v>65</v>
      </c>
      <c r="L47" s="78">
        <v>47</v>
      </c>
      <c r="M47" s="78"/>
      <c r="N47" s="73"/>
      <c r="O47" s="80" t="s">
        <v>318</v>
      </c>
      <c r="P47" s="82">
        <v>43593.67643518518</v>
      </c>
      <c r="Q47" s="80" t="s">
        <v>336</v>
      </c>
      <c r="R47" s="80"/>
      <c r="S47" s="80"/>
      <c r="T47" s="80"/>
      <c r="U47" s="80"/>
      <c r="V47" s="83" t="s">
        <v>485</v>
      </c>
      <c r="W47" s="82">
        <v>43593.67643518518</v>
      </c>
      <c r="X47" s="86">
        <v>43593</v>
      </c>
      <c r="Y47" s="88" t="s">
        <v>518</v>
      </c>
      <c r="Z47" s="83" t="s">
        <v>626</v>
      </c>
      <c r="AA47" s="80"/>
      <c r="AB47" s="80"/>
      <c r="AC47" s="88" t="s">
        <v>733</v>
      </c>
      <c r="AD47" s="80"/>
      <c r="AE47" s="80" t="b">
        <v>0</v>
      </c>
      <c r="AF47" s="80">
        <v>0</v>
      </c>
      <c r="AG47" s="88" t="s">
        <v>838</v>
      </c>
      <c r="AH47" s="80" t="b">
        <v>0</v>
      </c>
      <c r="AI47" s="80" t="s">
        <v>866</v>
      </c>
      <c r="AJ47" s="80"/>
      <c r="AK47" s="88" t="s">
        <v>838</v>
      </c>
      <c r="AL47" s="80" t="b">
        <v>0</v>
      </c>
      <c r="AM47" s="80">
        <v>2</v>
      </c>
      <c r="AN47" s="88" t="s">
        <v>732</v>
      </c>
      <c r="AO47" s="80" t="s">
        <v>880</v>
      </c>
      <c r="AP47" s="80" t="b">
        <v>0</v>
      </c>
      <c r="AQ47" s="88" t="s">
        <v>732</v>
      </c>
      <c r="AR47" s="80" t="s">
        <v>197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4</v>
      </c>
      <c r="BF47" s="48">
        <v>1</v>
      </c>
      <c r="BG47" s="49">
        <v>3.125</v>
      </c>
      <c r="BH47" s="48">
        <v>0</v>
      </c>
      <c r="BI47" s="49">
        <v>0</v>
      </c>
      <c r="BJ47" s="48">
        <v>0</v>
      </c>
      <c r="BK47" s="49">
        <v>0</v>
      </c>
      <c r="BL47" s="48">
        <v>31</v>
      </c>
      <c r="BM47" s="49">
        <v>96.875</v>
      </c>
      <c r="BN47" s="48">
        <v>32</v>
      </c>
    </row>
    <row r="48" spans="1:66" ht="15">
      <c r="A48" s="65" t="s">
        <v>243</v>
      </c>
      <c r="B48" s="65" t="s">
        <v>283</v>
      </c>
      <c r="C48" s="66" t="s">
        <v>2383</v>
      </c>
      <c r="D48" s="67">
        <v>3</v>
      </c>
      <c r="E48" s="68" t="s">
        <v>132</v>
      </c>
      <c r="F48" s="69">
        <v>32</v>
      </c>
      <c r="G48" s="66"/>
      <c r="H48" s="70"/>
      <c r="I48" s="71"/>
      <c r="J48" s="71"/>
      <c r="K48" s="34" t="s">
        <v>65</v>
      </c>
      <c r="L48" s="78">
        <v>48</v>
      </c>
      <c r="M48" s="78"/>
      <c r="N48" s="73"/>
      <c r="O48" s="80" t="s">
        <v>319</v>
      </c>
      <c r="P48" s="82">
        <v>43594.62466435185</v>
      </c>
      <c r="Q48" s="80" t="s">
        <v>337</v>
      </c>
      <c r="R48" s="80"/>
      <c r="S48" s="80"/>
      <c r="T48" s="80"/>
      <c r="U48" s="80"/>
      <c r="V48" s="83" t="s">
        <v>485</v>
      </c>
      <c r="W48" s="82">
        <v>43594.62466435185</v>
      </c>
      <c r="X48" s="86">
        <v>43594</v>
      </c>
      <c r="Y48" s="88" t="s">
        <v>519</v>
      </c>
      <c r="Z48" s="83" t="s">
        <v>627</v>
      </c>
      <c r="AA48" s="80"/>
      <c r="AB48" s="80"/>
      <c r="AC48" s="88" t="s">
        <v>734</v>
      </c>
      <c r="AD48" s="80"/>
      <c r="AE48" s="80" t="b">
        <v>0</v>
      </c>
      <c r="AF48" s="80">
        <v>0</v>
      </c>
      <c r="AG48" s="88" t="s">
        <v>847</v>
      </c>
      <c r="AH48" s="80" t="b">
        <v>0</v>
      </c>
      <c r="AI48" s="80" t="s">
        <v>868</v>
      </c>
      <c r="AJ48" s="80"/>
      <c r="AK48" s="88" t="s">
        <v>838</v>
      </c>
      <c r="AL48" s="80" t="b">
        <v>0</v>
      </c>
      <c r="AM48" s="80">
        <v>0</v>
      </c>
      <c r="AN48" s="88" t="s">
        <v>838</v>
      </c>
      <c r="AO48" s="80" t="s">
        <v>878</v>
      </c>
      <c r="AP48" s="80" t="b">
        <v>0</v>
      </c>
      <c r="AQ48" s="88" t="s">
        <v>734</v>
      </c>
      <c r="AR48" s="80" t="s">
        <v>197</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6</v>
      </c>
      <c r="BM48" s="49">
        <v>100</v>
      </c>
      <c r="BN48" s="48">
        <v>6</v>
      </c>
    </row>
    <row r="49" spans="1:66" ht="15">
      <c r="A49" s="65" t="s">
        <v>248</v>
      </c>
      <c r="B49" s="65" t="s">
        <v>243</v>
      </c>
      <c r="C49" s="66" t="s">
        <v>2383</v>
      </c>
      <c r="D49" s="67">
        <v>3</v>
      </c>
      <c r="E49" s="68" t="s">
        <v>132</v>
      </c>
      <c r="F49" s="69">
        <v>32</v>
      </c>
      <c r="G49" s="66"/>
      <c r="H49" s="70"/>
      <c r="I49" s="71"/>
      <c r="J49" s="71"/>
      <c r="K49" s="34" t="s">
        <v>66</v>
      </c>
      <c r="L49" s="78">
        <v>49</v>
      </c>
      <c r="M49" s="78"/>
      <c r="N49" s="73"/>
      <c r="O49" s="80" t="s">
        <v>319</v>
      </c>
      <c r="P49" s="82">
        <v>43594.626759259256</v>
      </c>
      <c r="Q49" s="80" t="s">
        <v>338</v>
      </c>
      <c r="R49" s="80"/>
      <c r="S49" s="80"/>
      <c r="T49" s="80"/>
      <c r="U49" s="83" t="s">
        <v>458</v>
      </c>
      <c r="V49" s="83" t="s">
        <v>458</v>
      </c>
      <c r="W49" s="82">
        <v>43594.626759259256</v>
      </c>
      <c r="X49" s="86">
        <v>43594</v>
      </c>
      <c r="Y49" s="88" t="s">
        <v>520</v>
      </c>
      <c r="Z49" s="83" t="s">
        <v>628</v>
      </c>
      <c r="AA49" s="80"/>
      <c r="AB49" s="80"/>
      <c r="AC49" s="88" t="s">
        <v>735</v>
      </c>
      <c r="AD49" s="88" t="s">
        <v>736</v>
      </c>
      <c r="AE49" s="80" t="b">
        <v>0</v>
      </c>
      <c r="AF49" s="80">
        <v>0</v>
      </c>
      <c r="AG49" s="88" t="s">
        <v>839</v>
      </c>
      <c r="AH49" s="80" t="b">
        <v>0</v>
      </c>
      <c r="AI49" s="80" t="s">
        <v>867</v>
      </c>
      <c r="AJ49" s="80"/>
      <c r="AK49" s="88" t="s">
        <v>838</v>
      </c>
      <c r="AL49" s="80" t="b">
        <v>0</v>
      </c>
      <c r="AM49" s="80">
        <v>0</v>
      </c>
      <c r="AN49" s="88" t="s">
        <v>838</v>
      </c>
      <c r="AO49" s="80" t="s">
        <v>878</v>
      </c>
      <c r="AP49" s="80" t="b">
        <v>0</v>
      </c>
      <c r="AQ49" s="88" t="s">
        <v>736</v>
      </c>
      <c r="AR49" s="80" t="s">
        <v>197</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1</v>
      </c>
      <c r="BM49" s="49">
        <v>100</v>
      </c>
      <c r="BN49" s="48">
        <v>1</v>
      </c>
    </row>
    <row r="50" spans="1:66" ht="15">
      <c r="A50" s="65" t="s">
        <v>243</v>
      </c>
      <c r="B50" s="65" t="s">
        <v>248</v>
      </c>
      <c r="C50" s="66" t="s">
        <v>2383</v>
      </c>
      <c r="D50" s="67">
        <v>3</v>
      </c>
      <c r="E50" s="68" t="s">
        <v>132</v>
      </c>
      <c r="F50" s="69">
        <v>32</v>
      </c>
      <c r="G50" s="66"/>
      <c r="H50" s="70"/>
      <c r="I50" s="71"/>
      <c r="J50" s="71"/>
      <c r="K50" s="34" t="s">
        <v>66</v>
      </c>
      <c r="L50" s="78">
        <v>50</v>
      </c>
      <c r="M50" s="78"/>
      <c r="N50" s="73"/>
      <c r="O50" s="80" t="s">
        <v>319</v>
      </c>
      <c r="P50" s="82">
        <v>43594.62482638889</v>
      </c>
      <c r="Q50" s="80" t="s">
        <v>339</v>
      </c>
      <c r="R50" s="80"/>
      <c r="S50" s="80"/>
      <c r="T50" s="80"/>
      <c r="U50" s="80"/>
      <c r="V50" s="83" t="s">
        <v>485</v>
      </c>
      <c r="W50" s="82">
        <v>43594.62482638889</v>
      </c>
      <c r="X50" s="86">
        <v>43594</v>
      </c>
      <c r="Y50" s="88" t="s">
        <v>521</v>
      </c>
      <c r="Z50" s="83" t="s">
        <v>629</v>
      </c>
      <c r="AA50" s="80"/>
      <c r="AB50" s="80"/>
      <c r="AC50" s="88" t="s">
        <v>736</v>
      </c>
      <c r="AD50" s="80"/>
      <c r="AE50" s="80" t="b">
        <v>0</v>
      </c>
      <c r="AF50" s="80">
        <v>0</v>
      </c>
      <c r="AG50" s="88" t="s">
        <v>848</v>
      </c>
      <c r="AH50" s="80" t="b">
        <v>0</v>
      </c>
      <c r="AI50" s="80" t="s">
        <v>868</v>
      </c>
      <c r="AJ50" s="80"/>
      <c r="AK50" s="88" t="s">
        <v>838</v>
      </c>
      <c r="AL50" s="80" t="b">
        <v>0</v>
      </c>
      <c r="AM50" s="80">
        <v>0</v>
      </c>
      <c r="AN50" s="88" t="s">
        <v>838</v>
      </c>
      <c r="AO50" s="80" t="s">
        <v>878</v>
      </c>
      <c r="AP50" s="80" t="b">
        <v>0</v>
      </c>
      <c r="AQ50" s="88" t="s">
        <v>736</v>
      </c>
      <c r="AR50" s="80" t="s">
        <v>197</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0</v>
      </c>
      <c r="BG50" s="49">
        <v>0</v>
      </c>
      <c r="BH50" s="48">
        <v>0</v>
      </c>
      <c r="BI50" s="49">
        <v>0</v>
      </c>
      <c r="BJ50" s="48">
        <v>0</v>
      </c>
      <c r="BK50" s="49">
        <v>0</v>
      </c>
      <c r="BL50" s="48">
        <v>6</v>
      </c>
      <c r="BM50" s="49">
        <v>100</v>
      </c>
      <c r="BN50" s="48">
        <v>6</v>
      </c>
    </row>
    <row r="51" spans="1:66" ht="15">
      <c r="A51" s="65" t="s">
        <v>249</v>
      </c>
      <c r="B51" s="65" t="s">
        <v>249</v>
      </c>
      <c r="C51" s="66" t="s">
        <v>2385</v>
      </c>
      <c r="D51" s="67">
        <v>10</v>
      </c>
      <c r="E51" s="68" t="s">
        <v>136</v>
      </c>
      <c r="F51" s="69">
        <v>21.6</v>
      </c>
      <c r="G51" s="66"/>
      <c r="H51" s="70"/>
      <c r="I51" s="71"/>
      <c r="J51" s="71"/>
      <c r="K51" s="34" t="s">
        <v>65</v>
      </c>
      <c r="L51" s="78">
        <v>51</v>
      </c>
      <c r="M51" s="78"/>
      <c r="N51" s="73"/>
      <c r="O51" s="80" t="s">
        <v>197</v>
      </c>
      <c r="P51" s="82">
        <v>43594.28359953704</v>
      </c>
      <c r="Q51" s="80" t="s">
        <v>340</v>
      </c>
      <c r="R51" s="83" t="s">
        <v>416</v>
      </c>
      <c r="S51" s="80" t="s">
        <v>433</v>
      </c>
      <c r="T51" s="80"/>
      <c r="U51" s="80"/>
      <c r="V51" s="83" t="s">
        <v>487</v>
      </c>
      <c r="W51" s="82">
        <v>43594.28359953704</v>
      </c>
      <c r="X51" s="86">
        <v>43594</v>
      </c>
      <c r="Y51" s="88" t="s">
        <v>522</v>
      </c>
      <c r="Z51" s="83" t="s">
        <v>630</v>
      </c>
      <c r="AA51" s="80"/>
      <c r="AB51" s="80"/>
      <c r="AC51" s="88" t="s">
        <v>737</v>
      </c>
      <c r="AD51" s="80"/>
      <c r="AE51" s="80" t="b">
        <v>0</v>
      </c>
      <c r="AF51" s="80">
        <v>41</v>
      </c>
      <c r="AG51" s="88" t="s">
        <v>838</v>
      </c>
      <c r="AH51" s="80" t="b">
        <v>1</v>
      </c>
      <c r="AI51" s="80" t="s">
        <v>866</v>
      </c>
      <c r="AJ51" s="80"/>
      <c r="AK51" s="88" t="s">
        <v>870</v>
      </c>
      <c r="AL51" s="80" t="b">
        <v>0</v>
      </c>
      <c r="AM51" s="80">
        <v>13</v>
      </c>
      <c r="AN51" s="88" t="s">
        <v>838</v>
      </c>
      <c r="AO51" s="80" t="s">
        <v>878</v>
      </c>
      <c r="AP51" s="80" t="b">
        <v>0</v>
      </c>
      <c r="AQ51" s="88" t="s">
        <v>737</v>
      </c>
      <c r="AR51" s="80" t="s">
        <v>320</v>
      </c>
      <c r="AS51" s="80">
        <v>0</v>
      </c>
      <c r="AT51" s="80">
        <v>0</v>
      </c>
      <c r="AU51" s="80"/>
      <c r="AV51" s="80"/>
      <c r="AW51" s="80"/>
      <c r="AX51" s="80"/>
      <c r="AY51" s="80"/>
      <c r="AZ51" s="80"/>
      <c r="BA51" s="80"/>
      <c r="BB51" s="80"/>
      <c r="BC51">
        <v>3</v>
      </c>
      <c r="BD51" s="79" t="str">
        <f>REPLACE(INDEX(GroupVertices[Group],MATCH(Edges[[#This Row],[Vertex 1]],GroupVertices[Vertex],0)),1,1,"")</f>
        <v>1</v>
      </c>
      <c r="BE51" s="79" t="str">
        <f>REPLACE(INDEX(GroupVertices[Group],MATCH(Edges[[#This Row],[Vertex 2]],GroupVertices[Vertex],0)),1,1,"")</f>
        <v>1</v>
      </c>
      <c r="BF51" s="48">
        <v>5</v>
      </c>
      <c r="BG51" s="49">
        <v>10.416666666666666</v>
      </c>
      <c r="BH51" s="48">
        <v>3</v>
      </c>
      <c r="BI51" s="49">
        <v>6.25</v>
      </c>
      <c r="BJ51" s="48">
        <v>0</v>
      </c>
      <c r="BK51" s="49">
        <v>0</v>
      </c>
      <c r="BL51" s="48">
        <v>40</v>
      </c>
      <c r="BM51" s="49">
        <v>83.33333333333333</v>
      </c>
      <c r="BN51" s="48">
        <v>48</v>
      </c>
    </row>
    <row r="52" spans="1:66" ht="15">
      <c r="A52" s="65" t="s">
        <v>243</v>
      </c>
      <c r="B52" s="65" t="s">
        <v>249</v>
      </c>
      <c r="C52" s="66" t="s">
        <v>2383</v>
      </c>
      <c r="D52" s="67">
        <v>3</v>
      </c>
      <c r="E52" s="68" t="s">
        <v>132</v>
      </c>
      <c r="F52" s="69">
        <v>32</v>
      </c>
      <c r="G52" s="66"/>
      <c r="H52" s="70"/>
      <c r="I52" s="71"/>
      <c r="J52" s="71"/>
      <c r="K52" s="34" t="s">
        <v>65</v>
      </c>
      <c r="L52" s="78">
        <v>52</v>
      </c>
      <c r="M52" s="78"/>
      <c r="N52" s="73"/>
      <c r="O52" s="80" t="s">
        <v>320</v>
      </c>
      <c r="P52" s="82">
        <v>43594.294386574074</v>
      </c>
      <c r="Q52" s="80" t="s">
        <v>340</v>
      </c>
      <c r="R52" s="80"/>
      <c r="S52" s="80"/>
      <c r="T52" s="80"/>
      <c r="U52" s="80"/>
      <c r="V52" s="83" t="s">
        <v>485</v>
      </c>
      <c r="W52" s="82">
        <v>43594.294386574074</v>
      </c>
      <c r="X52" s="86">
        <v>43594</v>
      </c>
      <c r="Y52" s="88" t="s">
        <v>523</v>
      </c>
      <c r="Z52" s="83" t="s">
        <v>631</v>
      </c>
      <c r="AA52" s="80"/>
      <c r="AB52" s="80"/>
      <c r="AC52" s="88" t="s">
        <v>738</v>
      </c>
      <c r="AD52" s="80"/>
      <c r="AE52" s="80" t="b">
        <v>0</v>
      </c>
      <c r="AF52" s="80">
        <v>0</v>
      </c>
      <c r="AG52" s="88" t="s">
        <v>838</v>
      </c>
      <c r="AH52" s="80" t="b">
        <v>1</v>
      </c>
      <c r="AI52" s="80" t="s">
        <v>866</v>
      </c>
      <c r="AJ52" s="80"/>
      <c r="AK52" s="88" t="s">
        <v>870</v>
      </c>
      <c r="AL52" s="80" t="b">
        <v>0</v>
      </c>
      <c r="AM52" s="80">
        <v>13</v>
      </c>
      <c r="AN52" s="88" t="s">
        <v>737</v>
      </c>
      <c r="AO52" s="80" t="s">
        <v>880</v>
      </c>
      <c r="AP52" s="80" t="b">
        <v>0</v>
      </c>
      <c r="AQ52" s="88" t="s">
        <v>737</v>
      </c>
      <c r="AR52" s="80" t="s">
        <v>197</v>
      </c>
      <c r="AS52" s="80">
        <v>0</v>
      </c>
      <c r="AT52" s="80">
        <v>0</v>
      </c>
      <c r="AU52" s="80"/>
      <c r="AV52" s="80"/>
      <c r="AW52" s="80"/>
      <c r="AX52" s="80"/>
      <c r="AY52" s="80"/>
      <c r="AZ52" s="80"/>
      <c r="BA52" s="80"/>
      <c r="BB52" s="80"/>
      <c r="BC52">
        <v>1</v>
      </c>
      <c r="BD52" s="79" t="str">
        <f>REPLACE(INDEX(GroupVertices[Group],MATCH(Edges[[#This Row],[Vertex 1]],GroupVertices[Vertex],0)),1,1,"")</f>
        <v>1</v>
      </c>
      <c r="BE52" s="79" t="str">
        <f>REPLACE(INDEX(GroupVertices[Group],MATCH(Edges[[#This Row],[Vertex 2]],GroupVertices[Vertex],0)),1,1,"")</f>
        <v>1</v>
      </c>
      <c r="BF52" s="48">
        <v>5</v>
      </c>
      <c r="BG52" s="49">
        <v>10.416666666666666</v>
      </c>
      <c r="BH52" s="48">
        <v>3</v>
      </c>
      <c r="BI52" s="49">
        <v>6.25</v>
      </c>
      <c r="BJ52" s="48">
        <v>0</v>
      </c>
      <c r="BK52" s="49">
        <v>0</v>
      </c>
      <c r="BL52" s="48">
        <v>40</v>
      </c>
      <c r="BM52" s="49">
        <v>83.33333333333333</v>
      </c>
      <c r="BN52" s="48">
        <v>48</v>
      </c>
    </row>
    <row r="53" spans="1:66" ht="15">
      <c r="A53" s="65" t="s">
        <v>243</v>
      </c>
      <c r="B53" s="65" t="s">
        <v>249</v>
      </c>
      <c r="C53" s="66" t="s">
        <v>2384</v>
      </c>
      <c r="D53" s="67">
        <v>6.5</v>
      </c>
      <c r="E53" s="68" t="s">
        <v>136</v>
      </c>
      <c r="F53" s="69">
        <v>26.8</v>
      </c>
      <c r="G53" s="66"/>
      <c r="H53" s="70"/>
      <c r="I53" s="71"/>
      <c r="J53" s="71"/>
      <c r="K53" s="34" t="s">
        <v>65</v>
      </c>
      <c r="L53" s="78">
        <v>53</v>
      </c>
      <c r="M53" s="78"/>
      <c r="N53" s="73"/>
      <c r="O53" s="80" t="s">
        <v>319</v>
      </c>
      <c r="P53" s="82">
        <v>43594.31543981482</v>
      </c>
      <c r="Q53" s="80" t="s">
        <v>341</v>
      </c>
      <c r="R53" s="80"/>
      <c r="S53" s="80"/>
      <c r="T53" s="80"/>
      <c r="U53" s="80"/>
      <c r="V53" s="83" t="s">
        <v>485</v>
      </c>
      <c r="W53" s="82">
        <v>43594.31543981482</v>
      </c>
      <c r="X53" s="86">
        <v>43594</v>
      </c>
      <c r="Y53" s="88" t="s">
        <v>524</v>
      </c>
      <c r="Z53" s="83" t="s">
        <v>632</v>
      </c>
      <c r="AA53" s="80"/>
      <c r="AB53" s="80"/>
      <c r="AC53" s="88" t="s">
        <v>739</v>
      </c>
      <c r="AD53" s="88" t="s">
        <v>822</v>
      </c>
      <c r="AE53" s="80" t="b">
        <v>0</v>
      </c>
      <c r="AF53" s="80">
        <v>1</v>
      </c>
      <c r="AG53" s="88" t="s">
        <v>849</v>
      </c>
      <c r="AH53" s="80" t="b">
        <v>0</v>
      </c>
      <c r="AI53" s="80" t="s">
        <v>866</v>
      </c>
      <c r="AJ53" s="80"/>
      <c r="AK53" s="88" t="s">
        <v>838</v>
      </c>
      <c r="AL53" s="80" t="b">
        <v>0</v>
      </c>
      <c r="AM53" s="80">
        <v>0</v>
      </c>
      <c r="AN53" s="88" t="s">
        <v>838</v>
      </c>
      <c r="AO53" s="80" t="s">
        <v>880</v>
      </c>
      <c r="AP53" s="80" t="b">
        <v>0</v>
      </c>
      <c r="AQ53" s="88" t="s">
        <v>822</v>
      </c>
      <c r="AR53" s="80" t="s">
        <v>197</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v>6</v>
      </c>
      <c r="BG53" s="49">
        <v>13.333333333333334</v>
      </c>
      <c r="BH53" s="48">
        <v>1</v>
      </c>
      <c r="BI53" s="49">
        <v>2.2222222222222223</v>
      </c>
      <c r="BJ53" s="48">
        <v>0</v>
      </c>
      <c r="BK53" s="49">
        <v>0</v>
      </c>
      <c r="BL53" s="48">
        <v>38</v>
      </c>
      <c r="BM53" s="49">
        <v>84.44444444444444</v>
      </c>
      <c r="BN53" s="48">
        <v>45</v>
      </c>
    </row>
    <row r="54" spans="1:66" ht="15">
      <c r="A54" s="65" t="s">
        <v>243</v>
      </c>
      <c r="B54" s="65" t="s">
        <v>249</v>
      </c>
      <c r="C54" s="66" t="s">
        <v>2384</v>
      </c>
      <c r="D54" s="67">
        <v>6.5</v>
      </c>
      <c r="E54" s="68" t="s">
        <v>136</v>
      </c>
      <c r="F54" s="69">
        <v>26.8</v>
      </c>
      <c r="G54" s="66"/>
      <c r="H54" s="70"/>
      <c r="I54" s="71"/>
      <c r="J54" s="71"/>
      <c r="K54" s="34" t="s">
        <v>65</v>
      </c>
      <c r="L54" s="78">
        <v>54</v>
      </c>
      <c r="M54" s="78"/>
      <c r="N54" s="73"/>
      <c r="O54" s="80" t="s">
        <v>319</v>
      </c>
      <c r="P54" s="82">
        <v>43594.318240740744</v>
      </c>
      <c r="Q54" s="80" t="s">
        <v>342</v>
      </c>
      <c r="R54" s="80"/>
      <c r="S54" s="80"/>
      <c r="T54" s="80"/>
      <c r="U54" s="80"/>
      <c r="V54" s="83" t="s">
        <v>485</v>
      </c>
      <c r="W54" s="82">
        <v>43594.318240740744</v>
      </c>
      <c r="X54" s="86">
        <v>43594</v>
      </c>
      <c r="Y54" s="88" t="s">
        <v>525</v>
      </c>
      <c r="Z54" s="83" t="s">
        <v>633</v>
      </c>
      <c r="AA54" s="80"/>
      <c r="AB54" s="80"/>
      <c r="AC54" s="88" t="s">
        <v>740</v>
      </c>
      <c r="AD54" s="88" t="s">
        <v>739</v>
      </c>
      <c r="AE54" s="80" t="b">
        <v>0</v>
      </c>
      <c r="AF54" s="80">
        <v>1</v>
      </c>
      <c r="AG54" s="88" t="s">
        <v>839</v>
      </c>
      <c r="AH54" s="80" t="b">
        <v>0</v>
      </c>
      <c r="AI54" s="80" t="s">
        <v>866</v>
      </c>
      <c r="AJ54" s="80"/>
      <c r="AK54" s="88" t="s">
        <v>838</v>
      </c>
      <c r="AL54" s="80" t="b">
        <v>0</v>
      </c>
      <c r="AM54" s="80">
        <v>0</v>
      </c>
      <c r="AN54" s="88" t="s">
        <v>838</v>
      </c>
      <c r="AO54" s="80" t="s">
        <v>880</v>
      </c>
      <c r="AP54" s="80" t="b">
        <v>0</v>
      </c>
      <c r="AQ54" s="88" t="s">
        <v>739</v>
      </c>
      <c r="AR54" s="80" t="s">
        <v>197</v>
      </c>
      <c r="AS54" s="80">
        <v>0</v>
      </c>
      <c r="AT54" s="80">
        <v>0</v>
      </c>
      <c r="AU54" s="80"/>
      <c r="AV54" s="80"/>
      <c r="AW54" s="80"/>
      <c r="AX54" s="80"/>
      <c r="AY54" s="80"/>
      <c r="AZ54" s="80"/>
      <c r="BA54" s="80"/>
      <c r="BB54" s="80"/>
      <c r="BC54">
        <v>2</v>
      </c>
      <c r="BD54" s="79" t="str">
        <f>REPLACE(INDEX(GroupVertices[Group],MATCH(Edges[[#This Row],[Vertex 1]],GroupVertices[Vertex],0)),1,1,"")</f>
        <v>1</v>
      </c>
      <c r="BE54" s="79" t="str">
        <f>REPLACE(INDEX(GroupVertices[Group],MATCH(Edges[[#This Row],[Vertex 2]],GroupVertices[Vertex],0)),1,1,"")</f>
        <v>1</v>
      </c>
      <c r="BF54" s="48">
        <v>1</v>
      </c>
      <c r="BG54" s="49">
        <v>2.9411764705882355</v>
      </c>
      <c r="BH54" s="48">
        <v>0</v>
      </c>
      <c r="BI54" s="49">
        <v>0</v>
      </c>
      <c r="BJ54" s="48">
        <v>0</v>
      </c>
      <c r="BK54" s="49">
        <v>0</v>
      </c>
      <c r="BL54" s="48">
        <v>33</v>
      </c>
      <c r="BM54" s="49">
        <v>97.05882352941177</v>
      </c>
      <c r="BN54" s="48">
        <v>34</v>
      </c>
    </row>
    <row r="55" spans="1:66" ht="15">
      <c r="A55" s="65" t="s">
        <v>243</v>
      </c>
      <c r="B55" s="65" t="s">
        <v>249</v>
      </c>
      <c r="C55" s="66" t="s">
        <v>2383</v>
      </c>
      <c r="D55" s="67">
        <v>3</v>
      </c>
      <c r="E55" s="68" t="s">
        <v>132</v>
      </c>
      <c r="F55" s="69">
        <v>32</v>
      </c>
      <c r="G55" s="66"/>
      <c r="H55" s="70"/>
      <c r="I55" s="71"/>
      <c r="J55" s="71"/>
      <c r="K55" s="34" t="s">
        <v>65</v>
      </c>
      <c r="L55" s="78">
        <v>55</v>
      </c>
      <c r="M55" s="78"/>
      <c r="N55" s="73"/>
      <c r="O55" s="80" t="s">
        <v>318</v>
      </c>
      <c r="P55" s="82">
        <v>43594.98150462963</v>
      </c>
      <c r="Q55" s="80" t="s">
        <v>343</v>
      </c>
      <c r="R55" s="80"/>
      <c r="S55" s="80"/>
      <c r="T55" s="80"/>
      <c r="U55" s="80"/>
      <c r="V55" s="83" t="s">
        <v>485</v>
      </c>
      <c r="W55" s="82">
        <v>43594.98150462963</v>
      </c>
      <c r="X55" s="86">
        <v>43594</v>
      </c>
      <c r="Y55" s="88" t="s">
        <v>526</v>
      </c>
      <c r="Z55" s="83" t="s">
        <v>634</v>
      </c>
      <c r="AA55" s="80"/>
      <c r="AB55" s="80"/>
      <c r="AC55" s="88" t="s">
        <v>741</v>
      </c>
      <c r="AD55" s="88" t="s">
        <v>823</v>
      </c>
      <c r="AE55" s="80" t="b">
        <v>0</v>
      </c>
      <c r="AF55" s="80">
        <v>2</v>
      </c>
      <c r="AG55" s="88" t="s">
        <v>850</v>
      </c>
      <c r="AH55" s="80" t="b">
        <v>0</v>
      </c>
      <c r="AI55" s="80" t="s">
        <v>866</v>
      </c>
      <c r="AJ55" s="80"/>
      <c r="AK55" s="88" t="s">
        <v>838</v>
      </c>
      <c r="AL55" s="80" t="b">
        <v>0</v>
      </c>
      <c r="AM55" s="80">
        <v>0</v>
      </c>
      <c r="AN55" s="88" t="s">
        <v>838</v>
      </c>
      <c r="AO55" s="80" t="s">
        <v>880</v>
      </c>
      <c r="AP55" s="80" t="b">
        <v>0</v>
      </c>
      <c r="AQ55" s="88" t="s">
        <v>823</v>
      </c>
      <c r="AR55" s="80" t="s">
        <v>197</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250</v>
      </c>
      <c r="B56" s="65" t="s">
        <v>243</v>
      </c>
      <c r="C56" s="66" t="s">
        <v>2383</v>
      </c>
      <c r="D56" s="67">
        <v>3</v>
      </c>
      <c r="E56" s="68" t="s">
        <v>132</v>
      </c>
      <c r="F56" s="69">
        <v>32</v>
      </c>
      <c r="G56" s="66"/>
      <c r="H56" s="70"/>
      <c r="I56" s="71"/>
      <c r="J56" s="71"/>
      <c r="K56" s="34" t="s">
        <v>66</v>
      </c>
      <c r="L56" s="78">
        <v>56</v>
      </c>
      <c r="M56" s="78"/>
      <c r="N56" s="73"/>
      <c r="O56" s="80" t="s">
        <v>319</v>
      </c>
      <c r="P56" s="82">
        <v>43595.102013888885</v>
      </c>
      <c r="Q56" s="80" t="s">
        <v>344</v>
      </c>
      <c r="R56" s="80"/>
      <c r="S56" s="80"/>
      <c r="T56" s="80"/>
      <c r="U56" s="83" t="s">
        <v>459</v>
      </c>
      <c r="V56" s="83" t="s">
        <v>459</v>
      </c>
      <c r="W56" s="82">
        <v>43595.102013888885</v>
      </c>
      <c r="X56" s="86">
        <v>43595</v>
      </c>
      <c r="Y56" s="88" t="s">
        <v>527</v>
      </c>
      <c r="Z56" s="83" t="s">
        <v>635</v>
      </c>
      <c r="AA56" s="80"/>
      <c r="AB56" s="80"/>
      <c r="AC56" s="88" t="s">
        <v>742</v>
      </c>
      <c r="AD56" s="88" t="s">
        <v>741</v>
      </c>
      <c r="AE56" s="80" t="b">
        <v>0</v>
      </c>
      <c r="AF56" s="80">
        <v>0</v>
      </c>
      <c r="AG56" s="88" t="s">
        <v>839</v>
      </c>
      <c r="AH56" s="80" t="b">
        <v>0</v>
      </c>
      <c r="AI56" s="80" t="s">
        <v>866</v>
      </c>
      <c r="AJ56" s="80"/>
      <c r="AK56" s="88" t="s">
        <v>838</v>
      </c>
      <c r="AL56" s="80" t="b">
        <v>0</v>
      </c>
      <c r="AM56" s="80">
        <v>0</v>
      </c>
      <c r="AN56" s="88" t="s">
        <v>838</v>
      </c>
      <c r="AO56" s="80" t="s">
        <v>877</v>
      </c>
      <c r="AP56" s="80" t="b">
        <v>0</v>
      </c>
      <c r="AQ56" s="88" t="s">
        <v>741</v>
      </c>
      <c r="AR56" s="80" t="s">
        <v>197</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4</v>
      </c>
      <c r="BM56" s="49">
        <v>100</v>
      </c>
      <c r="BN56" s="48">
        <v>4</v>
      </c>
    </row>
    <row r="57" spans="1:66" ht="15">
      <c r="A57" s="65" t="s">
        <v>243</v>
      </c>
      <c r="B57" s="65" t="s">
        <v>250</v>
      </c>
      <c r="C57" s="66" t="s">
        <v>2383</v>
      </c>
      <c r="D57" s="67">
        <v>3</v>
      </c>
      <c r="E57" s="68" t="s">
        <v>132</v>
      </c>
      <c r="F57" s="69">
        <v>32</v>
      </c>
      <c r="G57" s="66"/>
      <c r="H57" s="70"/>
      <c r="I57" s="71"/>
      <c r="J57" s="71"/>
      <c r="K57" s="34" t="s">
        <v>66</v>
      </c>
      <c r="L57" s="78">
        <v>57</v>
      </c>
      <c r="M57" s="78"/>
      <c r="N57" s="73"/>
      <c r="O57" s="80" t="s">
        <v>319</v>
      </c>
      <c r="P57" s="82">
        <v>43594.98150462963</v>
      </c>
      <c r="Q57" s="80" t="s">
        <v>343</v>
      </c>
      <c r="R57" s="80"/>
      <c r="S57" s="80"/>
      <c r="T57" s="80"/>
      <c r="U57" s="80"/>
      <c r="V57" s="83" t="s">
        <v>485</v>
      </c>
      <c r="W57" s="82">
        <v>43594.98150462963</v>
      </c>
      <c r="X57" s="86">
        <v>43594</v>
      </c>
      <c r="Y57" s="88" t="s">
        <v>526</v>
      </c>
      <c r="Z57" s="83" t="s">
        <v>634</v>
      </c>
      <c r="AA57" s="80"/>
      <c r="AB57" s="80"/>
      <c r="AC57" s="88" t="s">
        <v>741</v>
      </c>
      <c r="AD57" s="88" t="s">
        <v>823</v>
      </c>
      <c r="AE57" s="80" t="b">
        <v>0</v>
      </c>
      <c r="AF57" s="80">
        <v>2</v>
      </c>
      <c r="AG57" s="88" t="s">
        <v>850</v>
      </c>
      <c r="AH57" s="80" t="b">
        <v>0</v>
      </c>
      <c r="AI57" s="80" t="s">
        <v>866</v>
      </c>
      <c r="AJ57" s="80"/>
      <c r="AK57" s="88" t="s">
        <v>838</v>
      </c>
      <c r="AL57" s="80" t="b">
        <v>0</v>
      </c>
      <c r="AM57" s="80">
        <v>0</v>
      </c>
      <c r="AN57" s="88" t="s">
        <v>838</v>
      </c>
      <c r="AO57" s="80" t="s">
        <v>880</v>
      </c>
      <c r="AP57" s="80" t="b">
        <v>0</v>
      </c>
      <c r="AQ57" s="88" t="s">
        <v>823</v>
      </c>
      <c r="AR57" s="80" t="s">
        <v>197</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1</v>
      </c>
      <c r="BG57" s="49">
        <v>4.545454545454546</v>
      </c>
      <c r="BH57" s="48">
        <v>0</v>
      </c>
      <c r="BI57" s="49">
        <v>0</v>
      </c>
      <c r="BJ57" s="48">
        <v>0</v>
      </c>
      <c r="BK57" s="49">
        <v>0</v>
      </c>
      <c r="BL57" s="48">
        <v>21</v>
      </c>
      <c r="BM57" s="49">
        <v>95.45454545454545</v>
      </c>
      <c r="BN57" s="48">
        <v>22</v>
      </c>
    </row>
    <row r="58" spans="1:66" ht="15">
      <c r="A58" s="65" t="s">
        <v>243</v>
      </c>
      <c r="B58" s="65" t="s">
        <v>284</v>
      </c>
      <c r="C58" s="66" t="s">
        <v>2383</v>
      </c>
      <c r="D58" s="67">
        <v>3</v>
      </c>
      <c r="E58" s="68" t="s">
        <v>132</v>
      </c>
      <c r="F58" s="69">
        <v>32</v>
      </c>
      <c r="G58" s="66"/>
      <c r="H58" s="70"/>
      <c r="I58" s="71"/>
      <c r="J58" s="71"/>
      <c r="K58" s="34" t="s">
        <v>65</v>
      </c>
      <c r="L58" s="78">
        <v>58</v>
      </c>
      <c r="M58" s="78"/>
      <c r="N58" s="73"/>
      <c r="O58" s="80" t="s">
        <v>318</v>
      </c>
      <c r="P58" s="82">
        <v>43595.618310185186</v>
      </c>
      <c r="Q58" s="80" t="s">
        <v>345</v>
      </c>
      <c r="R58" s="80"/>
      <c r="S58" s="80"/>
      <c r="T58" s="80"/>
      <c r="U58" s="80"/>
      <c r="V58" s="83" t="s">
        <v>485</v>
      </c>
      <c r="W58" s="82">
        <v>43595.618310185186</v>
      </c>
      <c r="X58" s="86">
        <v>43595</v>
      </c>
      <c r="Y58" s="88" t="s">
        <v>528</v>
      </c>
      <c r="Z58" s="83" t="s">
        <v>636</v>
      </c>
      <c r="AA58" s="80"/>
      <c r="AB58" s="80"/>
      <c r="AC58" s="88" t="s">
        <v>743</v>
      </c>
      <c r="AD58" s="88" t="s">
        <v>824</v>
      </c>
      <c r="AE58" s="80" t="b">
        <v>0</v>
      </c>
      <c r="AF58" s="80">
        <v>0</v>
      </c>
      <c r="AG58" s="88" t="s">
        <v>851</v>
      </c>
      <c r="AH58" s="80" t="b">
        <v>0</v>
      </c>
      <c r="AI58" s="80" t="s">
        <v>866</v>
      </c>
      <c r="AJ58" s="80"/>
      <c r="AK58" s="88" t="s">
        <v>838</v>
      </c>
      <c r="AL58" s="80" t="b">
        <v>0</v>
      </c>
      <c r="AM58" s="80">
        <v>0</v>
      </c>
      <c r="AN58" s="88" t="s">
        <v>838</v>
      </c>
      <c r="AO58" s="80" t="s">
        <v>878</v>
      </c>
      <c r="AP58" s="80" t="b">
        <v>0</v>
      </c>
      <c r="AQ58" s="88" t="s">
        <v>824</v>
      </c>
      <c r="AR58" s="80" t="s">
        <v>197</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8</v>
      </c>
      <c r="BF58" s="48"/>
      <c r="BG58" s="49"/>
      <c r="BH58" s="48"/>
      <c r="BI58" s="49"/>
      <c r="BJ58" s="48"/>
      <c r="BK58" s="49"/>
      <c r="BL58" s="48"/>
      <c r="BM58" s="49"/>
      <c r="BN58" s="48"/>
    </row>
    <row r="59" spans="1:66" ht="15">
      <c r="A59" s="65" t="s">
        <v>243</v>
      </c>
      <c r="B59" s="65" t="s">
        <v>285</v>
      </c>
      <c r="C59" s="66" t="s">
        <v>2383</v>
      </c>
      <c r="D59" s="67">
        <v>3</v>
      </c>
      <c r="E59" s="68" t="s">
        <v>132</v>
      </c>
      <c r="F59" s="69">
        <v>32</v>
      </c>
      <c r="G59" s="66"/>
      <c r="H59" s="70"/>
      <c r="I59" s="71"/>
      <c r="J59" s="71"/>
      <c r="K59" s="34" t="s">
        <v>65</v>
      </c>
      <c r="L59" s="78">
        <v>59</v>
      </c>
      <c r="M59" s="78"/>
      <c r="N59" s="73"/>
      <c r="O59" s="80" t="s">
        <v>319</v>
      </c>
      <c r="P59" s="82">
        <v>43595.618310185186</v>
      </c>
      <c r="Q59" s="80" t="s">
        <v>345</v>
      </c>
      <c r="R59" s="80"/>
      <c r="S59" s="80"/>
      <c r="T59" s="80"/>
      <c r="U59" s="80"/>
      <c r="V59" s="83" t="s">
        <v>485</v>
      </c>
      <c r="W59" s="82">
        <v>43595.618310185186</v>
      </c>
      <c r="X59" s="86">
        <v>43595</v>
      </c>
      <c r="Y59" s="88" t="s">
        <v>528</v>
      </c>
      <c r="Z59" s="83" t="s">
        <v>636</v>
      </c>
      <c r="AA59" s="80"/>
      <c r="AB59" s="80"/>
      <c r="AC59" s="88" t="s">
        <v>743</v>
      </c>
      <c r="AD59" s="88" t="s">
        <v>824</v>
      </c>
      <c r="AE59" s="80" t="b">
        <v>0</v>
      </c>
      <c r="AF59" s="80">
        <v>0</v>
      </c>
      <c r="AG59" s="88" t="s">
        <v>851</v>
      </c>
      <c r="AH59" s="80" t="b">
        <v>0</v>
      </c>
      <c r="AI59" s="80" t="s">
        <v>866</v>
      </c>
      <c r="AJ59" s="80"/>
      <c r="AK59" s="88" t="s">
        <v>838</v>
      </c>
      <c r="AL59" s="80" t="b">
        <v>0</v>
      </c>
      <c r="AM59" s="80">
        <v>0</v>
      </c>
      <c r="AN59" s="88" t="s">
        <v>838</v>
      </c>
      <c r="AO59" s="80" t="s">
        <v>878</v>
      </c>
      <c r="AP59" s="80" t="b">
        <v>0</v>
      </c>
      <c r="AQ59" s="88" t="s">
        <v>824</v>
      </c>
      <c r="AR59" s="80" t="s">
        <v>197</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8</v>
      </c>
      <c r="BF59" s="48">
        <v>0</v>
      </c>
      <c r="BG59" s="49">
        <v>0</v>
      </c>
      <c r="BH59" s="48">
        <v>0</v>
      </c>
      <c r="BI59" s="49">
        <v>0</v>
      </c>
      <c r="BJ59" s="48">
        <v>0</v>
      </c>
      <c r="BK59" s="49">
        <v>0</v>
      </c>
      <c r="BL59" s="48">
        <v>15</v>
      </c>
      <c r="BM59" s="49">
        <v>100</v>
      </c>
      <c r="BN59" s="48">
        <v>15</v>
      </c>
    </row>
    <row r="60" spans="1:66" ht="15">
      <c r="A60" s="65" t="s">
        <v>243</v>
      </c>
      <c r="B60" s="65" t="s">
        <v>286</v>
      </c>
      <c r="C60" s="66" t="s">
        <v>2383</v>
      </c>
      <c r="D60" s="67">
        <v>3</v>
      </c>
      <c r="E60" s="68" t="s">
        <v>132</v>
      </c>
      <c r="F60" s="69">
        <v>32</v>
      </c>
      <c r="G60" s="66"/>
      <c r="H60" s="70"/>
      <c r="I60" s="71"/>
      <c r="J60" s="71"/>
      <c r="K60" s="34" t="s">
        <v>65</v>
      </c>
      <c r="L60" s="78">
        <v>60</v>
      </c>
      <c r="M60" s="78"/>
      <c r="N60" s="73"/>
      <c r="O60" s="80" t="s">
        <v>318</v>
      </c>
      <c r="P60" s="82">
        <v>43596.34505787037</v>
      </c>
      <c r="Q60" s="80" t="s">
        <v>346</v>
      </c>
      <c r="R60" s="80"/>
      <c r="S60" s="80"/>
      <c r="T60" s="80"/>
      <c r="U60" s="80"/>
      <c r="V60" s="83" t="s">
        <v>485</v>
      </c>
      <c r="W60" s="82">
        <v>43596.34505787037</v>
      </c>
      <c r="X60" s="86">
        <v>43596</v>
      </c>
      <c r="Y60" s="88" t="s">
        <v>529</v>
      </c>
      <c r="Z60" s="83" t="s">
        <v>637</v>
      </c>
      <c r="AA60" s="80"/>
      <c r="AB60" s="80"/>
      <c r="AC60" s="88" t="s">
        <v>744</v>
      </c>
      <c r="AD60" s="88" t="s">
        <v>825</v>
      </c>
      <c r="AE60" s="80" t="b">
        <v>0</v>
      </c>
      <c r="AF60" s="80">
        <v>0</v>
      </c>
      <c r="AG60" s="88" t="s">
        <v>852</v>
      </c>
      <c r="AH60" s="80" t="b">
        <v>0</v>
      </c>
      <c r="AI60" s="80" t="s">
        <v>866</v>
      </c>
      <c r="AJ60" s="80"/>
      <c r="AK60" s="88" t="s">
        <v>838</v>
      </c>
      <c r="AL60" s="80" t="b">
        <v>0</v>
      </c>
      <c r="AM60" s="80">
        <v>0</v>
      </c>
      <c r="AN60" s="88" t="s">
        <v>838</v>
      </c>
      <c r="AO60" s="80" t="s">
        <v>880</v>
      </c>
      <c r="AP60" s="80" t="b">
        <v>0</v>
      </c>
      <c r="AQ60" s="88" t="s">
        <v>825</v>
      </c>
      <c r="AR60" s="80" t="s">
        <v>197</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7</v>
      </c>
      <c r="BF60" s="48"/>
      <c r="BG60" s="49"/>
      <c r="BH60" s="48"/>
      <c r="BI60" s="49"/>
      <c r="BJ60" s="48"/>
      <c r="BK60" s="49"/>
      <c r="BL60" s="48"/>
      <c r="BM60" s="49"/>
      <c r="BN60" s="48"/>
    </row>
    <row r="61" spans="1:66" ht="15">
      <c r="A61" s="65" t="s">
        <v>243</v>
      </c>
      <c r="B61" s="65" t="s">
        <v>287</v>
      </c>
      <c r="C61" s="66" t="s">
        <v>2383</v>
      </c>
      <c r="D61" s="67">
        <v>3</v>
      </c>
      <c r="E61" s="68" t="s">
        <v>132</v>
      </c>
      <c r="F61" s="69">
        <v>32</v>
      </c>
      <c r="G61" s="66"/>
      <c r="H61" s="70"/>
      <c r="I61" s="71"/>
      <c r="J61" s="71"/>
      <c r="K61" s="34" t="s">
        <v>65</v>
      </c>
      <c r="L61" s="78">
        <v>61</v>
      </c>
      <c r="M61" s="78"/>
      <c r="N61" s="73"/>
      <c r="O61" s="80" t="s">
        <v>319</v>
      </c>
      <c r="P61" s="82">
        <v>43596.34505787037</v>
      </c>
      <c r="Q61" s="80" t="s">
        <v>346</v>
      </c>
      <c r="R61" s="80"/>
      <c r="S61" s="80"/>
      <c r="T61" s="80"/>
      <c r="U61" s="80"/>
      <c r="V61" s="83" t="s">
        <v>485</v>
      </c>
      <c r="W61" s="82">
        <v>43596.34505787037</v>
      </c>
      <c r="X61" s="86">
        <v>43596</v>
      </c>
      <c r="Y61" s="88" t="s">
        <v>529</v>
      </c>
      <c r="Z61" s="83" t="s">
        <v>637</v>
      </c>
      <c r="AA61" s="80"/>
      <c r="AB61" s="80"/>
      <c r="AC61" s="88" t="s">
        <v>744</v>
      </c>
      <c r="AD61" s="88" t="s">
        <v>825</v>
      </c>
      <c r="AE61" s="80" t="b">
        <v>0</v>
      </c>
      <c r="AF61" s="80">
        <v>0</v>
      </c>
      <c r="AG61" s="88" t="s">
        <v>852</v>
      </c>
      <c r="AH61" s="80" t="b">
        <v>0</v>
      </c>
      <c r="AI61" s="80" t="s">
        <v>866</v>
      </c>
      <c r="AJ61" s="80"/>
      <c r="AK61" s="88" t="s">
        <v>838</v>
      </c>
      <c r="AL61" s="80" t="b">
        <v>0</v>
      </c>
      <c r="AM61" s="80">
        <v>0</v>
      </c>
      <c r="AN61" s="88" t="s">
        <v>838</v>
      </c>
      <c r="AO61" s="80" t="s">
        <v>880</v>
      </c>
      <c r="AP61" s="80" t="b">
        <v>0</v>
      </c>
      <c r="AQ61" s="88" t="s">
        <v>825</v>
      </c>
      <c r="AR61" s="80" t="s">
        <v>197</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7</v>
      </c>
      <c r="BF61" s="48">
        <v>0</v>
      </c>
      <c r="BG61" s="49">
        <v>0</v>
      </c>
      <c r="BH61" s="48">
        <v>0</v>
      </c>
      <c r="BI61" s="49">
        <v>0</v>
      </c>
      <c r="BJ61" s="48">
        <v>0</v>
      </c>
      <c r="BK61" s="49">
        <v>0</v>
      </c>
      <c r="BL61" s="48">
        <v>6</v>
      </c>
      <c r="BM61" s="49">
        <v>100</v>
      </c>
      <c r="BN61" s="48">
        <v>6</v>
      </c>
    </row>
    <row r="62" spans="1:66" ht="15">
      <c r="A62" s="65" t="s">
        <v>243</v>
      </c>
      <c r="B62" s="65" t="s">
        <v>288</v>
      </c>
      <c r="C62" s="66" t="s">
        <v>2383</v>
      </c>
      <c r="D62" s="67">
        <v>3</v>
      </c>
      <c r="E62" s="68" t="s">
        <v>132</v>
      </c>
      <c r="F62" s="69">
        <v>32</v>
      </c>
      <c r="G62" s="66"/>
      <c r="H62" s="70"/>
      <c r="I62" s="71"/>
      <c r="J62" s="71"/>
      <c r="K62" s="34" t="s">
        <v>65</v>
      </c>
      <c r="L62" s="78">
        <v>62</v>
      </c>
      <c r="M62" s="78"/>
      <c r="N62" s="73"/>
      <c r="O62" s="80" t="s">
        <v>318</v>
      </c>
      <c r="P62" s="82">
        <v>43596.34886574074</v>
      </c>
      <c r="Q62" s="80" t="s">
        <v>347</v>
      </c>
      <c r="R62" s="80"/>
      <c r="S62" s="80"/>
      <c r="T62" s="80"/>
      <c r="U62" s="80"/>
      <c r="V62" s="83" t="s">
        <v>485</v>
      </c>
      <c r="W62" s="82">
        <v>43596.34886574074</v>
      </c>
      <c r="X62" s="86">
        <v>43596</v>
      </c>
      <c r="Y62" s="88" t="s">
        <v>530</v>
      </c>
      <c r="Z62" s="83" t="s">
        <v>638</v>
      </c>
      <c r="AA62" s="80"/>
      <c r="AB62" s="80"/>
      <c r="AC62" s="88" t="s">
        <v>745</v>
      </c>
      <c r="AD62" s="88" t="s">
        <v>826</v>
      </c>
      <c r="AE62" s="80" t="b">
        <v>0</v>
      </c>
      <c r="AF62" s="80">
        <v>1</v>
      </c>
      <c r="AG62" s="88" t="s">
        <v>853</v>
      </c>
      <c r="AH62" s="80" t="b">
        <v>0</v>
      </c>
      <c r="AI62" s="80" t="s">
        <v>866</v>
      </c>
      <c r="AJ62" s="80"/>
      <c r="AK62" s="88" t="s">
        <v>838</v>
      </c>
      <c r="AL62" s="80" t="b">
        <v>0</v>
      </c>
      <c r="AM62" s="80">
        <v>0</v>
      </c>
      <c r="AN62" s="88" t="s">
        <v>838</v>
      </c>
      <c r="AO62" s="80" t="s">
        <v>880</v>
      </c>
      <c r="AP62" s="80" t="b">
        <v>0</v>
      </c>
      <c r="AQ62" s="88" t="s">
        <v>826</v>
      </c>
      <c r="AR62" s="80" t="s">
        <v>197</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5</v>
      </c>
      <c r="BF62" s="48"/>
      <c r="BG62" s="49"/>
      <c r="BH62" s="48"/>
      <c r="BI62" s="49"/>
      <c r="BJ62" s="48"/>
      <c r="BK62" s="49"/>
      <c r="BL62" s="48"/>
      <c r="BM62" s="49"/>
      <c r="BN62" s="48"/>
    </row>
    <row r="63" spans="1:66" ht="15">
      <c r="A63" s="65" t="s">
        <v>243</v>
      </c>
      <c r="B63" s="65" t="s">
        <v>289</v>
      </c>
      <c r="C63" s="66" t="s">
        <v>2383</v>
      </c>
      <c r="D63" s="67">
        <v>3</v>
      </c>
      <c r="E63" s="68" t="s">
        <v>132</v>
      </c>
      <c r="F63" s="69">
        <v>32</v>
      </c>
      <c r="G63" s="66"/>
      <c r="H63" s="70"/>
      <c r="I63" s="71"/>
      <c r="J63" s="71"/>
      <c r="K63" s="34" t="s">
        <v>65</v>
      </c>
      <c r="L63" s="78">
        <v>63</v>
      </c>
      <c r="M63" s="78"/>
      <c r="N63" s="73"/>
      <c r="O63" s="80" t="s">
        <v>318</v>
      </c>
      <c r="P63" s="82">
        <v>43596.34886574074</v>
      </c>
      <c r="Q63" s="80" t="s">
        <v>347</v>
      </c>
      <c r="R63" s="80"/>
      <c r="S63" s="80"/>
      <c r="T63" s="80"/>
      <c r="U63" s="80"/>
      <c r="V63" s="83" t="s">
        <v>485</v>
      </c>
      <c r="W63" s="82">
        <v>43596.34886574074</v>
      </c>
      <c r="X63" s="86">
        <v>43596</v>
      </c>
      <c r="Y63" s="88" t="s">
        <v>530</v>
      </c>
      <c r="Z63" s="83" t="s">
        <v>638</v>
      </c>
      <c r="AA63" s="80"/>
      <c r="AB63" s="80"/>
      <c r="AC63" s="88" t="s">
        <v>745</v>
      </c>
      <c r="AD63" s="88" t="s">
        <v>826</v>
      </c>
      <c r="AE63" s="80" t="b">
        <v>0</v>
      </c>
      <c r="AF63" s="80">
        <v>1</v>
      </c>
      <c r="AG63" s="88" t="s">
        <v>853</v>
      </c>
      <c r="AH63" s="80" t="b">
        <v>0</v>
      </c>
      <c r="AI63" s="80" t="s">
        <v>866</v>
      </c>
      <c r="AJ63" s="80"/>
      <c r="AK63" s="88" t="s">
        <v>838</v>
      </c>
      <c r="AL63" s="80" t="b">
        <v>0</v>
      </c>
      <c r="AM63" s="80">
        <v>0</v>
      </c>
      <c r="AN63" s="88" t="s">
        <v>838</v>
      </c>
      <c r="AO63" s="80" t="s">
        <v>880</v>
      </c>
      <c r="AP63" s="80" t="b">
        <v>0</v>
      </c>
      <c r="AQ63" s="88" t="s">
        <v>826</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5</v>
      </c>
      <c r="BF63" s="48"/>
      <c r="BG63" s="49"/>
      <c r="BH63" s="48"/>
      <c r="BI63" s="49"/>
      <c r="BJ63" s="48"/>
      <c r="BK63" s="49"/>
      <c r="BL63" s="48"/>
      <c r="BM63" s="49"/>
      <c r="BN63" s="48"/>
    </row>
    <row r="64" spans="1:66" ht="15">
      <c r="A64" s="65" t="s">
        <v>243</v>
      </c>
      <c r="B64" s="65" t="s">
        <v>290</v>
      </c>
      <c r="C64" s="66" t="s">
        <v>2383</v>
      </c>
      <c r="D64" s="67">
        <v>3</v>
      </c>
      <c r="E64" s="68" t="s">
        <v>132</v>
      </c>
      <c r="F64" s="69">
        <v>32</v>
      </c>
      <c r="G64" s="66"/>
      <c r="H64" s="70"/>
      <c r="I64" s="71"/>
      <c r="J64" s="71"/>
      <c r="K64" s="34" t="s">
        <v>65</v>
      </c>
      <c r="L64" s="78">
        <v>64</v>
      </c>
      <c r="M64" s="78"/>
      <c r="N64" s="73"/>
      <c r="O64" s="80" t="s">
        <v>318</v>
      </c>
      <c r="P64" s="82">
        <v>43596.34886574074</v>
      </c>
      <c r="Q64" s="80" t="s">
        <v>347</v>
      </c>
      <c r="R64" s="80"/>
      <c r="S64" s="80"/>
      <c r="T64" s="80"/>
      <c r="U64" s="80"/>
      <c r="V64" s="83" t="s">
        <v>485</v>
      </c>
      <c r="W64" s="82">
        <v>43596.34886574074</v>
      </c>
      <c r="X64" s="86">
        <v>43596</v>
      </c>
      <c r="Y64" s="88" t="s">
        <v>530</v>
      </c>
      <c r="Z64" s="83" t="s">
        <v>638</v>
      </c>
      <c r="AA64" s="80"/>
      <c r="AB64" s="80"/>
      <c r="AC64" s="88" t="s">
        <v>745</v>
      </c>
      <c r="AD64" s="88" t="s">
        <v>826</v>
      </c>
      <c r="AE64" s="80" t="b">
        <v>0</v>
      </c>
      <c r="AF64" s="80">
        <v>1</v>
      </c>
      <c r="AG64" s="88" t="s">
        <v>853</v>
      </c>
      <c r="AH64" s="80" t="b">
        <v>0</v>
      </c>
      <c r="AI64" s="80" t="s">
        <v>866</v>
      </c>
      <c r="AJ64" s="80"/>
      <c r="AK64" s="88" t="s">
        <v>838</v>
      </c>
      <c r="AL64" s="80" t="b">
        <v>0</v>
      </c>
      <c r="AM64" s="80">
        <v>0</v>
      </c>
      <c r="AN64" s="88" t="s">
        <v>838</v>
      </c>
      <c r="AO64" s="80" t="s">
        <v>880</v>
      </c>
      <c r="AP64" s="80" t="b">
        <v>0</v>
      </c>
      <c r="AQ64" s="88" t="s">
        <v>826</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5</v>
      </c>
      <c r="BF64" s="48"/>
      <c r="BG64" s="49"/>
      <c r="BH64" s="48"/>
      <c r="BI64" s="49"/>
      <c r="BJ64" s="48"/>
      <c r="BK64" s="49"/>
      <c r="BL64" s="48"/>
      <c r="BM64" s="49"/>
      <c r="BN64" s="48"/>
    </row>
    <row r="65" spans="1:66" ht="15">
      <c r="A65" s="65" t="s">
        <v>243</v>
      </c>
      <c r="B65" s="65" t="s">
        <v>291</v>
      </c>
      <c r="C65" s="66" t="s">
        <v>2383</v>
      </c>
      <c r="D65" s="67">
        <v>3</v>
      </c>
      <c r="E65" s="68" t="s">
        <v>132</v>
      </c>
      <c r="F65" s="69">
        <v>32</v>
      </c>
      <c r="G65" s="66"/>
      <c r="H65" s="70"/>
      <c r="I65" s="71"/>
      <c r="J65" s="71"/>
      <c r="K65" s="34" t="s">
        <v>65</v>
      </c>
      <c r="L65" s="78">
        <v>65</v>
      </c>
      <c r="M65" s="78"/>
      <c r="N65" s="73"/>
      <c r="O65" s="80" t="s">
        <v>319</v>
      </c>
      <c r="P65" s="82">
        <v>43596.34886574074</v>
      </c>
      <c r="Q65" s="80" t="s">
        <v>347</v>
      </c>
      <c r="R65" s="80"/>
      <c r="S65" s="80"/>
      <c r="T65" s="80"/>
      <c r="U65" s="80"/>
      <c r="V65" s="83" t="s">
        <v>485</v>
      </c>
      <c r="W65" s="82">
        <v>43596.34886574074</v>
      </c>
      <c r="X65" s="86">
        <v>43596</v>
      </c>
      <c r="Y65" s="88" t="s">
        <v>530</v>
      </c>
      <c r="Z65" s="83" t="s">
        <v>638</v>
      </c>
      <c r="AA65" s="80"/>
      <c r="AB65" s="80"/>
      <c r="AC65" s="88" t="s">
        <v>745</v>
      </c>
      <c r="AD65" s="88" t="s">
        <v>826</v>
      </c>
      <c r="AE65" s="80" t="b">
        <v>0</v>
      </c>
      <c r="AF65" s="80">
        <v>1</v>
      </c>
      <c r="AG65" s="88" t="s">
        <v>853</v>
      </c>
      <c r="AH65" s="80" t="b">
        <v>0</v>
      </c>
      <c r="AI65" s="80" t="s">
        <v>866</v>
      </c>
      <c r="AJ65" s="80"/>
      <c r="AK65" s="88" t="s">
        <v>838</v>
      </c>
      <c r="AL65" s="80" t="b">
        <v>0</v>
      </c>
      <c r="AM65" s="80">
        <v>0</v>
      </c>
      <c r="AN65" s="88" t="s">
        <v>838</v>
      </c>
      <c r="AO65" s="80" t="s">
        <v>880</v>
      </c>
      <c r="AP65" s="80" t="b">
        <v>0</v>
      </c>
      <c r="AQ65" s="88" t="s">
        <v>826</v>
      </c>
      <c r="AR65" s="80" t="s">
        <v>197</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5</v>
      </c>
      <c r="BF65" s="48">
        <v>0</v>
      </c>
      <c r="BG65" s="49">
        <v>0</v>
      </c>
      <c r="BH65" s="48">
        <v>1</v>
      </c>
      <c r="BI65" s="49">
        <v>2.4390243902439024</v>
      </c>
      <c r="BJ65" s="48">
        <v>0</v>
      </c>
      <c r="BK65" s="49">
        <v>0</v>
      </c>
      <c r="BL65" s="48">
        <v>40</v>
      </c>
      <c r="BM65" s="49">
        <v>97.5609756097561</v>
      </c>
      <c r="BN65" s="48">
        <v>41</v>
      </c>
    </row>
    <row r="66" spans="1:66" ht="15">
      <c r="A66" s="65" t="s">
        <v>251</v>
      </c>
      <c r="B66" s="65" t="s">
        <v>292</v>
      </c>
      <c r="C66" s="66" t="s">
        <v>2383</v>
      </c>
      <c r="D66" s="67">
        <v>3</v>
      </c>
      <c r="E66" s="68" t="s">
        <v>132</v>
      </c>
      <c r="F66" s="69">
        <v>32</v>
      </c>
      <c r="G66" s="66"/>
      <c r="H66" s="70"/>
      <c r="I66" s="71"/>
      <c r="J66" s="71"/>
      <c r="K66" s="34" t="s">
        <v>65</v>
      </c>
      <c r="L66" s="78">
        <v>66</v>
      </c>
      <c r="M66" s="78"/>
      <c r="N66" s="73"/>
      <c r="O66" s="80" t="s">
        <v>318</v>
      </c>
      <c r="P66" s="82">
        <v>43596.88376157408</v>
      </c>
      <c r="Q66" s="80" t="s">
        <v>348</v>
      </c>
      <c r="R66" s="80"/>
      <c r="S66" s="80"/>
      <c r="T66" s="80"/>
      <c r="U66" s="83" t="s">
        <v>460</v>
      </c>
      <c r="V66" s="83" t="s">
        <v>460</v>
      </c>
      <c r="W66" s="82">
        <v>43596.88376157408</v>
      </c>
      <c r="X66" s="86">
        <v>43596</v>
      </c>
      <c r="Y66" s="88" t="s">
        <v>531</v>
      </c>
      <c r="Z66" s="83" t="s">
        <v>639</v>
      </c>
      <c r="AA66" s="80"/>
      <c r="AB66" s="80"/>
      <c r="AC66" s="88" t="s">
        <v>746</v>
      </c>
      <c r="AD66" s="88" t="s">
        <v>788</v>
      </c>
      <c r="AE66" s="80" t="b">
        <v>0</v>
      </c>
      <c r="AF66" s="80">
        <v>0</v>
      </c>
      <c r="AG66" s="88" t="s">
        <v>839</v>
      </c>
      <c r="AH66" s="80" t="b">
        <v>0</v>
      </c>
      <c r="AI66" s="80" t="s">
        <v>866</v>
      </c>
      <c r="AJ66" s="80"/>
      <c r="AK66" s="88" t="s">
        <v>838</v>
      </c>
      <c r="AL66" s="80" t="b">
        <v>0</v>
      </c>
      <c r="AM66" s="80">
        <v>0</v>
      </c>
      <c r="AN66" s="88" t="s">
        <v>838</v>
      </c>
      <c r="AO66" s="80" t="s">
        <v>879</v>
      </c>
      <c r="AP66" s="80" t="b">
        <v>0</v>
      </c>
      <c r="AQ66" s="88" t="s">
        <v>788</v>
      </c>
      <c r="AR66" s="80" t="s">
        <v>197</v>
      </c>
      <c r="AS66" s="80">
        <v>0</v>
      </c>
      <c r="AT66" s="80">
        <v>0</v>
      </c>
      <c r="AU66" s="80"/>
      <c r="AV66" s="80"/>
      <c r="AW66" s="80"/>
      <c r="AX66" s="80"/>
      <c r="AY66" s="80"/>
      <c r="AZ66" s="80"/>
      <c r="BA66" s="80"/>
      <c r="BB66" s="80"/>
      <c r="BC66">
        <v>1</v>
      </c>
      <c r="BD66" s="79" t="str">
        <f>REPLACE(INDEX(GroupVertices[Group],MATCH(Edges[[#This Row],[Vertex 1]],GroupVertices[Vertex],0)),1,1,"")</f>
        <v>4</v>
      </c>
      <c r="BE66" s="79" t="str">
        <f>REPLACE(INDEX(GroupVertices[Group],MATCH(Edges[[#This Row],[Vertex 2]],GroupVertices[Vertex],0)),1,1,"")</f>
        <v>4</v>
      </c>
      <c r="BF66" s="48"/>
      <c r="BG66" s="49"/>
      <c r="BH66" s="48"/>
      <c r="BI66" s="49"/>
      <c r="BJ66" s="48"/>
      <c r="BK66" s="49"/>
      <c r="BL66" s="48"/>
      <c r="BM66" s="49"/>
      <c r="BN66" s="48"/>
    </row>
    <row r="67" spans="1:66" ht="15">
      <c r="A67" s="65" t="s">
        <v>251</v>
      </c>
      <c r="B67" s="65" t="s">
        <v>260</v>
      </c>
      <c r="C67" s="66" t="s">
        <v>2383</v>
      </c>
      <c r="D67" s="67">
        <v>3</v>
      </c>
      <c r="E67" s="68" t="s">
        <v>132</v>
      </c>
      <c r="F67" s="69">
        <v>32</v>
      </c>
      <c r="G67" s="66"/>
      <c r="H67" s="70"/>
      <c r="I67" s="71"/>
      <c r="J67" s="71"/>
      <c r="K67" s="34" t="s">
        <v>65</v>
      </c>
      <c r="L67" s="78">
        <v>67</v>
      </c>
      <c r="M67" s="78"/>
      <c r="N67" s="73"/>
      <c r="O67" s="80" t="s">
        <v>318</v>
      </c>
      <c r="P67" s="82">
        <v>43596.88376157408</v>
      </c>
      <c r="Q67" s="80" t="s">
        <v>348</v>
      </c>
      <c r="R67" s="80"/>
      <c r="S67" s="80"/>
      <c r="T67" s="80"/>
      <c r="U67" s="83" t="s">
        <v>460</v>
      </c>
      <c r="V67" s="83" t="s">
        <v>460</v>
      </c>
      <c r="W67" s="82">
        <v>43596.88376157408</v>
      </c>
      <c r="X67" s="86">
        <v>43596</v>
      </c>
      <c r="Y67" s="88" t="s">
        <v>531</v>
      </c>
      <c r="Z67" s="83" t="s">
        <v>639</v>
      </c>
      <c r="AA67" s="80"/>
      <c r="AB67" s="80"/>
      <c r="AC67" s="88" t="s">
        <v>746</v>
      </c>
      <c r="AD67" s="88" t="s">
        <v>788</v>
      </c>
      <c r="AE67" s="80" t="b">
        <v>0</v>
      </c>
      <c r="AF67" s="80">
        <v>0</v>
      </c>
      <c r="AG67" s="88" t="s">
        <v>839</v>
      </c>
      <c r="AH67" s="80" t="b">
        <v>0</v>
      </c>
      <c r="AI67" s="80" t="s">
        <v>866</v>
      </c>
      <c r="AJ67" s="80"/>
      <c r="AK67" s="88" t="s">
        <v>838</v>
      </c>
      <c r="AL67" s="80" t="b">
        <v>0</v>
      </c>
      <c r="AM67" s="80">
        <v>0</v>
      </c>
      <c r="AN67" s="88" t="s">
        <v>838</v>
      </c>
      <c r="AO67" s="80" t="s">
        <v>879</v>
      </c>
      <c r="AP67" s="80" t="b">
        <v>0</v>
      </c>
      <c r="AQ67" s="88" t="s">
        <v>788</v>
      </c>
      <c r="AR67" s="80" t="s">
        <v>197</v>
      </c>
      <c r="AS67" s="80">
        <v>0</v>
      </c>
      <c r="AT67" s="80">
        <v>0</v>
      </c>
      <c r="AU67" s="80"/>
      <c r="AV67" s="80"/>
      <c r="AW67" s="80"/>
      <c r="AX67" s="80"/>
      <c r="AY67" s="80"/>
      <c r="AZ67" s="80"/>
      <c r="BA67" s="80"/>
      <c r="BB67" s="80"/>
      <c r="BC67">
        <v>1</v>
      </c>
      <c r="BD67" s="79" t="str">
        <f>REPLACE(INDEX(GroupVertices[Group],MATCH(Edges[[#This Row],[Vertex 1]],GroupVertices[Vertex],0)),1,1,"")</f>
        <v>4</v>
      </c>
      <c r="BE67" s="79" t="str">
        <f>REPLACE(INDEX(GroupVertices[Group],MATCH(Edges[[#This Row],[Vertex 2]],GroupVertices[Vertex],0)),1,1,"")</f>
        <v>4</v>
      </c>
      <c r="BF67" s="48"/>
      <c r="BG67" s="49"/>
      <c r="BH67" s="48"/>
      <c r="BI67" s="49"/>
      <c r="BJ67" s="48"/>
      <c r="BK67" s="49"/>
      <c r="BL67" s="48"/>
      <c r="BM67" s="49"/>
      <c r="BN67" s="48"/>
    </row>
    <row r="68" spans="1:66" ht="15">
      <c r="A68" s="65" t="s">
        <v>251</v>
      </c>
      <c r="B68" s="65" t="s">
        <v>247</v>
      </c>
      <c r="C68" s="66" t="s">
        <v>2383</v>
      </c>
      <c r="D68" s="67">
        <v>3</v>
      </c>
      <c r="E68" s="68" t="s">
        <v>132</v>
      </c>
      <c r="F68" s="69">
        <v>32</v>
      </c>
      <c r="G68" s="66"/>
      <c r="H68" s="70"/>
      <c r="I68" s="71"/>
      <c r="J68" s="71"/>
      <c r="K68" s="34" t="s">
        <v>65</v>
      </c>
      <c r="L68" s="78">
        <v>68</v>
      </c>
      <c r="M68" s="78"/>
      <c r="N68" s="73"/>
      <c r="O68" s="80" t="s">
        <v>318</v>
      </c>
      <c r="P68" s="82">
        <v>43596.88376157408</v>
      </c>
      <c r="Q68" s="80" t="s">
        <v>348</v>
      </c>
      <c r="R68" s="80"/>
      <c r="S68" s="80"/>
      <c r="T68" s="80"/>
      <c r="U68" s="83" t="s">
        <v>460</v>
      </c>
      <c r="V68" s="83" t="s">
        <v>460</v>
      </c>
      <c r="W68" s="82">
        <v>43596.88376157408</v>
      </c>
      <c r="X68" s="86">
        <v>43596</v>
      </c>
      <c r="Y68" s="88" t="s">
        <v>531</v>
      </c>
      <c r="Z68" s="83" t="s">
        <v>639</v>
      </c>
      <c r="AA68" s="80"/>
      <c r="AB68" s="80"/>
      <c r="AC68" s="88" t="s">
        <v>746</v>
      </c>
      <c r="AD68" s="88" t="s">
        <v>788</v>
      </c>
      <c r="AE68" s="80" t="b">
        <v>0</v>
      </c>
      <c r="AF68" s="80">
        <v>0</v>
      </c>
      <c r="AG68" s="88" t="s">
        <v>839</v>
      </c>
      <c r="AH68" s="80" t="b">
        <v>0</v>
      </c>
      <c r="AI68" s="80" t="s">
        <v>866</v>
      </c>
      <c r="AJ68" s="80"/>
      <c r="AK68" s="88" t="s">
        <v>838</v>
      </c>
      <c r="AL68" s="80" t="b">
        <v>0</v>
      </c>
      <c r="AM68" s="80">
        <v>0</v>
      </c>
      <c r="AN68" s="88" t="s">
        <v>838</v>
      </c>
      <c r="AO68" s="80" t="s">
        <v>879</v>
      </c>
      <c r="AP68" s="80" t="b">
        <v>0</v>
      </c>
      <c r="AQ68" s="88" t="s">
        <v>788</v>
      </c>
      <c r="AR68" s="80" t="s">
        <v>197</v>
      </c>
      <c r="AS68" s="80">
        <v>0</v>
      </c>
      <c r="AT68" s="80">
        <v>0</v>
      </c>
      <c r="AU68" s="80"/>
      <c r="AV68" s="80"/>
      <c r="AW68" s="80"/>
      <c r="AX68" s="80"/>
      <c r="AY68" s="80"/>
      <c r="AZ68" s="80"/>
      <c r="BA68" s="80"/>
      <c r="BB68" s="80"/>
      <c r="BC68">
        <v>1</v>
      </c>
      <c r="BD68" s="79" t="str">
        <f>REPLACE(INDEX(GroupVertices[Group],MATCH(Edges[[#This Row],[Vertex 1]],GroupVertices[Vertex],0)),1,1,"")</f>
        <v>4</v>
      </c>
      <c r="BE68" s="79" t="str">
        <f>REPLACE(INDEX(GroupVertices[Group],MATCH(Edges[[#This Row],[Vertex 2]],GroupVertices[Vertex],0)),1,1,"")</f>
        <v>4</v>
      </c>
      <c r="BF68" s="48"/>
      <c r="BG68" s="49"/>
      <c r="BH68" s="48"/>
      <c r="BI68" s="49"/>
      <c r="BJ68" s="48"/>
      <c r="BK68" s="49"/>
      <c r="BL68" s="48"/>
      <c r="BM68" s="49"/>
      <c r="BN68" s="48"/>
    </row>
    <row r="69" spans="1:66" ht="15">
      <c r="A69" s="65" t="s">
        <v>251</v>
      </c>
      <c r="B69" s="65" t="s">
        <v>258</v>
      </c>
      <c r="C69" s="66" t="s">
        <v>2383</v>
      </c>
      <c r="D69" s="67">
        <v>3</v>
      </c>
      <c r="E69" s="68" t="s">
        <v>132</v>
      </c>
      <c r="F69" s="69">
        <v>32</v>
      </c>
      <c r="G69" s="66"/>
      <c r="H69" s="70"/>
      <c r="I69" s="71"/>
      <c r="J69" s="71"/>
      <c r="K69" s="34" t="s">
        <v>65</v>
      </c>
      <c r="L69" s="78">
        <v>69</v>
      </c>
      <c r="M69" s="78"/>
      <c r="N69" s="73"/>
      <c r="O69" s="80" t="s">
        <v>318</v>
      </c>
      <c r="P69" s="82">
        <v>43596.88376157408</v>
      </c>
      <c r="Q69" s="80" t="s">
        <v>348</v>
      </c>
      <c r="R69" s="80"/>
      <c r="S69" s="80"/>
      <c r="T69" s="80"/>
      <c r="U69" s="83" t="s">
        <v>460</v>
      </c>
      <c r="V69" s="83" t="s">
        <v>460</v>
      </c>
      <c r="W69" s="82">
        <v>43596.88376157408</v>
      </c>
      <c r="X69" s="86">
        <v>43596</v>
      </c>
      <c r="Y69" s="88" t="s">
        <v>531</v>
      </c>
      <c r="Z69" s="83" t="s">
        <v>639</v>
      </c>
      <c r="AA69" s="80"/>
      <c r="AB69" s="80"/>
      <c r="AC69" s="88" t="s">
        <v>746</v>
      </c>
      <c r="AD69" s="88" t="s">
        <v>788</v>
      </c>
      <c r="AE69" s="80" t="b">
        <v>0</v>
      </c>
      <c r="AF69" s="80">
        <v>0</v>
      </c>
      <c r="AG69" s="88" t="s">
        <v>839</v>
      </c>
      <c r="AH69" s="80" t="b">
        <v>0</v>
      </c>
      <c r="AI69" s="80" t="s">
        <v>866</v>
      </c>
      <c r="AJ69" s="80"/>
      <c r="AK69" s="88" t="s">
        <v>838</v>
      </c>
      <c r="AL69" s="80" t="b">
        <v>0</v>
      </c>
      <c r="AM69" s="80">
        <v>0</v>
      </c>
      <c r="AN69" s="88" t="s">
        <v>838</v>
      </c>
      <c r="AO69" s="80" t="s">
        <v>879</v>
      </c>
      <c r="AP69" s="80" t="b">
        <v>0</v>
      </c>
      <c r="AQ69" s="88" t="s">
        <v>788</v>
      </c>
      <c r="AR69" s="80" t="s">
        <v>197</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8">
        <v>0</v>
      </c>
      <c r="BG69" s="49">
        <v>0</v>
      </c>
      <c r="BH69" s="48">
        <v>1</v>
      </c>
      <c r="BI69" s="49">
        <v>7.6923076923076925</v>
      </c>
      <c r="BJ69" s="48">
        <v>0</v>
      </c>
      <c r="BK69" s="49">
        <v>0</v>
      </c>
      <c r="BL69" s="48">
        <v>12</v>
      </c>
      <c r="BM69" s="49">
        <v>92.3076923076923</v>
      </c>
      <c r="BN69" s="48">
        <v>13</v>
      </c>
    </row>
    <row r="70" spans="1:66" ht="15">
      <c r="A70" s="65" t="s">
        <v>251</v>
      </c>
      <c r="B70" s="65" t="s">
        <v>243</v>
      </c>
      <c r="C70" s="66" t="s">
        <v>2383</v>
      </c>
      <c r="D70" s="67">
        <v>3</v>
      </c>
      <c r="E70" s="68" t="s">
        <v>132</v>
      </c>
      <c r="F70" s="69">
        <v>32</v>
      </c>
      <c r="G70" s="66"/>
      <c r="H70" s="70"/>
      <c r="I70" s="71"/>
      <c r="J70" s="71"/>
      <c r="K70" s="34" t="s">
        <v>66</v>
      </c>
      <c r="L70" s="78">
        <v>70</v>
      </c>
      <c r="M70" s="78"/>
      <c r="N70" s="73"/>
      <c r="O70" s="80" t="s">
        <v>319</v>
      </c>
      <c r="P70" s="82">
        <v>43596.88376157408</v>
      </c>
      <c r="Q70" s="80" t="s">
        <v>348</v>
      </c>
      <c r="R70" s="80"/>
      <c r="S70" s="80"/>
      <c r="T70" s="80"/>
      <c r="U70" s="83" t="s">
        <v>460</v>
      </c>
      <c r="V70" s="83" t="s">
        <v>460</v>
      </c>
      <c r="W70" s="82">
        <v>43596.88376157408</v>
      </c>
      <c r="X70" s="86">
        <v>43596</v>
      </c>
      <c r="Y70" s="88" t="s">
        <v>531</v>
      </c>
      <c r="Z70" s="83" t="s">
        <v>639</v>
      </c>
      <c r="AA70" s="80"/>
      <c r="AB70" s="80"/>
      <c r="AC70" s="88" t="s">
        <v>746</v>
      </c>
      <c r="AD70" s="88" t="s">
        <v>788</v>
      </c>
      <c r="AE70" s="80" t="b">
        <v>0</v>
      </c>
      <c r="AF70" s="80">
        <v>0</v>
      </c>
      <c r="AG70" s="88" t="s">
        <v>839</v>
      </c>
      <c r="AH70" s="80" t="b">
        <v>0</v>
      </c>
      <c r="AI70" s="80" t="s">
        <v>866</v>
      </c>
      <c r="AJ70" s="80"/>
      <c r="AK70" s="88" t="s">
        <v>838</v>
      </c>
      <c r="AL70" s="80" t="b">
        <v>0</v>
      </c>
      <c r="AM70" s="80">
        <v>0</v>
      </c>
      <c r="AN70" s="88" t="s">
        <v>838</v>
      </c>
      <c r="AO70" s="80" t="s">
        <v>879</v>
      </c>
      <c r="AP70" s="80" t="b">
        <v>0</v>
      </c>
      <c r="AQ70" s="88" t="s">
        <v>788</v>
      </c>
      <c r="AR70" s="80" t="s">
        <v>197</v>
      </c>
      <c r="AS70" s="80">
        <v>0</v>
      </c>
      <c r="AT70" s="80">
        <v>0</v>
      </c>
      <c r="AU70" s="80"/>
      <c r="AV70" s="80"/>
      <c r="AW70" s="80"/>
      <c r="AX70" s="80"/>
      <c r="AY70" s="80"/>
      <c r="AZ70" s="80"/>
      <c r="BA70" s="80"/>
      <c r="BB70" s="80"/>
      <c r="BC70">
        <v>1</v>
      </c>
      <c r="BD70" s="79" t="str">
        <f>REPLACE(INDEX(GroupVertices[Group],MATCH(Edges[[#This Row],[Vertex 1]],GroupVertices[Vertex],0)),1,1,"")</f>
        <v>4</v>
      </c>
      <c r="BE70" s="79" t="str">
        <f>REPLACE(INDEX(GroupVertices[Group],MATCH(Edges[[#This Row],[Vertex 2]],GroupVertices[Vertex],0)),1,1,"")</f>
        <v>1</v>
      </c>
      <c r="BF70" s="48"/>
      <c r="BG70" s="49"/>
      <c r="BH70" s="48"/>
      <c r="BI70" s="49"/>
      <c r="BJ70" s="48"/>
      <c r="BK70" s="49"/>
      <c r="BL70" s="48"/>
      <c r="BM70" s="49"/>
      <c r="BN70" s="48"/>
    </row>
    <row r="71" spans="1:66" ht="15">
      <c r="A71" s="65" t="s">
        <v>243</v>
      </c>
      <c r="B71" s="65" t="s">
        <v>251</v>
      </c>
      <c r="C71" s="66" t="s">
        <v>2383</v>
      </c>
      <c r="D71" s="67">
        <v>3</v>
      </c>
      <c r="E71" s="68" t="s">
        <v>132</v>
      </c>
      <c r="F71" s="69">
        <v>32</v>
      </c>
      <c r="G71" s="66"/>
      <c r="H71" s="70"/>
      <c r="I71" s="71"/>
      <c r="J71" s="71"/>
      <c r="K71" s="34" t="s">
        <v>66</v>
      </c>
      <c r="L71" s="78">
        <v>71</v>
      </c>
      <c r="M71" s="78"/>
      <c r="N71" s="73"/>
      <c r="O71" s="80" t="s">
        <v>319</v>
      </c>
      <c r="P71" s="82">
        <v>43596.985</v>
      </c>
      <c r="Q71" s="80" t="s">
        <v>349</v>
      </c>
      <c r="R71" s="80"/>
      <c r="S71" s="80"/>
      <c r="T71" s="80"/>
      <c r="U71" s="80"/>
      <c r="V71" s="83" t="s">
        <v>485</v>
      </c>
      <c r="W71" s="82">
        <v>43596.985</v>
      </c>
      <c r="X71" s="86">
        <v>43596</v>
      </c>
      <c r="Y71" s="88" t="s">
        <v>532</v>
      </c>
      <c r="Z71" s="83" t="s">
        <v>640</v>
      </c>
      <c r="AA71" s="80"/>
      <c r="AB71" s="80"/>
      <c r="AC71" s="88" t="s">
        <v>747</v>
      </c>
      <c r="AD71" s="88" t="s">
        <v>746</v>
      </c>
      <c r="AE71" s="80" t="b">
        <v>0</v>
      </c>
      <c r="AF71" s="80">
        <v>1</v>
      </c>
      <c r="AG71" s="88" t="s">
        <v>854</v>
      </c>
      <c r="AH71" s="80" t="b">
        <v>0</v>
      </c>
      <c r="AI71" s="80" t="s">
        <v>867</v>
      </c>
      <c r="AJ71" s="80"/>
      <c r="AK71" s="88" t="s">
        <v>838</v>
      </c>
      <c r="AL71" s="80" t="b">
        <v>0</v>
      </c>
      <c r="AM71" s="80">
        <v>0</v>
      </c>
      <c r="AN71" s="88" t="s">
        <v>838</v>
      </c>
      <c r="AO71" s="80" t="s">
        <v>880</v>
      </c>
      <c r="AP71" s="80" t="b">
        <v>0</v>
      </c>
      <c r="AQ71" s="88" t="s">
        <v>746</v>
      </c>
      <c r="AR71" s="80" t="s">
        <v>197</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4</v>
      </c>
      <c r="BF71" s="48"/>
      <c r="BG71" s="49"/>
      <c r="BH71" s="48"/>
      <c r="BI71" s="49"/>
      <c r="BJ71" s="48"/>
      <c r="BK71" s="49"/>
      <c r="BL71" s="48"/>
      <c r="BM71" s="49"/>
      <c r="BN71" s="48"/>
    </row>
    <row r="72" spans="1:66" ht="15">
      <c r="A72" s="65" t="s">
        <v>252</v>
      </c>
      <c r="B72" s="65" t="s">
        <v>243</v>
      </c>
      <c r="C72" s="66" t="s">
        <v>2383</v>
      </c>
      <c r="D72" s="67">
        <v>3</v>
      </c>
      <c r="E72" s="68" t="s">
        <v>132</v>
      </c>
      <c r="F72" s="69">
        <v>32</v>
      </c>
      <c r="G72" s="66"/>
      <c r="H72" s="70"/>
      <c r="I72" s="71"/>
      <c r="J72" s="71"/>
      <c r="K72" s="34" t="s">
        <v>66</v>
      </c>
      <c r="L72" s="78">
        <v>72</v>
      </c>
      <c r="M72" s="78"/>
      <c r="N72" s="73"/>
      <c r="O72" s="80" t="s">
        <v>319</v>
      </c>
      <c r="P72" s="82">
        <v>43596.9915625</v>
      </c>
      <c r="Q72" s="80" t="s">
        <v>350</v>
      </c>
      <c r="R72" s="80"/>
      <c r="S72" s="80"/>
      <c r="T72" s="80"/>
      <c r="U72" s="80"/>
      <c r="V72" s="83" t="s">
        <v>488</v>
      </c>
      <c r="W72" s="82">
        <v>43596.9915625</v>
      </c>
      <c r="X72" s="86">
        <v>43596</v>
      </c>
      <c r="Y72" s="88" t="s">
        <v>533</v>
      </c>
      <c r="Z72" s="83" t="s">
        <v>641</v>
      </c>
      <c r="AA72" s="80"/>
      <c r="AB72" s="80"/>
      <c r="AC72" s="88" t="s">
        <v>748</v>
      </c>
      <c r="AD72" s="88" t="s">
        <v>816</v>
      </c>
      <c r="AE72" s="80" t="b">
        <v>0</v>
      </c>
      <c r="AF72" s="80">
        <v>1</v>
      </c>
      <c r="AG72" s="88" t="s">
        <v>839</v>
      </c>
      <c r="AH72" s="80" t="b">
        <v>0</v>
      </c>
      <c r="AI72" s="80" t="s">
        <v>866</v>
      </c>
      <c r="AJ72" s="80"/>
      <c r="AK72" s="88" t="s">
        <v>838</v>
      </c>
      <c r="AL72" s="80" t="b">
        <v>0</v>
      </c>
      <c r="AM72" s="80">
        <v>0</v>
      </c>
      <c r="AN72" s="88" t="s">
        <v>838</v>
      </c>
      <c r="AO72" s="80" t="s">
        <v>877</v>
      </c>
      <c r="AP72" s="80" t="b">
        <v>0</v>
      </c>
      <c r="AQ72" s="88" t="s">
        <v>816</v>
      </c>
      <c r="AR72" s="80" t="s">
        <v>197</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2</v>
      </c>
      <c r="BM72" s="49">
        <v>100</v>
      </c>
      <c r="BN72" s="48">
        <v>2</v>
      </c>
    </row>
    <row r="73" spans="1:66" ht="15">
      <c r="A73" s="65" t="s">
        <v>243</v>
      </c>
      <c r="B73" s="65" t="s">
        <v>252</v>
      </c>
      <c r="C73" s="66" t="s">
        <v>2383</v>
      </c>
      <c r="D73" s="67">
        <v>3</v>
      </c>
      <c r="E73" s="68" t="s">
        <v>132</v>
      </c>
      <c r="F73" s="69">
        <v>32</v>
      </c>
      <c r="G73" s="66"/>
      <c r="H73" s="70"/>
      <c r="I73" s="71"/>
      <c r="J73" s="71"/>
      <c r="K73" s="34" t="s">
        <v>66</v>
      </c>
      <c r="L73" s="78">
        <v>73</v>
      </c>
      <c r="M73" s="78"/>
      <c r="N73" s="73"/>
      <c r="O73" s="80" t="s">
        <v>319</v>
      </c>
      <c r="P73" s="82">
        <v>43597.008472222224</v>
      </c>
      <c r="Q73" s="80" t="s">
        <v>351</v>
      </c>
      <c r="R73" s="80"/>
      <c r="S73" s="80"/>
      <c r="T73" s="80"/>
      <c r="U73" s="80"/>
      <c r="V73" s="83" t="s">
        <v>485</v>
      </c>
      <c r="W73" s="82">
        <v>43597.008472222224</v>
      </c>
      <c r="X73" s="86">
        <v>43597</v>
      </c>
      <c r="Y73" s="88" t="s">
        <v>534</v>
      </c>
      <c r="Z73" s="83" t="s">
        <v>642</v>
      </c>
      <c r="AA73" s="80"/>
      <c r="AB73" s="80"/>
      <c r="AC73" s="88" t="s">
        <v>749</v>
      </c>
      <c r="AD73" s="88" t="s">
        <v>748</v>
      </c>
      <c r="AE73" s="80" t="b">
        <v>0</v>
      </c>
      <c r="AF73" s="80">
        <v>0</v>
      </c>
      <c r="AG73" s="88" t="s">
        <v>855</v>
      </c>
      <c r="AH73" s="80" t="b">
        <v>0</v>
      </c>
      <c r="AI73" s="80" t="s">
        <v>866</v>
      </c>
      <c r="AJ73" s="80"/>
      <c r="AK73" s="88" t="s">
        <v>838</v>
      </c>
      <c r="AL73" s="80" t="b">
        <v>0</v>
      </c>
      <c r="AM73" s="80">
        <v>0</v>
      </c>
      <c r="AN73" s="88" t="s">
        <v>838</v>
      </c>
      <c r="AO73" s="80" t="s">
        <v>880</v>
      </c>
      <c r="AP73" s="80" t="b">
        <v>0</v>
      </c>
      <c r="AQ73" s="88" t="s">
        <v>748</v>
      </c>
      <c r="AR73" s="80" t="s">
        <v>197</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9</v>
      </c>
      <c r="BM73" s="49">
        <v>100</v>
      </c>
      <c r="BN73" s="48">
        <v>9</v>
      </c>
    </row>
    <row r="74" spans="1:66" ht="15">
      <c r="A74" s="65" t="s">
        <v>253</v>
      </c>
      <c r="B74" s="65" t="s">
        <v>253</v>
      </c>
      <c r="C74" s="66" t="s">
        <v>2383</v>
      </c>
      <c r="D74" s="67">
        <v>3</v>
      </c>
      <c r="E74" s="68" t="s">
        <v>132</v>
      </c>
      <c r="F74" s="69">
        <v>32</v>
      </c>
      <c r="G74" s="66"/>
      <c r="H74" s="70"/>
      <c r="I74" s="71"/>
      <c r="J74" s="71"/>
      <c r="K74" s="34" t="s">
        <v>65</v>
      </c>
      <c r="L74" s="78">
        <v>74</v>
      </c>
      <c r="M74" s="78"/>
      <c r="N74" s="73"/>
      <c r="O74" s="80" t="s">
        <v>197</v>
      </c>
      <c r="P74" s="82">
        <v>43593.68221064815</v>
      </c>
      <c r="Q74" s="80" t="s">
        <v>352</v>
      </c>
      <c r="R74" s="80"/>
      <c r="S74" s="80"/>
      <c r="T74" s="80"/>
      <c r="U74" s="83" t="s">
        <v>461</v>
      </c>
      <c r="V74" s="83" t="s">
        <v>461</v>
      </c>
      <c r="W74" s="82">
        <v>43593.68221064815</v>
      </c>
      <c r="X74" s="86">
        <v>43593</v>
      </c>
      <c r="Y74" s="88" t="s">
        <v>535</v>
      </c>
      <c r="Z74" s="83" t="s">
        <v>643</v>
      </c>
      <c r="AA74" s="80"/>
      <c r="AB74" s="80"/>
      <c r="AC74" s="88" t="s">
        <v>750</v>
      </c>
      <c r="AD74" s="80"/>
      <c r="AE74" s="80" t="b">
        <v>0</v>
      </c>
      <c r="AF74" s="80">
        <v>136593</v>
      </c>
      <c r="AG74" s="88" t="s">
        <v>838</v>
      </c>
      <c r="AH74" s="80" t="b">
        <v>0</v>
      </c>
      <c r="AI74" s="80" t="s">
        <v>866</v>
      </c>
      <c r="AJ74" s="80"/>
      <c r="AK74" s="88" t="s">
        <v>838</v>
      </c>
      <c r="AL74" s="80" t="b">
        <v>0</v>
      </c>
      <c r="AM74" s="80">
        <v>41770</v>
      </c>
      <c r="AN74" s="88" t="s">
        <v>838</v>
      </c>
      <c r="AO74" s="80" t="s">
        <v>879</v>
      </c>
      <c r="AP74" s="80" t="b">
        <v>0</v>
      </c>
      <c r="AQ74" s="88" t="s">
        <v>750</v>
      </c>
      <c r="AR74" s="80" t="s">
        <v>320</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2</v>
      </c>
      <c r="BG74" s="49">
        <v>6.25</v>
      </c>
      <c r="BH74" s="48">
        <v>0</v>
      </c>
      <c r="BI74" s="49">
        <v>0</v>
      </c>
      <c r="BJ74" s="48">
        <v>0</v>
      </c>
      <c r="BK74" s="49">
        <v>0</v>
      </c>
      <c r="BL74" s="48">
        <v>30</v>
      </c>
      <c r="BM74" s="49">
        <v>93.75</v>
      </c>
      <c r="BN74" s="48">
        <v>32</v>
      </c>
    </row>
    <row r="75" spans="1:66" ht="15">
      <c r="A75" s="65" t="s">
        <v>243</v>
      </c>
      <c r="B75" s="65" t="s">
        <v>253</v>
      </c>
      <c r="C75" s="66" t="s">
        <v>2383</v>
      </c>
      <c r="D75" s="67">
        <v>3</v>
      </c>
      <c r="E75" s="68" t="s">
        <v>132</v>
      </c>
      <c r="F75" s="69">
        <v>32</v>
      </c>
      <c r="G75" s="66"/>
      <c r="H75" s="70"/>
      <c r="I75" s="71"/>
      <c r="J75" s="71"/>
      <c r="K75" s="34" t="s">
        <v>65</v>
      </c>
      <c r="L75" s="78">
        <v>75</v>
      </c>
      <c r="M75" s="78"/>
      <c r="N75" s="73"/>
      <c r="O75" s="80" t="s">
        <v>320</v>
      </c>
      <c r="P75" s="82">
        <v>43597.61309027778</v>
      </c>
      <c r="Q75" s="80" t="s">
        <v>352</v>
      </c>
      <c r="R75" s="80"/>
      <c r="S75" s="80"/>
      <c r="T75" s="80"/>
      <c r="U75" s="80"/>
      <c r="V75" s="83" t="s">
        <v>485</v>
      </c>
      <c r="W75" s="82">
        <v>43597.61309027778</v>
      </c>
      <c r="X75" s="86">
        <v>43597</v>
      </c>
      <c r="Y75" s="88" t="s">
        <v>536</v>
      </c>
      <c r="Z75" s="83" t="s">
        <v>644</v>
      </c>
      <c r="AA75" s="80"/>
      <c r="AB75" s="80"/>
      <c r="AC75" s="88" t="s">
        <v>751</v>
      </c>
      <c r="AD75" s="80"/>
      <c r="AE75" s="80" t="b">
        <v>0</v>
      </c>
      <c r="AF75" s="80">
        <v>0</v>
      </c>
      <c r="AG75" s="88" t="s">
        <v>838</v>
      </c>
      <c r="AH75" s="80" t="b">
        <v>0</v>
      </c>
      <c r="AI75" s="80" t="s">
        <v>866</v>
      </c>
      <c r="AJ75" s="80"/>
      <c r="AK75" s="88" t="s">
        <v>838</v>
      </c>
      <c r="AL75" s="80" t="b">
        <v>0</v>
      </c>
      <c r="AM75" s="80">
        <v>41770</v>
      </c>
      <c r="AN75" s="88" t="s">
        <v>750</v>
      </c>
      <c r="AO75" s="80" t="s">
        <v>880</v>
      </c>
      <c r="AP75" s="80" t="b">
        <v>0</v>
      </c>
      <c r="AQ75" s="88" t="s">
        <v>750</v>
      </c>
      <c r="AR75" s="80" t="s">
        <v>197</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2</v>
      </c>
      <c r="BG75" s="49">
        <v>6.25</v>
      </c>
      <c r="BH75" s="48">
        <v>0</v>
      </c>
      <c r="BI75" s="49">
        <v>0</v>
      </c>
      <c r="BJ75" s="48">
        <v>0</v>
      </c>
      <c r="BK75" s="49">
        <v>0</v>
      </c>
      <c r="BL75" s="48">
        <v>30</v>
      </c>
      <c r="BM75" s="49">
        <v>93.75</v>
      </c>
      <c r="BN75" s="48">
        <v>32</v>
      </c>
    </row>
    <row r="76" spans="1:66" ht="15">
      <c r="A76" s="65" t="s">
        <v>254</v>
      </c>
      <c r="B76" s="65" t="s">
        <v>254</v>
      </c>
      <c r="C76" s="66" t="s">
        <v>2383</v>
      </c>
      <c r="D76" s="67">
        <v>3</v>
      </c>
      <c r="E76" s="68" t="s">
        <v>132</v>
      </c>
      <c r="F76" s="69">
        <v>32</v>
      </c>
      <c r="G76" s="66"/>
      <c r="H76" s="70"/>
      <c r="I76" s="71"/>
      <c r="J76" s="71"/>
      <c r="K76" s="34" t="s">
        <v>65</v>
      </c>
      <c r="L76" s="78">
        <v>76</v>
      </c>
      <c r="M76" s="78"/>
      <c r="N76" s="73"/>
      <c r="O76" s="80" t="s">
        <v>197</v>
      </c>
      <c r="P76" s="82">
        <v>43595.87163194444</v>
      </c>
      <c r="Q76" s="80" t="s">
        <v>353</v>
      </c>
      <c r="R76" s="83" t="s">
        <v>417</v>
      </c>
      <c r="S76" s="80" t="s">
        <v>433</v>
      </c>
      <c r="T76" s="80" t="s">
        <v>445</v>
      </c>
      <c r="U76" s="80"/>
      <c r="V76" s="83" t="s">
        <v>489</v>
      </c>
      <c r="W76" s="82">
        <v>43595.87163194444</v>
      </c>
      <c r="X76" s="86">
        <v>43595</v>
      </c>
      <c r="Y76" s="88" t="s">
        <v>537</v>
      </c>
      <c r="Z76" s="83" t="s">
        <v>645</v>
      </c>
      <c r="AA76" s="80"/>
      <c r="AB76" s="80"/>
      <c r="AC76" s="88" t="s">
        <v>752</v>
      </c>
      <c r="AD76" s="80"/>
      <c r="AE76" s="80" t="b">
        <v>0</v>
      </c>
      <c r="AF76" s="80">
        <v>85506</v>
      </c>
      <c r="AG76" s="88" t="s">
        <v>838</v>
      </c>
      <c r="AH76" s="80" t="b">
        <v>1</v>
      </c>
      <c r="AI76" s="80" t="s">
        <v>866</v>
      </c>
      <c r="AJ76" s="80"/>
      <c r="AK76" s="88" t="s">
        <v>750</v>
      </c>
      <c r="AL76" s="80" t="b">
        <v>0</v>
      </c>
      <c r="AM76" s="80">
        <v>17609</v>
      </c>
      <c r="AN76" s="88" t="s">
        <v>838</v>
      </c>
      <c r="AO76" s="80" t="s">
        <v>878</v>
      </c>
      <c r="AP76" s="80" t="b">
        <v>0</v>
      </c>
      <c r="AQ76" s="88" t="s">
        <v>752</v>
      </c>
      <c r="AR76" s="80" t="s">
        <v>320</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8</v>
      </c>
      <c r="BM76" s="49">
        <v>100</v>
      </c>
      <c r="BN76" s="48">
        <v>8</v>
      </c>
    </row>
    <row r="77" spans="1:66" ht="15">
      <c r="A77" s="65" t="s">
        <v>243</v>
      </c>
      <c r="B77" s="65" t="s">
        <v>254</v>
      </c>
      <c r="C77" s="66" t="s">
        <v>2383</v>
      </c>
      <c r="D77" s="67">
        <v>3</v>
      </c>
      <c r="E77" s="68" t="s">
        <v>132</v>
      </c>
      <c r="F77" s="69">
        <v>32</v>
      </c>
      <c r="G77" s="66"/>
      <c r="H77" s="70"/>
      <c r="I77" s="71"/>
      <c r="J77" s="71"/>
      <c r="K77" s="34" t="s">
        <v>65</v>
      </c>
      <c r="L77" s="78">
        <v>77</v>
      </c>
      <c r="M77" s="78"/>
      <c r="N77" s="73"/>
      <c r="O77" s="80" t="s">
        <v>320</v>
      </c>
      <c r="P77" s="82">
        <v>43597.61344907407</v>
      </c>
      <c r="Q77" s="80" t="s">
        <v>353</v>
      </c>
      <c r="R77" s="83" t="s">
        <v>417</v>
      </c>
      <c r="S77" s="80" t="s">
        <v>433</v>
      </c>
      <c r="T77" s="80" t="s">
        <v>445</v>
      </c>
      <c r="U77" s="80"/>
      <c r="V77" s="83" t="s">
        <v>485</v>
      </c>
      <c r="W77" s="82">
        <v>43597.61344907407</v>
      </c>
      <c r="X77" s="86">
        <v>43597</v>
      </c>
      <c r="Y77" s="88" t="s">
        <v>538</v>
      </c>
      <c r="Z77" s="83" t="s">
        <v>646</v>
      </c>
      <c r="AA77" s="80"/>
      <c r="AB77" s="80"/>
      <c r="AC77" s="88" t="s">
        <v>753</v>
      </c>
      <c r="AD77" s="80"/>
      <c r="AE77" s="80" t="b">
        <v>0</v>
      </c>
      <c r="AF77" s="80">
        <v>0</v>
      </c>
      <c r="AG77" s="88" t="s">
        <v>838</v>
      </c>
      <c r="AH77" s="80" t="b">
        <v>1</v>
      </c>
      <c r="AI77" s="80" t="s">
        <v>866</v>
      </c>
      <c r="AJ77" s="80"/>
      <c r="AK77" s="88" t="s">
        <v>750</v>
      </c>
      <c r="AL77" s="80" t="b">
        <v>0</v>
      </c>
      <c r="AM77" s="80">
        <v>17609</v>
      </c>
      <c r="AN77" s="88" t="s">
        <v>752</v>
      </c>
      <c r="AO77" s="80" t="s">
        <v>880</v>
      </c>
      <c r="AP77" s="80" t="b">
        <v>0</v>
      </c>
      <c r="AQ77" s="88" t="s">
        <v>752</v>
      </c>
      <c r="AR77" s="80" t="s">
        <v>197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8</v>
      </c>
      <c r="BM77" s="49">
        <v>100</v>
      </c>
      <c r="BN77" s="48">
        <v>8</v>
      </c>
    </row>
    <row r="78" spans="1:66" ht="15">
      <c r="A78" s="65" t="s">
        <v>255</v>
      </c>
      <c r="B78" s="65" t="s">
        <v>293</v>
      </c>
      <c r="C78" s="66" t="s">
        <v>2383</v>
      </c>
      <c r="D78" s="67">
        <v>3</v>
      </c>
      <c r="E78" s="68" t="s">
        <v>132</v>
      </c>
      <c r="F78" s="69">
        <v>32</v>
      </c>
      <c r="G78" s="66"/>
      <c r="H78" s="70"/>
      <c r="I78" s="71"/>
      <c r="J78" s="71"/>
      <c r="K78" s="34" t="s">
        <v>65</v>
      </c>
      <c r="L78" s="78">
        <v>78</v>
      </c>
      <c r="M78" s="78"/>
      <c r="N78" s="73"/>
      <c r="O78" s="80" t="s">
        <v>318</v>
      </c>
      <c r="P78" s="82">
        <v>43597.92219907408</v>
      </c>
      <c r="Q78" s="80" t="s">
        <v>354</v>
      </c>
      <c r="R78" s="80"/>
      <c r="S78" s="80"/>
      <c r="T78" s="80"/>
      <c r="U78" s="80"/>
      <c r="V78" s="83" t="s">
        <v>490</v>
      </c>
      <c r="W78" s="82">
        <v>43597.92219907408</v>
      </c>
      <c r="X78" s="86">
        <v>43597</v>
      </c>
      <c r="Y78" s="88" t="s">
        <v>539</v>
      </c>
      <c r="Z78" s="83" t="s">
        <v>647</v>
      </c>
      <c r="AA78" s="80"/>
      <c r="AB78" s="80"/>
      <c r="AC78" s="88" t="s">
        <v>754</v>
      </c>
      <c r="AD78" s="88" t="s">
        <v>755</v>
      </c>
      <c r="AE78" s="80" t="b">
        <v>0</v>
      </c>
      <c r="AF78" s="80">
        <v>2</v>
      </c>
      <c r="AG78" s="88" t="s">
        <v>839</v>
      </c>
      <c r="AH78" s="80" t="b">
        <v>0</v>
      </c>
      <c r="AI78" s="80" t="s">
        <v>866</v>
      </c>
      <c r="AJ78" s="80"/>
      <c r="AK78" s="88" t="s">
        <v>838</v>
      </c>
      <c r="AL78" s="80" t="b">
        <v>0</v>
      </c>
      <c r="AM78" s="80">
        <v>0</v>
      </c>
      <c r="AN78" s="88" t="s">
        <v>838</v>
      </c>
      <c r="AO78" s="80" t="s">
        <v>879</v>
      </c>
      <c r="AP78" s="80" t="b">
        <v>0</v>
      </c>
      <c r="AQ78" s="88" t="s">
        <v>755</v>
      </c>
      <c r="AR78" s="80" t="s">
        <v>197</v>
      </c>
      <c r="AS78" s="80">
        <v>0</v>
      </c>
      <c r="AT78" s="80">
        <v>0</v>
      </c>
      <c r="AU78" s="80"/>
      <c r="AV78" s="80"/>
      <c r="AW78" s="80"/>
      <c r="AX78" s="80"/>
      <c r="AY78" s="80"/>
      <c r="AZ78" s="80"/>
      <c r="BA78" s="80"/>
      <c r="BB78" s="80"/>
      <c r="BC78">
        <v>1</v>
      </c>
      <c r="BD78" s="79" t="str">
        <f>REPLACE(INDEX(GroupVertices[Group],MATCH(Edges[[#This Row],[Vertex 1]],GroupVertices[Vertex],0)),1,1,"")</f>
        <v>6</v>
      </c>
      <c r="BE78" s="79" t="str">
        <f>REPLACE(INDEX(GroupVertices[Group],MATCH(Edges[[#This Row],[Vertex 2]],GroupVertices[Vertex],0)),1,1,"")</f>
        <v>6</v>
      </c>
      <c r="BF78" s="48">
        <v>0</v>
      </c>
      <c r="BG78" s="49">
        <v>0</v>
      </c>
      <c r="BH78" s="48">
        <v>2</v>
      </c>
      <c r="BI78" s="49">
        <v>8</v>
      </c>
      <c r="BJ78" s="48">
        <v>0</v>
      </c>
      <c r="BK78" s="49">
        <v>0</v>
      </c>
      <c r="BL78" s="48">
        <v>23</v>
      </c>
      <c r="BM78" s="49">
        <v>92</v>
      </c>
      <c r="BN78" s="48">
        <v>25</v>
      </c>
    </row>
    <row r="79" spans="1:66" ht="15">
      <c r="A79" s="65" t="s">
        <v>243</v>
      </c>
      <c r="B79" s="65" t="s">
        <v>293</v>
      </c>
      <c r="C79" s="66" t="s">
        <v>2384</v>
      </c>
      <c r="D79" s="67">
        <v>6.5</v>
      </c>
      <c r="E79" s="68" t="s">
        <v>136</v>
      </c>
      <c r="F79" s="69">
        <v>26.8</v>
      </c>
      <c r="G79" s="66"/>
      <c r="H79" s="70"/>
      <c r="I79" s="71"/>
      <c r="J79" s="71"/>
      <c r="K79" s="34" t="s">
        <v>65</v>
      </c>
      <c r="L79" s="78">
        <v>79</v>
      </c>
      <c r="M79" s="78"/>
      <c r="N79" s="73"/>
      <c r="O79" s="80" t="s">
        <v>318</v>
      </c>
      <c r="P79" s="82">
        <v>43597.91847222222</v>
      </c>
      <c r="Q79" s="80" t="s">
        <v>355</v>
      </c>
      <c r="R79" s="80"/>
      <c r="S79" s="80"/>
      <c r="T79" s="80"/>
      <c r="U79" s="80"/>
      <c r="V79" s="83" t="s">
        <v>485</v>
      </c>
      <c r="W79" s="82">
        <v>43597.91847222222</v>
      </c>
      <c r="X79" s="86">
        <v>43597</v>
      </c>
      <c r="Y79" s="88" t="s">
        <v>540</v>
      </c>
      <c r="Z79" s="83" t="s">
        <v>648</v>
      </c>
      <c r="AA79" s="80"/>
      <c r="AB79" s="80"/>
      <c r="AC79" s="88" t="s">
        <v>755</v>
      </c>
      <c r="AD79" s="88" t="s">
        <v>827</v>
      </c>
      <c r="AE79" s="80" t="b">
        <v>0</v>
      </c>
      <c r="AF79" s="80">
        <v>1</v>
      </c>
      <c r="AG79" s="88" t="s">
        <v>856</v>
      </c>
      <c r="AH79" s="80" t="b">
        <v>0</v>
      </c>
      <c r="AI79" s="80" t="s">
        <v>866</v>
      </c>
      <c r="AJ79" s="80"/>
      <c r="AK79" s="88" t="s">
        <v>838</v>
      </c>
      <c r="AL79" s="80" t="b">
        <v>0</v>
      </c>
      <c r="AM79" s="80">
        <v>0</v>
      </c>
      <c r="AN79" s="88" t="s">
        <v>838</v>
      </c>
      <c r="AO79" s="80" t="s">
        <v>880</v>
      </c>
      <c r="AP79" s="80" t="b">
        <v>0</v>
      </c>
      <c r="AQ79" s="88" t="s">
        <v>827</v>
      </c>
      <c r="AR79" s="80" t="s">
        <v>197</v>
      </c>
      <c r="AS79" s="80">
        <v>0</v>
      </c>
      <c r="AT79" s="80">
        <v>0</v>
      </c>
      <c r="AU79" s="80"/>
      <c r="AV79" s="80"/>
      <c r="AW79" s="80"/>
      <c r="AX79" s="80"/>
      <c r="AY79" s="80"/>
      <c r="AZ79" s="80"/>
      <c r="BA79" s="80"/>
      <c r="BB79" s="80"/>
      <c r="BC79">
        <v>2</v>
      </c>
      <c r="BD79" s="79" t="str">
        <f>REPLACE(INDEX(GroupVertices[Group],MATCH(Edges[[#This Row],[Vertex 1]],GroupVertices[Vertex],0)),1,1,"")</f>
        <v>1</v>
      </c>
      <c r="BE79" s="79" t="str">
        <f>REPLACE(INDEX(GroupVertices[Group],MATCH(Edges[[#This Row],[Vertex 2]],GroupVertices[Vertex],0)),1,1,"")</f>
        <v>6</v>
      </c>
      <c r="BF79" s="48">
        <v>1</v>
      </c>
      <c r="BG79" s="49">
        <v>3.8461538461538463</v>
      </c>
      <c r="BH79" s="48">
        <v>2</v>
      </c>
      <c r="BI79" s="49">
        <v>7.6923076923076925</v>
      </c>
      <c r="BJ79" s="48">
        <v>2</v>
      </c>
      <c r="BK79" s="49">
        <v>7.6923076923076925</v>
      </c>
      <c r="BL79" s="48">
        <v>23</v>
      </c>
      <c r="BM79" s="49">
        <v>88.46153846153847</v>
      </c>
      <c r="BN79" s="48">
        <v>26</v>
      </c>
    </row>
    <row r="80" spans="1:66" ht="15">
      <c r="A80" s="65" t="s">
        <v>243</v>
      </c>
      <c r="B80" s="65" t="s">
        <v>293</v>
      </c>
      <c r="C80" s="66" t="s">
        <v>2384</v>
      </c>
      <c r="D80" s="67">
        <v>6.5</v>
      </c>
      <c r="E80" s="68" t="s">
        <v>136</v>
      </c>
      <c r="F80" s="69">
        <v>26.8</v>
      </c>
      <c r="G80" s="66"/>
      <c r="H80" s="70"/>
      <c r="I80" s="71"/>
      <c r="J80" s="71"/>
      <c r="K80" s="34" t="s">
        <v>65</v>
      </c>
      <c r="L80" s="78">
        <v>80</v>
      </c>
      <c r="M80" s="78"/>
      <c r="N80" s="73"/>
      <c r="O80" s="80" t="s">
        <v>318</v>
      </c>
      <c r="P80" s="82">
        <v>43597.929664351854</v>
      </c>
      <c r="Q80" s="80" t="s">
        <v>356</v>
      </c>
      <c r="R80" s="80"/>
      <c r="S80" s="80"/>
      <c r="T80" s="80"/>
      <c r="U80" s="80"/>
      <c r="V80" s="83" t="s">
        <v>485</v>
      </c>
      <c r="W80" s="82">
        <v>43597.929664351854</v>
      </c>
      <c r="X80" s="86">
        <v>43597</v>
      </c>
      <c r="Y80" s="88" t="s">
        <v>541</v>
      </c>
      <c r="Z80" s="83" t="s">
        <v>649</v>
      </c>
      <c r="AA80" s="80"/>
      <c r="AB80" s="80"/>
      <c r="AC80" s="88" t="s">
        <v>756</v>
      </c>
      <c r="AD80" s="88" t="s">
        <v>754</v>
      </c>
      <c r="AE80" s="80" t="b">
        <v>0</v>
      </c>
      <c r="AF80" s="80">
        <v>0</v>
      </c>
      <c r="AG80" s="88" t="s">
        <v>856</v>
      </c>
      <c r="AH80" s="80" t="b">
        <v>0</v>
      </c>
      <c r="AI80" s="80" t="s">
        <v>866</v>
      </c>
      <c r="AJ80" s="80"/>
      <c r="AK80" s="88" t="s">
        <v>838</v>
      </c>
      <c r="AL80" s="80" t="b">
        <v>0</v>
      </c>
      <c r="AM80" s="80">
        <v>0</v>
      </c>
      <c r="AN80" s="88" t="s">
        <v>838</v>
      </c>
      <c r="AO80" s="80" t="s">
        <v>880</v>
      </c>
      <c r="AP80" s="80" t="b">
        <v>0</v>
      </c>
      <c r="AQ80" s="88" t="s">
        <v>754</v>
      </c>
      <c r="AR80" s="80" t="s">
        <v>197</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6</v>
      </c>
      <c r="BF80" s="48">
        <v>0</v>
      </c>
      <c r="BG80" s="49">
        <v>0</v>
      </c>
      <c r="BH80" s="48">
        <v>0</v>
      </c>
      <c r="BI80" s="49">
        <v>0</v>
      </c>
      <c r="BJ80" s="48">
        <v>0</v>
      </c>
      <c r="BK80" s="49">
        <v>0</v>
      </c>
      <c r="BL80" s="48">
        <v>25</v>
      </c>
      <c r="BM80" s="49">
        <v>100</v>
      </c>
      <c r="BN80" s="48">
        <v>25</v>
      </c>
    </row>
    <row r="81" spans="1:66" ht="15">
      <c r="A81" s="65" t="s">
        <v>255</v>
      </c>
      <c r="B81" s="65" t="s">
        <v>243</v>
      </c>
      <c r="C81" s="66" t="s">
        <v>2383</v>
      </c>
      <c r="D81" s="67">
        <v>3</v>
      </c>
      <c r="E81" s="68" t="s">
        <v>132</v>
      </c>
      <c r="F81" s="69">
        <v>32</v>
      </c>
      <c r="G81" s="66"/>
      <c r="H81" s="70"/>
      <c r="I81" s="71"/>
      <c r="J81" s="71"/>
      <c r="K81" s="34" t="s">
        <v>66</v>
      </c>
      <c r="L81" s="78">
        <v>81</v>
      </c>
      <c r="M81" s="78"/>
      <c r="N81" s="73"/>
      <c r="O81" s="80" t="s">
        <v>319</v>
      </c>
      <c r="P81" s="82">
        <v>43597.92219907408</v>
      </c>
      <c r="Q81" s="80" t="s">
        <v>354</v>
      </c>
      <c r="R81" s="80"/>
      <c r="S81" s="80"/>
      <c r="T81" s="80"/>
      <c r="U81" s="80"/>
      <c r="V81" s="83" t="s">
        <v>490</v>
      </c>
      <c r="W81" s="82">
        <v>43597.92219907408</v>
      </c>
      <c r="X81" s="86">
        <v>43597</v>
      </c>
      <c r="Y81" s="88" t="s">
        <v>539</v>
      </c>
      <c r="Z81" s="83" t="s">
        <v>647</v>
      </c>
      <c r="AA81" s="80"/>
      <c r="AB81" s="80"/>
      <c r="AC81" s="88" t="s">
        <v>754</v>
      </c>
      <c r="AD81" s="88" t="s">
        <v>755</v>
      </c>
      <c r="AE81" s="80" t="b">
        <v>0</v>
      </c>
      <c r="AF81" s="80">
        <v>2</v>
      </c>
      <c r="AG81" s="88" t="s">
        <v>839</v>
      </c>
      <c r="AH81" s="80" t="b">
        <v>0</v>
      </c>
      <c r="AI81" s="80" t="s">
        <v>866</v>
      </c>
      <c r="AJ81" s="80"/>
      <c r="AK81" s="88" t="s">
        <v>838</v>
      </c>
      <c r="AL81" s="80" t="b">
        <v>0</v>
      </c>
      <c r="AM81" s="80">
        <v>0</v>
      </c>
      <c r="AN81" s="88" t="s">
        <v>838</v>
      </c>
      <c r="AO81" s="80" t="s">
        <v>879</v>
      </c>
      <c r="AP81" s="80" t="b">
        <v>0</v>
      </c>
      <c r="AQ81" s="88" t="s">
        <v>755</v>
      </c>
      <c r="AR81" s="80" t="s">
        <v>197</v>
      </c>
      <c r="AS81" s="80">
        <v>0</v>
      </c>
      <c r="AT81" s="80">
        <v>0</v>
      </c>
      <c r="AU81" s="80"/>
      <c r="AV81" s="80"/>
      <c r="AW81" s="80"/>
      <c r="AX81" s="80"/>
      <c r="AY81" s="80"/>
      <c r="AZ81" s="80"/>
      <c r="BA81" s="80"/>
      <c r="BB81" s="80"/>
      <c r="BC81">
        <v>1</v>
      </c>
      <c r="BD81" s="79" t="str">
        <f>REPLACE(INDEX(GroupVertices[Group],MATCH(Edges[[#This Row],[Vertex 1]],GroupVertices[Vertex],0)),1,1,"")</f>
        <v>6</v>
      </c>
      <c r="BE81" s="79" t="str">
        <f>REPLACE(INDEX(GroupVertices[Group],MATCH(Edges[[#This Row],[Vertex 2]],GroupVertices[Vertex],0)),1,1,"")</f>
        <v>1</v>
      </c>
      <c r="BF81" s="48"/>
      <c r="BG81" s="49"/>
      <c r="BH81" s="48"/>
      <c r="BI81" s="49"/>
      <c r="BJ81" s="48"/>
      <c r="BK81" s="49"/>
      <c r="BL81" s="48"/>
      <c r="BM81" s="49"/>
      <c r="BN81" s="48"/>
    </row>
    <row r="82" spans="1:66" ht="15">
      <c r="A82" s="65" t="s">
        <v>243</v>
      </c>
      <c r="B82" s="65" t="s">
        <v>255</v>
      </c>
      <c r="C82" s="66" t="s">
        <v>2384</v>
      </c>
      <c r="D82" s="67">
        <v>6.5</v>
      </c>
      <c r="E82" s="68" t="s">
        <v>136</v>
      </c>
      <c r="F82" s="69">
        <v>26.8</v>
      </c>
      <c r="G82" s="66"/>
      <c r="H82" s="70"/>
      <c r="I82" s="71"/>
      <c r="J82" s="71"/>
      <c r="K82" s="34" t="s">
        <v>66</v>
      </c>
      <c r="L82" s="78">
        <v>82</v>
      </c>
      <c r="M82" s="78"/>
      <c r="N82" s="73"/>
      <c r="O82" s="80" t="s">
        <v>319</v>
      </c>
      <c r="P82" s="82">
        <v>43597.91847222222</v>
      </c>
      <c r="Q82" s="80" t="s">
        <v>355</v>
      </c>
      <c r="R82" s="80"/>
      <c r="S82" s="80"/>
      <c r="T82" s="80"/>
      <c r="U82" s="80"/>
      <c r="V82" s="83" t="s">
        <v>485</v>
      </c>
      <c r="W82" s="82">
        <v>43597.91847222222</v>
      </c>
      <c r="X82" s="86">
        <v>43597</v>
      </c>
      <c r="Y82" s="88" t="s">
        <v>540</v>
      </c>
      <c r="Z82" s="83" t="s">
        <v>648</v>
      </c>
      <c r="AA82" s="80"/>
      <c r="AB82" s="80"/>
      <c r="AC82" s="88" t="s">
        <v>755</v>
      </c>
      <c r="AD82" s="88" t="s">
        <v>827</v>
      </c>
      <c r="AE82" s="80" t="b">
        <v>0</v>
      </c>
      <c r="AF82" s="80">
        <v>1</v>
      </c>
      <c r="AG82" s="88" t="s">
        <v>856</v>
      </c>
      <c r="AH82" s="80" t="b">
        <v>0</v>
      </c>
      <c r="AI82" s="80" t="s">
        <v>866</v>
      </c>
      <c r="AJ82" s="80"/>
      <c r="AK82" s="88" t="s">
        <v>838</v>
      </c>
      <c r="AL82" s="80" t="b">
        <v>0</v>
      </c>
      <c r="AM82" s="80">
        <v>0</v>
      </c>
      <c r="AN82" s="88" t="s">
        <v>838</v>
      </c>
      <c r="AO82" s="80" t="s">
        <v>880</v>
      </c>
      <c r="AP82" s="80" t="b">
        <v>0</v>
      </c>
      <c r="AQ82" s="88" t="s">
        <v>827</v>
      </c>
      <c r="AR82" s="80" t="s">
        <v>197</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6</v>
      </c>
      <c r="BF82" s="48"/>
      <c r="BG82" s="49"/>
      <c r="BH82" s="48"/>
      <c r="BI82" s="49"/>
      <c r="BJ82" s="48"/>
      <c r="BK82" s="49"/>
      <c r="BL82" s="48"/>
      <c r="BM82" s="49"/>
      <c r="BN82" s="48"/>
    </row>
    <row r="83" spans="1:66" ht="15">
      <c r="A83" s="65" t="s">
        <v>243</v>
      </c>
      <c r="B83" s="65" t="s">
        <v>255</v>
      </c>
      <c r="C83" s="66" t="s">
        <v>2384</v>
      </c>
      <c r="D83" s="67">
        <v>6.5</v>
      </c>
      <c r="E83" s="68" t="s">
        <v>136</v>
      </c>
      <c r="F83" s="69">
        <v>26.8</v>
      </c>
      <c r="G83" s="66"/>
      <c r="H83" s="70"/>
      <c r="I83" s="71"/>
      <c r="J83" s="71"/>
      <c r="K83" s="34" t="s">
        <v>66</v>
      </c>
      <c r="L83" s="78">
        <v>83</v>
      </c>
      <c r="M83" s="78"/>
      <c r="N83" s="73"/>
      <c r="O83" s="80" t="s">
        <v>319</v>
      </c>
      <c r="P83" s="82">
        <v>43597.929664351854</v>
      </c>
      <c r="Q83" s="80" t="s">
        <v>356</v>
      </c>
      <c r="R83" s="80"/>
      <c r="S83" s="80"/>
      <c r="T83" s="80"/>
      <c r="U83" s="80"/>
      <c r="V83" s="83" t="s">
        <v>485</v>
      </c>
      <c r="W83" s="82">
        <v>43597.929664351854</v>
      </c>
      <c r="X83" s="86">
        <v>43597</v>
      </c>
      <c r="Y83" s="88" t="s">
        <v>541</v>
      </c>
      <c r="Z83" s="83" t="s">
        <v>649</v>
      </c>
      <c r="AA83" s="80"/>
      <c r="AB83" s="80"/>
      <c r="AC83" s="88" t="s">
        <v>756</v>
      </c>
      <c r="AD83" s="88" t="s">
        <v>754</v>
      </c>
      <c r="AE83" s="80" t="b">
        <v>0</v>
      </c>
      <c r="AF83" s="80">
        <v>0</v>
      </c>
      <c r="AG83" s="88" t="s">
        <v>856</v>
      </c>
      <c r="AH83" s="80" t="b">
        <v>0</v>
      </c>
      <c r="AI83" s="80" t="s">
        <v>866</v>
      </c>
      <c r="AJ83" s="80"/>
      <c r="AK83" s="88" t="s">
        <v>838</v>
      </c>
      <c r="AL83" s="80" t="b">
        <v>0</v>
      </c>
      <c r="AM83" s="80">
        <v>0</v>
      </c>
      <c r="AN83" s="88" t="s">
        <v>838</v>
      </c>
      <c r="AO83" s="80" t="s">
        <v>880</v>
      </c>
      <c r="AP83" s="80" t="b">
        <v>0</v>
      </c>
      <c r="AQ83" s="88" t="s">
        <v>754</v>
      </c>
      <c r="AR83" s="80" t="s">
        <v>197</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6</v>
      </c>
      <c r="BF83" s="48"/>
      <c r="BG83" s="49"/>
      <c r="BH83" s="48"/>
      <c r="BI83" s="49"/>
      <c r="BJ83" s="48"/>
      <c r="BK83" s="49"/>
      <c r="BL83" s="48"/>
      <c r="BM83" s="49"/>
      <c r="BN83" s="48"/>
    </row>
    <row r="84" spans="1:66" ht="15">
      <c r="A84" s="65" t="s">
        <v>243</v>
      </c>
      <c r="B84" s="65" t="s">
        <v>294</v>
      </c>
      <c r="C84" s="66" t="s">
        <v>2383</v>
      </c>
      <c r="D84" s="67">
        <v>3</v>
      </c>
      <c r="E84" s="68" t="s">
        <v>132</v>
      </c>
      <c r="F84" s="69">
        <v>32</v>
      </c>
      <c r="G84" s="66"/>
      <c r="H84" s="70"/>
      <c r="I84" s="71"/>
      <c r="J84" s="71"/>
      <c r="K84" s="34" t="s">
        <v>65</v>
      </c>
      <c r="L84" s="78">
        <v>84</v>
      </c>
      <c r="M84" s="78"/>
      <c r="N84" s="73"/>
      <c r="O84" s="80" t="s">
        <v>318</v>
      </c>
      <c r="P84" s="82">
        <v>43598.421944444446</v>
      </c>
      <c r="Q84" s="80" t="s">
        <v>357</v>
      </c>
      <c r="R84" s="83" t="s">
        <v>418</v>
      </c>
      <c r="S84" s="80" t="s">
        <v>435</v>
      </c>
      <c r="T84" s="80"/>
      <c r="U84" s="80"/>
      <c r="V84" s="83" t="s">
        <v>485</v>
      </c>
      <c r="W84" s="82">
        <v>43598.421944444446</v>
      </c>
      <c r="X84" s="86">
        <v>43598</v>
      </c>
      <c r="Y84" s="88" t="s">
        <v>542</v>
      </c>
      <c r="Z84" s="83" t="s">
        <v>650</v>
      </c>
      <c r="AA84" s="80"/>
      <c r="AB84" s="80"/>
      <c r="AC84" s="88" t="s">
        <v>757</v>
      </c>
      <c r="AD84" s="80"/>
      <c r="AE84" s="80" t="b">
        <v>0</v>
      </c>
      <c r="AF84" s="80">
        <v>1</v>
      </c>
      <c r="AG84" s="88" t="s">
        <v>838</v>
      </c>
      <c r="AH84" s="80" t="b">
        <v>0</v>
      </c>
      <c r="AI84" s="80" t="s">
        <v>866</v>
      </c>
      <c r="AJ84" s="80"/>
      <c r="AK84" s="88" t="s">
        <v>838</v>
      </c>
      <c r="AL84" s="80" t="b">
        <v>0</v>
      </c>
      <c r="AM84" s="80">
        <v>0</v>
      </c>
      <c r="AN84" s="88" t="s">
        <v>838</v>
      </c>
      <c r="AO84" s="80" t="s">
        <v>878</v>
      </c>
      <c r="AP84" s="80" t="b">
        <v>0</v>
      </c>
      <c r="AQ84" s="88" t="s">
        <v>757</v>
      </c>
      <c r="AR84" s="80" t="s">
        <v>197</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v>4</v>
      </c>
      <c r="BG84" s="49">
        <v>9.75609756097561</v>
      </c>
      <c r="BH84" s="48">
        <v>0</v>
      </c>
      <c r="BI84" s="49">
        <v>0</v>
      </c>
      <c r="BJ84" s="48">
        <v>0</v>
      </c>
      <c r="BK84" s="49">
        <v>0</v>
      </c>
      <c r="BL84" s="48">
        <v>37</v>
      </c>
      <c r="BM84" s="49">
        <v>90.2439024390244</v>
      </c>
      <c r="BN84" s="48">
        <v>41</v>
      </c>
    </row>
    <row r="85" spans="1:66" ht="15">
      <c r="A85" s="65" t="s">
        <v>237</v>
      </c>
      <c r="B85" s="65" t="s">
        <v>295</v>
      </c>
      <c r="C85" s="66" t="s">
        <v>2383</v>
      </c>
      <c r="D85" s="67">
        <v>3</v>
      </c>
      <c r="E85" s="68" t="s">
        <v>132</v>
      </c>
      <c r="F85" s="69">
        <v>32</v>
      </c>
      <c r="G85" s="66"/>
      <c r="H85" s="70"/>
      <c r="I85" s="71"/>
      <c r="J85" s="71"/>
      <c r="K85" s="34" t="s">
        <v>65</v>
      </c>
      <c r="L85" s="78">
        <v>85</v>
      </c>
      <c r="M85" s="78"/>
      <c r="N85" s="73"/>
      <c r="O85" s="80" t="s">
        <v>318</v>
      </c>
      <c r="P85" s="82">
        <v>43598.438125</v>
      </c>
      <c r="Q85" s="80" t="s">
        <v>358</v>
      </c>
      <c r="R85" s="83" t="s">
        <v>419</v>
      </c>
      <c r="S85" s="80" t="s">
        <v>436</v>
      </c>
      <c r="T85" s="80" t="s">
        <v>442</v>
      </c>
      <c r="U85" s="80"/>
      <c r="V85" s="83" t="s">
        <v>479</v>
      </c>
      <c r="W85" s="82">
        <v>43598.438125</v>
      </c>
      <c r="X85" s="86">
        <v>43598</v>
      </c>
      <c r="Y85" s="88" t="s">
        <v>543</v>
      </c>
      <c r="Z85" s="83" t="s">
        <v>651</v>
      </c>
      <c r="AA85" s="80"/>
      <c r="AB85" s="80"/>
      <c r="AC85" s="88" t="s">
        <v>758</v>
      </c>
      <c r="AD85" s="80"/>
      <c r="AE85" s="80" t="b">
        <v>0</v>
      </c>
      <c r="AF85" s="80">
        <v>5</v>
      </c>
      <c r="AG85" s="88" t="s">
        <v>838</v>
      </c>
      <c r="AH85" s="80" t="b">
        <v>0</v>
      </c>
      <c r="AI85" s="80" t="s">
        <v>866</v>
      </c>
      <c r="AJ85" s="80"/>
      <c r="AK85" s="88" t="s">
        <v>838</v>
      </c>
      <c r="AL85" s="80" t="b">
        <v>0</v>
      </c>
      <c r="AM85" s="80">
        <v>2</v>
      </c>
      <c r="AN85" s="88" t="s">
        <v>838</v>
      </c>
      <c r="AO85" s="80" t="s">
        <v>878</v>
      </c>
      <c r="AP85" s="80" t="b">
        <v>0</v>
      </c>
      <c r="AQ85" s="88" t="s">
        <v>758</v>
      </c>
      <c r="AR85" s="80" t="s">
        <v>320</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48">
        <v>0</v>
      </c>
      <c r="BG85" s="49">
        <v>0</v>
      </c>
      <c r="BH85" s="48">
        <v>0</v>
      </c>
      <c r="BI85" s="49">
        <v>0</v>
      </c>
      <c r="BJ85" s="48">
        <v>0</v>
      </c>
      <c r="BK85" s="49">
        <v>0</v>
      </c>
      <c r="BL85" s="48">
        <v>34</v>
      </c>
      <c r="BM85" s="49">
        <v>100</v>
      </c>
      <c r="BN85" s="48">
        <v>34</v>
      </c>
    </row>
    <row r="86" spans="1:66" ht="15">
      <c r="A86" s="65" t="s">
        <v>243</v>
      </c>
      <c r="B86" s="65" t="s">
        <v>295</v>
      </c>
      <c r="C86" s="66" t="s">
        <v>2383</v>
      </c>
      <c r="D86" s="67">
        <v>3</v>
      </c>
      <c r="E86" s="68" t="s">
        <v>132</v>
      </c>
      <c r="F86" s="69">
        <v>32</v>
      </c>
      <c r="G86" s="66"/>
      <c r="H86" s="70"/>
      <c r="I86" s="71"/>
      <c r="J86" s="71"/>
      <c r="K86" s="34" t="s">
        <v>65</v>
      </c>
      <c r="L86" s="78">
        <v>86</v>
      </c>
      <c r="M86" s="78"/>
      <c r="N86" s="73"/>
      <c r="O86" s="80" t="s">
        <v>318</v>
      </c>
      <c r="P86" s="82">
        <v>43598.43996527778</v>
      </c>
      <c r="Q86" s="80" t="s">
        <v>358</v>
      </c>
      <c r="R86" s="80"/>
      <c r="S86" s="80"/>
      <c r="T86" s="80" t="s">
        <v>442</v>
      </c>
      <c r="U86" s="80"/>
      <c r="V86" s="83" t="s">
        <v>485</v>
      </c>
      <c r="W86" s="82">
        <v>43598.43996527778</v>
      </c>
      <c r="X86" s="86">
        <v>43598</v>
      </c>
      <c r="Y86" s="88" t="s">
        <v>544</v>
      </c>
      <c r="Z86" s="83" t="s">
        <v>652</v>
      </c>
      <c r="AA86" s="80"/>
      <c r="AB86" s="80"/>
      <c r="AC86" s="88" t="s">
        <v>759</v>
      </c>
      <c r="AD86" s="80"/>
      <c r="AE86" s="80" t="b">
        <v>0</v>
      </c>
      <c r="AF86" s="80">
        <v>0</v>
      </c>
      <c r="AG86" s="88" t="s">
        <v>838</v>
      </c>
      <c r="AH86" s="80" t="b">
        <v>0</v>
      </c>
      <c r="AI86" s="80" t="s">
        <v>866</v>
      </c>
      <c r="AJ86" s="80"/>
      <c r="AK86" s="88" t="s">
        <v>838</v>
      </c>
      <c r="AL86" s="80" t="b">
        <v>0</v>
      </c>
      <c r="AM86" s="80">
        <v>2</v>
      </c>
      <c r="AN86" s="88" t="s">
        <v>758</v>
      </c>
      <c r="AO86" s="80" t="s">
        <v>878</v>
      </c>
      <c r="AP86" s="80" t="b">
        <v>0</v>
      </c>
      <c r="AQ86" s="88" t="s">
        <v>758</v>
      </c>
      <c r="AR86" s="80" t="s">
        <v>197</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3</v>
      </c>
      <c r="BF86" s="48">
        <v>0</v>
      </c>
      <c r="BG86" s="49">
        <v>0</v>
      </c>
      <c r="BH86" s="48">
        <v>0</v>
      </c>
      <c r="BI86" s="49">
        <v>0</v>
      </c>
      <c r="BJ86" s="48">
        <v>0</v>
      </c>
      <c r="BK86" s="49">
        <v>0</v>
      </c>
      <c r="BL86" s="48">
        <v>34</v>
      </c>
      <c r="BM86" s="49">
        <v>100</v>
      </c>
      <c r="BN86" s="48">
        <v>34</v>
      </c>
    </row>
    <row r="87" spans="1:66" ht="15">
      <c r="A87" s="65" t="s">
        <v>237</v>
      </c>
      <c r="B87" s="65" t="s">
        <v>296</v>
      </c>
      <c r="C87" s="66" t="s">
        <v>2383</v>
      </c>
      <c r="D87" s="67">
        <v>3</v>
      </c>
      <c r="E87" s="68" t="s">
        <v>132</v>
      </c>
      <c r="F87" s="69">
        <v>32</v>
      </c>
      <c r="G87" s="66"/>
      <c r="H87" s="70"/>
      <c r="I87" s="71"/>
      <c r="J87" s="71"/>
      <c r="K87" s="34" t="s">
        <v>65</v>
      </c>
      <c r="L87" s="78">
        <v>87</v>
      </c>
      <c r="M87" s="78"/>
      <c r="N87" s="73"/>
      <c r="O87" s="80" t="s">
        <v>318</v>
      </c>
      <c r="P87" s="82">
        <v>43598.53491898148</v>
      </c>
      <c r="Q87" s="80" t="s">
        <v>359</v>
      </c>
      <c r="R87" s="83" t="s">
        <v>420</v>
      </c>
      <c r="S87" s="80" t="s">
        <v>437</v>
      </c>
      <c r="T87" s="80" t="s">
        <v>442</v>
      </c>
      <c r="U87" s="80"/>
      <c r="V87" s="83" t="s">
        <v>479</v>
      </c>
      <c r="W87" s="82">
        <v>43598.53491898148</v>
      </c>
      <c r="X87" s="86">
        <v>43598</v>
      </c>
      <c r="Y87" s="88" t="s">
        <v>545</v>
      </c>
      <c r="Z87" s="83" t="s">
        <v>653</v>
      </c>
      <c r="AA87" s="80"/>
      <c r="AB87" s="80"/>
      <c r="AC87" s="88" t="s">
        <v>760</v>
      </c>
      <c r="AD87" s="80"/>
      <c r="AE87" s="80" t="b">
        <v>0</v>
      </c>
      <c r="AF87" s="80">
        <v>5</v>
      </c>
      <c r="AG87" s="88" t="s">
        <v>838</v>
      </c>
      <c r="AH87" s="80" t="b">
        <v>0</v>
      </c>
      <c r="AI87" s="80" t="s">
        <v>866</v>
      </c>
      <c r="AJ87" s="80"/>
      <c r="AK87" s="88" t="s">
        <v>838</v>
      </c>
      <c r="AL87" s="80" t="b">
        <v>0</v>
      </c>
      <c r="AM87" s="80">
        <v>3</v>
      </c>
      <c r="AN87" s="88" t="s">
        <v>838</v>
      </c>
      <c r="AO87" s="80" t="s">
        <v>878</v>
      </c>
      <c r="AP87" s="80" t="b">
        <v>0</v>
      </c>
      <c r="AQ87" s="88" t="s">
        <v>760</v>
      </c>
      <c r="AR87" s="80" t="s">
        <v>320</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48">
        <v>2</v>
      </c>
      <c r="BG87" s="49">
        <v>5.405405405405405</v>
      </c>
      <c r="BH87" s="48">
        <v>1</v>
      </c>
      <c r="BI87" s="49">
        <v>2.7027027027027026</v>
      </c>
      <c r="BJ87" s="48">
        <v>0</v>
      </c>
      <c r="BK87" s="49">
        <v>0</v>
      </c>
      <c r="BL87" s="48">
        <v>34</v>
      </c>
      <c r="BM87" s="49">
        <v>91.89189189189189</v>
      </c>
      <c r="BN87" s="48">
        <v>37</v>
      </c>
    </row>
    <row r="88" spans="1:66" ht="15">
      <c r="A88" s="65" t="s">
        <v>243</v>
      </c>
      <c r="B88" s="65" t="s">
        <v>296</v>
      </c>
      <c r="C88" s="66" t="s">
        <v>2383</v>
      </c>
      <c r="D88" s="67">
        <v>3</v>
      </c>
      <c r="E88" s="68" t="s">
        <v>132</v>
      </c>
      <c r="F88" s="69">
        <v>32</v>
      </c>
      <c r="G88" s="66"/>
      <c r="H88" s="70"/>
      <c r="I88" s="71"/>
      <c r="J88" s="71"/>
      <c r="K88" s="34" t="s">
        <v>65</v>
      </c>
      <c r="L88" s="78">
        <v>88</v>
      </c>
      <c r="M88" s="78"/>
      <c r="N88" s="73"/>
      <c r="O88" s="80" t="s">
        <v>318</v>
      </c>
      <c r="P88" s="82">
        <v>43598.63081018518</v>
      </c>
      <c r="Q88" s="80" t="s">
        <v>359</v>
      </c>
      <c r="R88" s="80"/>
      <c r="S88" s="80"/>
      <c r="T88" s="80"/>
      <c r="U88" s="80"/>
      <c r="V88" s="83" t="s">
        <v>485</v>
      </c>
      <c r="W88" s="82">
        <v>43598.63081018518</v>
      </c>
      <c r="X88" s="86">
        <v>43598</v>
      </c>
      <c r="Y88" s="88" t="s">
        <v>546</v>
      </c>
      <c r="Z88" s="83" t="s">
        <v>654</v>
      </c>
      <c r="AA88" s="80"/>
      <c r="AB88" s="80"/>
      <c r="AC88" s="88" t="s">
        <v>761</v>
      </c>
      <c r="AD88" s="80"/>
      <c r="AE88" s="80" t="b">
        <v>0</v>
      </c>
      <c r="AF88" s="80">
        <v>0</v>
      </c>
      <c r="AG88" s="88" t="s">
        <v>838</v>
      </c>
      <c r="AH88" s="80" t="b">
        <v>0</v>
      </c>
      <c r="AI88" s="80" t="s">
        <v>866</v>
      </c>
      <c r="AJ88" s="80"/>
      <c r="AK88" s="88" t="s">
        <v>838</v>
      </c>
      <c r="AL88" s="80" t="b">
        <v>0</v>
      </c>
      <c r="AM88" s="80">
        <v>3</v>
      </c>
      <c r="AN88" s="88" t="s">
        <v>760</v>
      </c>
      <c r="AO88" s="80" t="s">
        <v>878</v>
      </c>
      <c r="AP88" s="80" t="b">
        <v>0</v>
      </c>
      <c r="AQ88" s="88" t="s">
        <v>760</v>
      </c>
      <c r="AR88" s="80" t="s">
        <v>197</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3</v>
      </c>
      <c r="BF88" s="48">
        <v>2</v>
      </c>
      <c r="BG88" s="49">
        <v>5.405405405405405</v>
      </c>
      <c r="BH88" s="48">
        <v>1</v>
      </c>
      <c r="BI88" s="49">
        <v>2.7027027027027026</v>
      </c>
      <c r="BJ88" s="48">
        <v>0</v>
      </c>
      <c r="BK88" s="49">
        <v>0</v>
      </c>
      <c r="BL88" s="48">
        <v>34</v>
      </c>
      <c r="BM88" s="49">
        <v>91.89189189189189</v>
      </c>
      <c r="BN88" s="48">
        <v>37</v>
      </c>
    </row>
    <row r="89" spans="1:66" ht="15">
      <c r="A89" s="65" t="s">
        <v>243</v>
      </c>
      <c r="B89" s="65" t="s">
        <v>297</v>
      </c>
      <c r="C89" s="66" t="s">
        <v>2383</v>
      </c>
      <c r="D89" s="67">
        <v>3</v>
      </c>
      <c r="E89" s="68" t="s">
        <v>132</v>
      </c>
      <c r="F89" s="69">
        <v>32</v>
      </c>
      <c r="G89" s="66"/>
      <c r="H89" s="70"/>
      <c r="I89" s="71"/>
      <c r="J89" s="71"/>
      <c r="K89" s="34" t="s">
        <v>65</v>
      </c>
      <c r="L89" s="78">
        <v>89</v>
      </c>
      <c r="M89" s="78"/>
      <c r="N89" s="73"/>
      <c r="O89" s="80" t="s">
        <v>319</v>
      </c>
      <c r="P89" s="82">
        <v>43598.6616087963</v>
      </c>
      <c r="Q89" s="80" t="s">
        <v>360</v>
      </c>
      <c r="R89" s="80"/>
      <c r="S89" s="80"/>
      <c r="T89" s="80"/>
      <c r="U89" s="80"/>
      <c r="V89" s="83" t="s">
        <v>485</v>
      </c>
      <c r="W89" s="82">
        <v>43598.6616087963</v>
      </c>
      <c r="X89" s="86">
        <v>43598</v>
      </c>
      <c r="Y89" s="88" t="s">
        <v>547</v>
      </c>
      <c r="Z89" s="83" t="s">
        <v>655</v>
      </c>
      <c r="AA89" s="80"/>
      <c r="AB89" s="80"/>
      <c r="AC89" s="88" t="s">
        <v>762</v>
      </c>
      <c r="AD89" s="88" t="s">
        <v>828</v>
      </c>
      <c r="AE89" s="80" t="b">
        <v>0</v>
      </c>
      <c r="AF89" s="80">
        <v>0</v>
      </c>
      <c r="AG89" s="88" t="s">
        <v>857</v>
      </c>
      <c r="AH89" s="80" t="b">
        <v>0</v>
      </c>
      <c r="AI89" s="80" t="s">
        <v>866</v>
      </c>
      <c r="AJ89" s="80"/>
      <c r="AK89" s="88" t="s">
        <v>838</v>
      </c>
      <c r="AL89" s="80" t="b">
        <v>0</v>
      </c>
      <c r="AM89" s="80">
        <v>0</v>
      </c>
      <c r="AN89" s="88" t="s">
        <v>838</v>
      </c>
      <c r="AO89" s="80" t="s">
        <v>878</v>
      </c>
      <c r="AP89" s="80" t="b">
        <v>0</v>
      </c>
      <c r="AQ89" s="88" t="s">
        <v>828</v>
      </c>
      <c r="AR89" s="80" t="s">
        <v>197</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7</v>
      </c>
      <c r="BM89" s="49">
        <v>100</v>
      </c>
      <c r="BN89" s="48">
        <v>7</v>
      </c>
    </row>
    <row r="90" spans="1:66" ht="15">
      <c r="A90" s="65" t="s">
        <v>240</v>
      </c>
      <c r="B90" s="65" t="s">
        <v>243</v>
      </c>
      <c r="C90" s="66" t="s">
        <v>2383</v>
      </c>
      <c r="D90" s="67">
        <v>3</v>
      </c>
      <c r="E90" s="68" t="s">
        <v>132</v>
      </c>
      <c r="F90" s="69">
        <v>32</v>
      </c>
      <c r="G90" s="66"/>
      <c r="H90" s="70"/>
      <c r="I90" s="71"/>
      <c r="J90" s="71"/>
      <c r="K90" s="34" t="s">
        <v>66</v>
      </c>
      <c r="L90" s="78">
        <v>90</v>
      </c>
      <c r="M90" s="78"/>
      <c r="N90" s="73"/>
      <c r="O90" s="80" t="s">
        <v>319</v>
      </c>
      <c r="P90" s="82">
        <v>43598.69296296296</v>
      </c>
      <c r="Q90" s="80" t="s">
        <v>324</v>
      </c>
      <c r="R90" s="80"/>
      <c r="S90" s="80"/>
      <c r="T90" s="80"/>
      <c r="U90" s="80"/>
      <c r="V90" s="83" t="s">
        <v>482</v>
      </c>
      <c r="W90" s="82">
        <v>43598.69296296296</v>
      </c>
      <c r="X90" s="86">
        <v>43598</v>
      </c>
      <c r="Y90" s="88" t="s">
        <v>501</v>
      </c>
      <c r="Z90" s="83" t="s">
        <v>609</v>
      </c>
      <c r="AA90" s="80"/>
      <c r="AB90" s="80"/>
      <c r="AC90" s="88" t="s">
        <v>716</v>
      </c>
      <c r="AD90" s="88" t="s">
        <v>763</v>
      </c>
      <c r="AE90" s="80" t="b">
        <v>0</v>
      </c>
      <c r="AF90" s="80">
        <v>1</v>
      </c>
      <c r="AG90" s="88" t="s">
        <v>839</v>
      </c>
      <c r="AH90" s="80" t="b">
        <v>0</v>
      </c>
      <c r="AI90" s="80" t="s">
        <v>866</v>
      </c>
      <c r="AJ90" s="80"/>
      <c r="AK90" s="88" t="s">
        <v>838</v>
      </c>
      <c r="AL90" s="80" t="b">
        <v>0</v>
      </c>
      <c r="AM90" s="80">
        <v>0</v>
      </c>
      <c r="AN90" s="88" t="s">
        <v>838</v>
      </c>
      <c r="AO90" s="80" t="s">
        <v>878</v>
      </c>
      <c r="AP90" s="80" t="b">
        <v>0</v>
      </c>
      <c r="AQ90" s="88" t="s">
        <v>763</v>
      </c>
      <c r="AR90" s="80" t="s">
        <v>197</v>
      </c>
      <c r="AS90" s="80">
        <v>0</v>
      </c>
      <c r="AT90" s="80">
        <v>0</v>
      </c>
      <c r="AU90" s="80"/>
      <c r="AV90" s="80"/>
      <c r="AW90" s="80"/>
      <c r="AX90" s="80"/>
      <c r="AY90" s="80"/>
      <c r="AZ90" s="80"/>
      <c r="BA90" s="80"/>
      <c r="BB90" s="80"/>
      <c r="BC90">
        <v>1</v>
      </c>
      <c r="BD90" s="79" t="str">
        <f>REPLACE(INDEX(GroupVertices[Group],MATCH(Edges[[#This Row],[Vertex 1]],GroupVertices[Vertex],0)),1,1,"")</f>
        <v>9</v>
      </c>
      <c r="BE90" s="79" t="str">
        <f>REPLACE(INDEX(GroupVertices[Group],MATCH(Edges[[#This Row],[Vertex 2]],GroupVertices[Vertex],0)),1,1,"")</f>
        <v>1</v>
      </c>
      <c r="BF90" s="48"/>
      <c r="BG90" s="49"/>
      <c r="BH90" s="48"/>
      <c r="BI90" s="49"/>
      <c r="BJ90" s="48"/>
      <c r="BK90" s="49"/>
      <c r="BL90" s="48"/>
      <c r="BM90" s="49"/>
      <c r="BN90" s="48"/>
    </row>
    <row r="91" spans="1:66" ht="15">
      <c r="A91" s="65" t="s">
        <v>243</v>
      </c>
      <c r="B91" s="65" t="s">
        <v>240</v>
      </c>
      <c r="C91" s="66" t="s">
        <v>2383</v>
      </c>
      <c r="D91" s="67">
        <v>3</v>
      </c>
      <c r="E91" s="68" t="s">
        <v>132</v>
      </c>
      <c r="F91" s="69">
        <v>32</v>
      </c>
      <c r="G91" s="66"/>
      <c r="H91" s="70"/>
      <c r="I91" s="71"/>
      <c r="J91" s="71"/>
      <c r="K91" s="34" t="s">
        <v>66</v>
      </c>
      <c r="L91" s="78">
        <v>91</v>
      </c>
      <c r="M91" s="78"/>
      <c r="N91" s="73"/>
      <c r="O91" s="80" t="s">
        <v>319</v>
      </c>
      <c r="P91" s="82">
        <v>43598.69060185185</v>
      </c>
      <c r="Q91" s="80" t="s">
        <v>361</v>
      </c>
      <c r="R91" s="80"/>
      <c r="S91" s="80"/>
      <c r="T91" s="80"/>
      <c r="U91" s="80"/>
      <c r="V91" s="83" t="s">
        <v>485</v>
      </c>
      <c r="W91" s="82">
        <v>43598.69060185185</v>
      </c>
      <c r="X91" s="86">
        <v>43598</v>
      </c>
      <c r="Y91" s="88" t="s">
        <v>548</v>
      </c>
      <c r="Z91" s="83" t="s">
        <v>656</v>
      </c>
      <c r="AA91" s="80"/>
      <c r="AB91" s="80"/>
      <c r="AC91" s="88" t="s">
        <v>763</v>
      </c>
      <c r="AD91" s="88" t="s">
        <v>829</v>
      </c>
      <c r="AE91" s="80" t="b">
        <v>0</v>
      </c>
      <c r="AF91" s="80">
        <v>0</v>
      </c>
      <c r="AG91" s="88" t="s">
        <v>840</v>
      </c>
      <c r="AH91" s="80" t="b">
        <v>0</v>
      </c>
      <c r="AI91" s="80" t="s">
        <v>866</v>
      </c>
      <c r="AJ91" s="80"/>
      <c r="AK91" s="88" t="s">
        <v>838</v>
      </c>
      <c r="AL91" s="80" t="b">
        <v>0</v>
      </c>
      <c r="AM91" s="80">
        <v>0</v>
      </c>
      <c r="AN91" s="88" t="s">
        <v>838</v>
      </c>
      <c r="AO91" s="80" t="s">
        <v>878</v>
      </c>
      <c r="AP91" s="80" t="b">
        <v>0</v>
      </c>
      <c r="AQ91" s="88" t="s">
        <v>829</v>
      </c>
      <c r="AR91" s="80" t="s">
        <v>197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9</v>
      </c>
      <c r="BF91" s="48">
        <v>0</v>
      </c>
      <c r="BG91" s="49">
        <v>0</v>
      </c>
      <c r="BH91" s="48">
        <v>0</v>
      </c>
      <c r="BI91" s="49">
        <v>0</v>
      </c>
      <c r="BJ91" s="48">
        <v>0</v>
      </c>
      <c r="BK91" s="49">
        <v>0</v>
      </c>
      <c r="BL91" s="48">
        <v>12</v>
      </c>
      <c r="BM91" s="49">
        <v>100</v>
      </c>
      <c r="BN91" s="48">
        <v>12</v>
      </c>
    </row>
    <row r="92" spans="1:66" ht="15">
      <c r="A92" s="65" t="s">
        <v>256</v>
      </c>
      <c r="B92" s="65" t="s">
        <v>298</v>
      </c>
      <c r="C92" s="66" t="s">
        <v>2383</v>
      </c>
      <c r="D92" s="67">
        <v>3</v>
      </c>
      <c r="E92" s="68" t="s">
        <v>132</v>
      </c>
      <c r="F92" s="69">
        <v>32</v>
      </c>
      <c r="G92" s="66"/>
      <c r="H92" s="70"/>
      <c r="I92" s="71"/>
      <c r="J92" s="71"/>
      <c r="K92" s="34" t="s">
        <v>65</v>
      </c>
      <c r="L92" s="78">
        <v>92</v>
      </c>
      <c r="M92" s="78"/>
      <c r="N92" s="73"/>
      <c r="O92" s="80" t="s">
        <v>318</v>
      </c>
      <c r="P92" s="82">
        <v>43598.743125</v>
      </c>
      <c r="Q92" s="80" t="s">
        <v>362</v>
      </c>
      <c r="R92" s="80"/>
      <c r="S92" s="80"/>
      <c r="T92" s="80"/>
      <c r="U92" s="83" t="s">
        <v>462</v>
      </c>
      <c r="V92" s="83" t="s">
        <v>462</v>
      </c>
      <c r="W92" s="82">
        <v>43598.743125</v>
      </c>
      <c r="X92" s="86">
        <v>43598</v>
      </c>
      <c r="Y92" s="88" t="s">
        <v>549</v>
      </c>
      <c r="Z92" s="83" t="s">
        <v>657</v>
      </c>
      <c r="AA92" s="80"/>
      <c r="AB92" s="80"/>
      <c r="AC92" s="88" t="s">
        <v>764</v>
      </c>
      <c r="AD92" s="80"/>
      <c r="AE92" s="80" t="b">
        <v>0</v>
      </c>
      <c r="AF92" s="80">
        <v>2</v>
      </c>
      <c r="AG92" s="88" t="s">
        <v>838</v>
      </c>
      <c r="AH92" s="80" t="b">
        <v>0</v>
      </c>
      <c r="AI92" s="80" t="s">
        <v>866</v>
      </c>
      <c r="AJ92" s="80"/>
      <c r="AK92" s="88" t="s">
        <v>838</v>
      </c>
      <c r="AL92" s="80" t="b">
        <v>0</v>
      </c>
      <c r="AM92" s="80">
        <v>1</v>
      </c>
      <c r="AN92" s="88" t="s">
        <v>838</v>
      </c>
      <c r="AO92" s="80" t="s">
        <v>881</v>
      </c>
      <c r="AP92" s="80" t="b">
        <v>0</v>
      </c>
      <c r="AQ92" s="88" t="s">
        <v>764</v>
      </c>
      <c r="AR92" s="80" t="s">
        <v>320</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41</v>
      </c>
      <c r="BM92" s="49">
        <v>100</v>
      </c>
      <c r="BN92" s="48">
        <v>41</v>
      </c>
    </row>
    <row r="93" spans="1:66" ht="15">
      <c r="A93" s="65" t="s">
        <v>243</v>
      </c>
      <c r="B93" s="65" t="s">
        <v>256</v>
      </c>
      <c r="C93" s="66" t="s">
        <v>2383</v>
      </c>
      <c r="D93" s="67">
        <v>3</v>
      </c>
      <c r="E93" s="68" t="s">
        <v>132</v>
      </c>
      <c r="F93" s="69">
        <v>32</v>
      </c>
      <c r="G93" s="66"/>
      <c r="H93" s="70"/>
      <c r="I93" s="71"/>
      <c r="J93" s="71"/>
      <c r="K93" s="34" t="s">
        <v>65</v>
      </c>
      <c r="L93" s="78">
        <v>93</v>
      </c>
      <c r="M93" s="78"/>
      <c r="N93" s="73"/>
      <c r="O93" s="80" t="s">
        <v>320</v>
      </c>
      <c r="P93" s="82">
        <v>43598.74563657407</v>
      </c>
      <c r="Q93" s="80" t="s">
        <v>362</v>
      </c>
      <c r="R93" s="80"/>
      <c r="S93" s="80"/>
      <c r="T93" s="80"/>
      <c r="U93" s="80"/>
      <c r="V93" s="83" t="s">
        <v>485</v>
      </c>
      <c r="W93" s="82">
        <v>43598.74563657407</v>
      </c>
      <c r="X93" s="86">
        <v>43598</v>
      </c>
      <c r="Y93" s="88" t="s">
        <v>550</v>
      </c>
      <c r="Z93" s="83" t="s">
        <v>658</v>
      </c>
      <c r="AA93" s="80"/>
      <c r="AB93" s="80"/>
      <c r="AC93" s="88" t="s">
        <v>765</v>
      </c>
      <c r="AD93" s="80"/>
      <c r="AE93" s="80" t="b">
        <v>0</v>
      </c>
      <c r="AF93" s="80">
        <v>0</v>
      </c>
      <c r="AG93" s="88" t="s">
        <v>838</v>
      </c>
      <c r="AH93" s="80" t="b">
        <v>0</v>
      </c>
      <c r="AI93" s="80" t="s">
        <v>866</v>
      </c>
      <c r="AJ93" s="80"/>
      <c r="AK93" s="88" t="s">
        <v>838</v>
      </c>
      <c r="AL93" s="80" t="b">
        <v>0</v>
      </c>
      <c r="AM93" s="80">
        <v>1</v>
      </c>
      <c r="AN93" s="88" t="s">
        <v>764</v>
      </c>
      <c r="AO93" s="80" t="s">
        <v>878</v>
      </c>
      <c r="AP93" s="80" t="b">
        <v>0</v>
      </c>
      <c r="AQ93" s="88" t="s">
        <v>764</v>
      </c>
      <c r="AR93" s="80" t="s">
        <v>197</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243</v>
      </c>
      <c r="B94" s="65" t="s">
        <v>298</v>
      </c>
      <c r="C94" s="66" t="s">
        <v>2383</v>
      </c>
      <c r="D94" s="67">
        <v>3</v>
      </c>
      <c r="E94" s="68" t="s">
        <v>132</v>
      </c>
      <c r="F94" s="69">
        <v>32</v>
      </c>
      <c r="G94" s="66"/>
      <c r="H94" s="70"/>
      <c r="I94" s="71"/>
      <c r="J94" s="71"/>
      <c r="K94" s="34" t="s">
        <v>65</v>
      </c>
      <c r="L94" s="78">
        <v>94</v>
      </c>
      <c r="M94" s="78"/>
      <c r="N94" s="73"/>
      <c r="O94" s="80" t="s">
        <v>318</v>
      </c>
      <c r="P94" s="82">
        <v>43598.74563657407</v>
      </c>
      <c r="Q94" s="80" t="s">
        <v>362</v>
      </c>
      <c r="R94" s="80"/>
      <c r="S94" s="80"/>
      <c r="T94" s="80"/>
      <c r="U94" s="80"/>
      <c r="V94" s="83" t="s">
        <v>485</v>
      </c>
      <c r="W94" s="82">
        <v>43598.74563657407</v>
      </c>
      <c r="X94" s="86">
        <v>43598</v>
      </c>
      <c r="Y94" s="88" t="s">
        <v>550</v>
      </c>
      <c r="Z94" s="83" t="s">
        <v>658</v>
      </c>
      <c r="AA94" s="80"/>
      <c r="AB94" s="80"/>
      <c r="AC94" s="88" t="s">
        <v>765</v>
      </c>
      <c r="AD94" s="80"/>
      <c r="AE94" s="80" t="b">
        <v>0</v>
      </c>
      <c r="AF94" s="80">
        <v>0</v>
      </c>
      <c r="AG94" s="88" t="s">
        <v>838</v>
      </c>
      <c r="AH94" s="80" t="b">
        <v>0</v>
      </c>
      <c r="AI94" s="80" t="s">
        <v>866</v>
      </c>
      <c r="AJ94" s="80"/>
      <c r="AK94" s="88" t="s">
        <v>838</v>
      </c>
      <c r="AL94" s="80" t="b">
        <v>0</v>
      </c>
      <c r="AM94" s="80">
        <v>1</v>
      </c>
      <c r="AN94" s="88" t="s">
        <v>764</v>
      </c>
      <c r="AO94" s="80" t="s">
        <v>878</v>
      </c>
      <c r="AP94" s="80" t="b">
        <v>0</v>
      </c>
      <c r="AQ94" s="88" t="s">
        <v>764</v>
      </c>
      <c r="AR94" s="80" t="s">
        <v>197</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0</v>
      </c>
      <c r="BG94" s="49">
        <v>0</v>
      </c>
      <c r="BH94" s="48">
        <v>0</v>
      </c>
      <c r="BI94" s="49">
        <v>0</v>
      </c>
      <c r="BJ94" s="48">
        <v>0</v>
      </c>
      <c r="BK94" s="49">
        <v>0</v>
      </c>
      <c r="BL94" s="48">
        <v>41</v>
      </c>
      <c r="BM94" s="49">
        <v>100</v>
      </c>
      <c r="BN94" s="48">
        <v>41</v>
      </c>
    </row>
    <row r="95" spans="1:66" ht="15">
      <c r="A95" s="65" t="s">
        <v>243</v>
      </c>
      <c r="B95" s="65" t="s">
        <v>299</v>
      </c>
      <c r="C95" s="66" t="s">
        <v>2383</v>
      </c>
      <c r="D95" s="67">
        <v>3</v>
      </c>
      <c r="E95" s="68" t="s">
        <v>132</v>
      </c>
      <c r="F95" s="69">
        <v>32</v>
      </c>
      <c r="G95" s="66"/>
      <c r="H95" s="70"/>
      <c r="I95" s="71"/>
      <c r="J95" s="71"/>
      <c r="K95" s="34" t="s">
        <v>65</v>
      </c>
      <c r="L95" s="78">
        <v>95</v>
      </c>
      <c r="M95" s="78"/>
      <c r="N95" s="73"/>
      <c r="O95" s="80" t="s">
        <v>318</v>
      </c>
      <c r="P95" s="82">
        <v>43598.793958333335</v>
      </c>
      <c r="Q95" s="80" t="s">
        <v>363</v>
      </c>
      <c r="R95" s="80"/>
      <c r="S95" s="80"/>
      <c r="T95" s="80"/>
      <c r="U95" s="80"/>
      <c r="V95" s="83" t="s">
        <v>485</v>
      </c>
      <c r="W95" s="82">
        <v>43598.793958333335</v>
      </c>
      <c r="X95" s="86">
        <v>43598</v>
      </c>
      <c r="Y95" s="88" t="s">
        <v>551</v>
      </c>
      <c r="Z95" s="83" t="s">
        <v>659</v>
      </c>
      <c r="AA95" s="80"/>
      <c r="AB95" s="80"/>
      <c r="AC95" s="88" t="s">
        <v>766</v>
      </c>
      <c r="AD95" s="88" t="s">
        <v>830</v>
      </c>
      <c r="AE95" s="80" t="b">
        <v>0</v>
      </c>
      <c r="AF95" s="80">
        <v>0</v>
      </c>
      <c r="AG95" s="88" t="s">
        <v>858</v>
      </c>
      <c r="AH95" s="80" t="b">
        <v>0</v>
      </c>
      <c r="AI95" s="80" t="s">
        <v>866</v>
      </c>
      <c r="AJ95" s="80"/>
      <c r="AK95" s="88" t="s">
        <v>838</v>
      </c>
      <c r="AL95" s="80" t="b">
        <v>0</v>
      </c>
      <c r="AM95" s="80">
        <v>0</v>
      </c>
      <c r="AN95" s="88" t="s">
        <v>838</v>
      </c>
      <c r="AO95" s="80" t="s">
        <v>878</v>
      </c>
      <c r="AP95" s="80" t="b">
        <v>0</v>
      </c>
      <c r="AQ95" s="88" t="s">
        <v>830</v>
      </c>
      <c r="AR95" s="80" t="s">
        <v>197</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243</v>
      </c>
      <c r="B96" s="65" t="s">
        <v>300</v>
      </c>
      <c r="C96" s="66" t="s">
        <v>2383</v>
      </c>
      <c r="D96" s="67">
        <v>3</v>
      </c>
      <c r="E96" s="68" t="s">
        <v>132</v>
      </c>
      <c r="F96" s="69">
        <v>32</v>
      </c>
      <c r="G96" s="66"/>
      <c r="H96" s="70"/>
      <c r="I96" s="71"/>
      <c r="J96" s="71"/>
      <c r="K96" s="34" t="s">
        <v>65</v>
      </c>
      <c r="L96" s="78">
        <v>96</v>
      </c>
      <c r="M96" s="78"/>
      <c r="N96" s="73"/>
      <c r="O96" s="80" t="s">
        <v>318</v>
      </c>
      <c r="P96" s="82">
        <v>43598.793958333335</v>
      </c>
      <c r="Q96" s="80" t="s">
        <v>363</v>
      </c>
      <c r="R96" s="80"/>
      <c r="S96" s="80"/>
      <c r="T96" s="80"/>
      <c r="U96" s="80"/>
      <c r="V96" s="83" t="s">
        <v>485</v>
      </c>
      <c r="W96" s="82">
        <v>43598.793958333335</v>
      </c>
      <c r="X96" s="86">
        <v>43598</v>
      </c>
      <c r="Y96" s="88" t="s">
        <v>551</v>
      </c>
      <c r="Z96" s="83" t="s">
        <v>659</v>
      </c>
      <c r="AA96" s="80"/>
      <c r="AB96" s="80"/>
      <c r="AC96" s="88" t="s">
        <v>766</v>
      </c>
      <c r="AD96" s="88" t="s">
        <v>830</v>
      </c>
      <c r="AE96" s="80" t="b">
        <v>0</v>
      </c>
      <c r="AF96" s="80">
        <v>0</v>
      </c>
      <c r="AG96" s="88" t="s">
        <v>858</v>
      </c>
      <c r="AH96" s="80" t="b">
        <v>0</v>
      </c>
      <c r="AI96" s="80" t="s">
        <v>866</v>
      </c>
      <c r="AJ96" s="80"/>
      <c r="AK96" s="88" t="s">
        <v>838</v>
      </c>
      <c r="AL96" s="80" t="b">
        <v>0</v>
      </c>
      <c r="AM96" s="80">
        <v>0</v>
      </c>
      <c r="AN96" s="88" t="s">
        <v>838</v>
      </c>
      <c r="AO96" s="80" t="s">
        <v>878</v>
      </c>
      <c r="AP96" s="80" t="b">
        <v>0</v>
      </c>
      <c r="AQ96" s="88" t="s">
        <v>830</v>
      </c>
      <c r="AR96" s="80" t="s">
        <v>197</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243</v>
      </c>
      <c r="B97" s="65" t="s">
        <v>301</v>
      </c>
      <c r="C97" s="66" t="s">
        <v>2384</v>
      </c>
      <c r="D97" s="67">
        <v>6.5</v>
      </c>
      <c r="E97" s="68" t="s">
        <v>136</v>
      </c>
      <c r="F97" s="69">
        <v>26.8</v>
      </c>
      <c r="G97" s="66"/>
      <c r="H97" s="70"/>
      <c r="I97" s="71"/>
      <c r="J97" s="71"/>
      <c r="K97" s="34" t="s">
        <v>65</v>
      </c>
      <c r="L97" s="78">
        <v>97</v>
      </c>
      <c r="M97" s="78"/>
      <c r="N97" s="73"/>
      <c r="O97" s="80" t="s">
        <v>319</v>
      </c>
      <c r="P97" s="82">
        <v>43598.83331018518</v>
      </c>
      <c r="Q97" s="80" t="s">
        <v>364</v>
      </c>
      <c r="R97" s="80"/>
      <c r="S97" s="80"/>
      <c r="T97" s="80"/>
      <c r="U97" s="80"/>
      <c r="V97" s="83" t="s">
        <v>485</v>
      </c>
      <c r="W97" s="82">
        <v>43598.83331018518</v>
      </c>
      <c r="X97" s="86">
        <v>43598</v>
      </c>
      <c r="Y97" s="88" t="s">
        <v>552</v>
      </c>
      <c r="Z97" s="83" t="s">
        <v>660</v>
      </c>
      <c r="AA97" s="80"/>
      <c r="AB97" s="80"/>
      <c r="AC97" s="88" t="s">
        <v>767</v>
      </c>
      <c r="AD97" s="88" t="s">
        <v>831</v>
      </c>
      <c r="AE97" s="80" t="b">
        <v>0</v>
      </c>
      <c r="AF97" s="80">
        <v>0</v>
      </c>
      <c r="AG97" s="88" t="s">
        <v>859</v>
      </c>
      <c r="AH97" s="80" t="b">
        <v>0</v>
      </c>
      <c r="AI97" s="80" t="s">
        <v>866</v>
      </c>
      <c r="AJ97" s="80"/>
      <c r="AK97" s="88" t="s">
        <v>838</v>
      </c>
      <c r="AL97" s="80" t="b">
        <v>0</v>
      </c>
      <c r="AM97" s="80">
        <v>0</v>
      </c>
      <c r="AN97" s="88" t="s">
        <v>838</v>
      </c>
      <c r="AO97" s="80" t="s">
        <v>878</v>
      </c>
      <c r="AP97" s="80" t="b">
        <v>0</v>
      </c>
      <c r="AQ97" s="88" t="s">
        <v>831</v>
      </c>
      <c r="AR97" s="80" t="s">
        <v>197</v>
      </c>
      <c r="AS97" s="80">
        <v>0</v>
      </c>
      <c r="AT97" s="80">
        <v>0</v>
      </c>
      <c r="AU97" s="80"/>
      <c r="AV97" s="80"/>
      <c r="AW97" s="80"/>
      <c r="AX97" s="80"/>
      <c r="AY97" s="80"/>
      <c r="AZ97" s="80"/>
      <c r="BA97" s="80"/>
      <c r="BB97" s="80"/>
      <c r="BC97">
        <v>2</v>
      </c>
      <c r="BD97" s="79" t="str">
        <f>REPLACE(INDEX(GroupVertices[Group],MATCH(Edges[[#This Row],[Vertex 1]],GroupVertices[Vertex],0)),1,1,"")</f>
        <v>1</v>
      </c>
      <c r="BE97" s="79" t="str">
        <f>REPLACE(INDEX(GroupVertices[Group],MATCH(Edges[[#This Row],[Vertex 2]],GroupVertices[Vertex],0)),1,1,"")</f>
        <v>1</v>
      </c>
      <c r="BF97" s="48">
        <v>0</v>
      </c>
      <c r="BG97" s="49">
        <v>0</v>
      </c>
      <c r="BH97" s="48">
        <v>0</v>
      </c>
      <c r="BI97" s="49">
        <v>0</v>
      </c>
      <c r="BJ97" s="48">
        <v>0</v>
      </c>
      <c r="BK97" s="49">
        <v>0</v>
      </c>
      <c r="BL97" s="48">
        <v>3</v>
      </c>
      <c r="BM97" s="49">
        <v>100</v>
      </c>
      <c r="BN97" s="48">
        <v>3</v>
      </c>
    </row>
    <row r="98" spans="1:66" ht="15">
      <c r="A98" s="65" t="s">
        <v>243</v>
      </c>
      <c r="B98" s="65" t="s">
        <v>301</v>
      </c>
      <c r="C98" s="66" t="s">
        <v>2384</v>
      </c>
      <c r="D98" s="67">
        <v>6.5</v>
      </c>
      <c r="E98" s="68" t="s">
        <v>136</v>
      </c>
      <c r="F98" s="69">
        <v>26.8</v>
      </c>
      <c r="G98" s="66"/>
      <c r="H98" s="70"/>
      <c r="I98" s="71"/>
      <c r="J98" s="71"/>
      <c r="K98" s="34" t="s">
        <v>65</v>
      </c>
      <c r="L98" s="78">
        <v>98</v>
      </c>
      <c r="M98" s="78"/>
      <c r="N98" s="73"/>
      <c r="O98" s="80" t="s">
        <v>319</v>
      </c>
      <c r="P98" s="82">
        <v>43598.83400462963</v>
      </c>
      <c r="Q98" s="80" t="s">
        <v>365</v>
      </c>
      <c r="R98" s="80"/>
      <c r="S98" s="80"/>
      <c r="T98" s="80"/>
      <c r="U98" s="80"/>
      <c r="V98" s="83" t="s">
        <v>485</v>
      </c>
      <c r="W98" s="82">
        <v>43598.83400462963</v>
      </c>
      <c r="X98" s="86">
        <v>43598</v>
      </c>
      <c r="Y98" s="88" t="s">
        <v>553</v>
      </c>
      <c r="Z98" s="83" t="s">
        <v>661</v>
      </c>
      <c r="AA98" s="80"/>
      <c r="AB98" s="80"/>
      <c r="AC98" s="88" t="s">
        <v>768</v>
      </c>
      <c r="AD98" s="88" t="s">
        <v>767</v>
      </c>
      <c r="AE98" s="80" t="b">
        <v>0</v>
      </c>
      <c r="AF98" s="80">
        <v>2</v>
      </c>
      <c r="AG98" s="88" t="s">
        <v>839</v>
      </c>
      <c r="AH98" s="80" t="b">
        <v>0</v>
      </c>
      <c r="AI98" s="80" t="s">
        <v>866</v>
      </c>
      <c r="AJ98" s="80"/>
      <c r="AK98" s="88" t="s">
        <v>838</v>
      </c>
      <c r="AL98" s="80" t="b">
        <v>0</v>
      </c>
      <c r="AM98" s="80">
        <v>0</v>
      </c>
      <c r="AN98" s="88" t="s">
        <v>838</v>
      </c>
      <c r="AO98" s="80" t="s">
        <v>878</v>
      </c>
      <c r="AP98" s="80" t="b">
        <v>0</v>
      </c>
      <c r="AQ98" s="88" t="s">
        <v>767</v>
      </c>
      <c r="AR98" s="80" t="s">
        <v>197</v>
      </c>
      <c r="AS98" s="80">
        <v>0</v>
      </c>
      <c r="AT98" s="80">
        <v>0</v>
      </c>
      <c r="AU98" s="80"/>
      <c r="AV98" s="80"/>
      <c r="AW98" s="80"/>
      <c r="AX98" s="80"/>
      <c r="AY98" s="80"/>
      <c r="AZ98" s="80"/>
      <c r="BA98" s="80"/>
      <c r="BB98" s="80"/>
      <c r="BC98">
        <v>2</v>
      </c>
      <c r="BD98" s="79" t="str">
        <f>REPLACE(INDEX(GroupVertices[Group],MATCH(Edges[[#This Row],[Vertex 1]],GroupVertices[Vertex],0)),1,1,"")</f>
        <v>1</v>
      </c>
      <c r="BE98" s="79" t="str">
        <f>REPLACE(INDEX(GroupVertices[Group],MATCH(Edges[[#This Row],[Vertex 2]],GroupVertices[Vertex],0)),1,1,"")</f>
        <v>1</v>
      </c>
      <c r="BF98" s="48">
        <v>0</v>
      </c>
      <c r="BG98" s="49">
        <v>0</v>
      </c>
      <c r="BH98" s="48">
        <v>0</v>
      </c>
      <c r="BI98" s="49">
        <v>0</v>
      </c>
      <c r="BJ98" s="48">
        <v>0</v>
      </c>
      <c r="BK98" s="49">
        <v>0</v>
      </c>
      <c r="BL98" s="48">
        <v>21</v>
      </c>
      <c r="BM98" s="49">
        <v>100</v>
      </c>
      <c r="BN98" s="48">
        <v>21</v>
      </c>
    </row>
    <row r="99" spans="1:66" ht="15">
      <c r="A99" s="65" t="s">
        <v>243</v>
      </c>
      <c r="B99" s="65" t="s">
        <v>302</v>
      </c>
      <c r="C99" s="66" t="s">
        <v>2383</v>
      </c>
      <c r="D99" s="67">
        <v>3</v>
      </c>
      <c r="E99" s="68" t="s">
        <v>132</v>
      </c>
      <c r="F99" s="69">
        <v>32</v>
      </c>
      <c r="G99" s="66"/>
      <c r="H99" s="70"/>
      <c r="I99" s="71"/>
      <c r="J99" s="71"/>
      <c r="K99" s="34" t="s">
        <v>65</v>
      </c>
      <c r="L99" s="78">
        <v>99</v>
      </c>
      <c r="M99" s="78"/>
      <c r="N99" s="73"/>
      <c r="O99" s="80" t="s">
        <v>319</v>
      </c>
      <c r="P99" s="82">
        <v>43598.920648148145</v>
      </c>
      <c r="Q99" s="80" t="s">
        <v>366</v>
      </c>
      <c r="R99" s="80"/>
      <c r="S99" s="80"/>
      <c r="T99" s="80" t="s">
        <v>446</v>
      </c>
      <c r="U99" s="80"/>
      <c r="V99" s="83" t="s">
        <v>485</v>
      </c>
      <c r="W99" s="82">
        <v>43598.920648148145</v>
      </c>
      <c r="X99" s="86">
        <v>43598</v>
      </c>
      <c r="Y99" s="88" t="s">
        <v>554</v>
      </c>
      <c r="Z99" s="83" t="s">
        <v>662</v>
      </c>
      <c r="AA99" s="80"/>
      <c r="AB99" s="80"/>
      <c r="AC99" s="88" t="s">
        <v>769</v>
      </c>
      <c r="AD99" s="88" t="s">
        <v>832</v>
      </c>
      <c r="AE99" s="80" t="b">
        <v>0</v>
      </c>
      <c r="AF99" s="80">
        <v>0</v>
      </c>
      <c r="AG99" s="88" t="s">
        <v>860</v>
      </c>
      <c r="AH99" s="80" t="b">
        <v>0</v>
      </c>
      <c r="AI99" s="80" t="s">
        <v>867</v>
      </c>
      <c r="AJ99" s="80"/>
      <c r="AK99" s="88" t="s">
        <v>838</v>
      </c>
      <c r="AL99" s="80" t="b">
        <v>0</v>
      </c>
      <c r="AM99" s="80">
        <v>0</v>
      </c>
      <c r="AN99" s="88" t="s">
        <v>838</v>
      </c>
      <c r="AO99" s="80" t="s">
        <v>878</v>
      </c>
      <c r="AP99" s="80" t="b">
        <v>0</v>
      </c>
      <c r="AQ99" s="88" t="s">
        <v>832</v>
      </c>
      <c r="AR99" s="80" t="s">
        <v>197</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0</v>
      </c>
      <c r="BI99" s="49">
        <v>0</v>
      </c>
      <c r="BJ99" s="48">
        <v>0</v>
      </c>
      <c r="BK99" s="49">
        <v>0</v>
      </c>
      <c r="BL99" s="48">
        <v>2</v>
      </c>
      <c r="BM99" s="49">
        <v>100</v>
      </c>
      <c r="BN99" s="48">
        <v>2</v>
      </c>
    </row>
    <row r="100" spans="1:66" ht="15">
      <c r="A100" s="65" t="s">
        <v>239</v>
      </c>
      <c r="B100" s="65" t="s">
        <v>243</v>
      </c>
      <c r="C100" s="66" t="s">
        <v>2383</v>
      </c>
      <c r="D100" s="67">
        <v>3</v>
      </c>
      <c r="E100" s="68" t="s">
        <v>132</v>
      </c>
      <c r="F100" s="69">
        <v>32</v>
      </c>
      <c r="G100" s="66"/>
      <c r="H100" s="70"/>
      <c r="I100" s="71"/>
      <c r="J100" s="71"/>
      <c r="K100" s="34" t="s">
        <v>66</v>
      </c>
      <c r="L100" s="78">
        <v>100</v>
      </c>
      <c r="M100" s="78"/>
      <c r="N100" s="73"/>
      <c r="O100" s="80" t="s">
        <v>318</v>
      </c>
      <c r="P100" s="82">
        <v>43594.70006944444</v>
      </c>
      <c r="Q100" s="80" t="s">
        <v>323</v>
      </c>
      <c r="R100" s="80"/>
      <c r="S100" s="80"/>
      <c r="T100" s="80" t="s">
        <v>443</v>
      </c>
      <c r="U100" s="80"/>
      <c r="V100" s="83" t="s">
        <v>481</v>
      </c>
      <c r="W100" s="82">
        <v>43594.70006944444</v>
      </c>
      <c r="X100" s="86">
        <v>43594</v>
      </c>
      <c r="Y100" s="88" t="s">
        <v>500</v>
      </c>
      <c r="Z100" s="83" t="s">
        <v>608</v>
      </c>
      <c r="AA100" s="80"/>
      <c r="AB100" s="80"/>
      <c r="AC100" s="88" t="s">
        <v>715</v>
      </c>
      <c r="AD100" s="80"/>
      <c r="AE100" s="80" t="b">
        <v>0</v>
      </c>
      <c r="AF100" s="80">
        <v>3</v>
      </c>
      <c r="AG100" s="88" t="s">
        <v>838</v>
      </c>
      <c r="AH100" s="80" t="b">
        <v>0</v>
      </c>
      <c r="AI100" s="80" t="s">
        <v>866</v>
      </c>
      <c r="AJ100" s="80"/>
      <c r="AK100" s="88" t="s">
        <v>838</v>
      </c>
      <c r="AL100" s="80" t="b">
        <v>0</v>
      </c>
      <c r="AM100" s="80">
        <v>0</v>
      </c>
      <c r="AN100" s="88" t="s">
        <v>838</v>
      </c>
      <c r="AO100" s="80" t="s">
        <v>879</v>
      </c>
      <c r="AP100" s="80" t="b">
        <v>0</v>
      </c>
      <c r="AQ100" s="88" t="s">
        <v>715</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2</v>
      </c>
      <c r="BE100" s="79" t="str">
        <f>REPLACE(INDEX(GroupVertices[Group],MATCH(Edges[[#This Row],[Vertex 2]],GroupVertices[Vertex],0)),1,1,"")</f>
        <v>1</v>
      </c>
      <c r="BF100" s="48"/>
      <c r="BG100" s="49"/>
      <c r="BH100" s="48"/>
      <c r="BI100" s="49"/>
      <c r="BJ100" s="48"/>
      <c r="BK100" s="49"/>
      <c r="BL100" s="48"/>
      <c r="BM100" s="49"/>
      <c r="BN100" s="48"/>
    </row>
    <row r="101" spans="1:66" ht="15">
      <c r="A101" s="65" t="s">
        <v>239</v>
      </c>
      <c r="B101" s="65" t="s">
        <v>243</v>
      </c>
      <c r="C101" s="66" t="s">
        <v>2384</v>
      </c>
      <c r="D101" s="67">
        <v>6.5</v>
      </c>
      <c r="E101" s="68" t="s">
        <v>136</v>
      </c>
      <c r="F101" s="69">
        <v>26.8</v>
      </c>
      <c r="G101" s="66"/>
      <c r="H101" s="70"/>
      <c r="I101" s="71"/>
      <c r="J101" s="71"/>
      <c r="K101" s="34" t="s">
        <v>66</v>
      </c>
      <c r="L101" s="78">
        <v>101</v>
      </c>
      <c r="M101" s="78"/>
      <c r="N101" s="73"/>
      <c r="O101" s="80" t="s">
        <v>319</v>
      </c>
      <c r="P101" s="82">
        <v>43598.74267361111</v>
      </c>
      <c r="Q101" s="80" t="s">
        <v>367</v>
      </c>
      <c r="R101" s="80"/>
      <c r="S101" s="80"/>
      <c r="T101" s="80"/>
      <c r="U101" s="80"/>
      <c r="V101" s="83" t="s">
        <v>481</v>
      </c>
      <c r="W101" s="82">
        <v>43598.74267361111</v>
      </c>
      <c r="X101" s="86">
        <v>43598</v>
      </c>
      <c r="Y101" s="88" t="s">
        <v>555</v>
      </c>
      <c r="Z101" s="83" t="s">
        <v>663</v>
      </c>
      <c r="AA101" s="80"/>
      <c r="AB101" s="80"/>
      <c r="AC101" s="88" t="s">
        <v>770</v>
      </c>
      <c r="AD101" s="88" t="s">
        <v>772</v>
      </c>
      <c r="AE101" s="80" t="b">
        <v>0</v>
      </c>
      <c r="AF101" s="80">
        <v>0</v>
      </c>
      <c r="AG101" s="88" t="s">
        <v>839</v>
      </c>
      <c r="AH101" s="80" t="b">
        <v>0</v>
      </c>
      <c r="AI101" s="80" t="s">
        <v>866</v>
      </c>
      <c r="AJ101" s="80"/>
      <c r="AK101" s="88" t="s">
        <v>838</v>
      </c>
      <c r="AL101" s="80" t="b">
        <v>0</v>
      </c>
      <c r="AM101" s="80">
        <v>0</v>
      </c>
      <c r="AN101" s="88" t="s">
        <v>838</v>
      </c>
      <c r="AO101" s="80" t="s">
        <v>879</v>
      </c>
      <c r="AP101" s="80" t="b">
        <v>0</v>
      </c>
      <c r="AQ101" s="88" t="s">
        <v>772</v>
      </c>
      <c r="AR101" s="80" t="s">
        <v>197</v>
      </c>
      <c r="AS101" s="80">
        <v>0</v>
      </c>
      <c r="AT101" s="80">
        <v>0</v>
      </c>
      <c r="AU101" s="80"/>
      <c r="AV101" s="80"/>
      <c r="AW101" s="80"/>
      <c r="AX101" s="80"/>
      <c r="AY101" s="80"/>
      <c r="AZ101" s="80"/>
      <c r="BA101" s="80"/>
      <c r="BB101" s="80"/>
      <c r="BC101">
        <v>2</v>
      </c>
      <c r="BD101" s="79" t="str">
        <f>REPLACE(INDEX(GroupVertices[Group],MATCH(Edges[[#This Row],[Vertex 1]],GroupVertices[Vertex],0)),1,1,"")</f>
        <v>2</v>
      </c>
      <c r="BE101" s="79" t="str">
        <f>REPLACE(INDEX(GroupVertices[Group],MATCH(Edges[[#This Row],[Vertex 2]],GroupVertices[Vertex],0)),1,1,"")</f>
        <v>1</v>
      </c>
      <c r="BF101" s="48">
        <v>0</v>
      </c>
      <c r="BG101" s="49">
        <v>0</v>
      </c>
      <c r="BH101" s="48">
        <v>0</v>
      </c>
      <c r="BI101" s="49">
        <v>0</v>
      </c>
      <c r="BJ101" s="48">
        <v>0</v>
      </c>
      <c r="BK101" s="49">
        <v>0</v>
      </c>
      <c r="BL101" s="48">
        <v>13</v>
      </c>
      <c r="BM101" s="49">
        <v>100</v>
      </c>
      <c r="BN101" s="48">
        <v>13</v>
      </c>
    </row>
    <row r="102" spans="1:66" ht="15">
      <c r="A102" s="65" t="s">
        <v>239</v>
      </c>
      <c r="B102" s="65" t="s">
        <v>243</v>
      </c>
      <c r="C102" s="66" t="s">
        <v>2384</v>
      </c>
      <c r="D102" s="67">
        <v>6.5</v>
      </c>
      <c r="E102" s="68" t="s">
        <v>136</v>
      </c>
      <c r="F102" s="69">
        <v>26.8</v>
      </c>
      <c r="G102" s="66"/>
      <c r="H102" s="70"/>
      <c r="I102" s="71"/>
      <c r="J102" s="71"/>
      <c r="K102" s="34" t="s">
        <v>66</v>
      </c>
      <c r="L102" s="78">
        <v>102</v>
      </c>
      <c r="M102" s="78"/>
      <c r="N102" s="73"/>
      <c r="O102" s="80" t="s">
        <v>319</v>
      </c>
      <c r="P102" s="82">
        <v>43598.87106481481</v>
      </c>
      <c r="Q102" s="80" t="s">
        <v>368</v>
      </c>
      <c r="R102" s="80"/>
      <c r="S102" s="80"/>
      <c r="T102" s="80"/>
      <c r="U102" s="80"/>
      <c r="V102" s="83" t="s">
        <v>481</v>
      </c>
      <c r="W102" s="82">
        <v>43598.87106481481</v>
      </c>
      <c r="X102" s="86">
        <v>43598</v>
      </c>
      <c r="Y102" s="88" t="s">
        <v>556</v>
      </c>
      <c r="Z102" s="83" t="s">
        <v>664</v>
      </c>
      <c r="AA102" s="80"/>
      <c r="AB102" s="80"/>
      <c r="AC102" s="88" t="s">
        <v>771</v>
      </c>
      <c r="AD102" s="88" t="s">
        <v>773</v>
      </c>
      <c r="AE102" s="80" t="b">
        <v>0</v>
      </c>
      <c r="AF102" s="80">
        <v>1</v>
      </c>
      <c r="AG102" s="88" t="s">
        <v>839</v>
      </c>
      <c r="AH102" s="80" t="b">
        <v>0</v>
      </c>
      <c r="AI102" s="80" t="s">
        <v>866</v>
      </c>
      <c r="AJ102" s="80"/>
      <c r="AK102" s="88" t="s">
        <v>838</v>
      </c>
      <c r="AL102" s="80" t="b">
        <v>0</v>
      </c>
      <c r="AM102" s="80">
        <v>0</v>
      </c>
      <c r="AN102" s="88" t="s">
        <v>838</v>
      </c>
      <c r="AO102" s="80" t="s">
        <v>879</v>
      </c>
      <c r="AP102" s="80" t="b">
        <v>0</v>
      </c>
      <c r="AQ102" s="88" t="s">
        <v>773</v>
      </c>
      <c r="AR102" s="80" t="s">
        <v>197</v>
      </c>
      <c r="AS102" s="80">
        <v>0</v>
      </c>
      <c r="AT102" s="80">
        <v>0</v>
      </c>
      <c r="AU102" s="80"/>
      <c r="AV102" s="80"/>
      <c r="AW102" s="80"/>
      <c r="AX102" s="80"/>
      <c r="AY102" s="80"/>
      <c r="AZ102" s="80"/>
      <c r="BA102" s="80"/>
      <c r="BB102" s="80"/>
      <c r="BC102">
        <v>2</v>
      </c>
      <c r="BD102" s="79" t="str">
        <f>REPLACE(INDEX(GroupVertices[Group],MATCH(Edges[[#This Row],[Vertex 1]],GroupVertices[Vertex],0)),1,1,"")</f>
        <v>2</v>
      </c>
      <c r="BE102" s="79" t="str">
        <f>REPLACE(INDEX(GroupVertices[Group],MATCH(Edges[[#This Row],[Vertex 2]],GroupVertices[Vertex],0)),1,1,"")</f>
        <v>1</v>
      </c>
      <c r="BF102" s="48">
        <v>2</v>
      </c>
      <c r="BG102" s="49">
        <v>11.11111111111111</v>
      </c>
      <c r="BH102" s="48">
        <v>0</v>
      </c>
      <c r="BI102" s="49">
        <v>0</v>
      </c>
      <c r="BJ102" s="48">
        <v>0</v>
      </c>
      <c r="BK102" s="49">
        <v>0</v>
      </c>
      <c r="BL102" s="48">
        <v>16</v>
      </c>
      <c r="BM102" s="49">
        <v>88.88888888888889</v>
      </c>
      <c r="BN102" s="48">
        <v>18</v>
      </c>
    </row>
    <row r="103" spans="1:66" ht="15">
      <c r="A103" s="65" t="s">
        <v>243</v>
      </c>
      <c r="B103" s="65" t="s">
        <v>239</v>
      </c>
      <c r="C103" s="66" t="s">
        <v>2385</v>
      </c>
      <c r="D103" s="67">
        <v>10</v>
      </c>
      <c r="E103" s="68" t="s">
        <v>136</v>
      </c>
      <c r="F103" s="69">
        <v>21.6</v>
      </c>
      <c r="G103" s="66"/>
      <c r="H103" s="70"/>
      <c r="I103" s="71"/>
      <c r="J103" s="71"/>
      <c r="K103" s="34" t="s">
        <v>66</v>
      </c>
      <c r="L103" s="78">
        <v>103</v>
      </c>
      <c r="M103" s="78"/>
      <c r="N103" s="73"/>
      <c r="O103" s="80" t="s">
        <v>319</v>
      </c>
      <c r="P103" s="82">
        <v>43598.73703703703</v>
      </c>
      <c r="Q103" s="80" t="s">
        <v>369</v>
      </c>
      <c r="R103" s="80"/>
      <c r="S103" s="80"/>
      <c r="T103" s="80"/>
      <c r="U103" s="80"/>
      <c r="V103" s="83" t="s">
        <v>485</v>
      </c>
      <c r="W103" s="82">
        <v>43598.73703703703</v>
      </c>
      <c r="X103" s="86">
        <v>43598</v>
      </c>
      <c r="Y103" s="88" t="s">
        <v>557</v>
      </c>
      <c r="Z103" s="83" t="s">
        <v>665</v>
      </c>
      <c r="AA103" s="80"/>
      <c r="AB103" s="80"/>
      <c r="AC103" s="88" t="s">
        <v>772</v>
      </c>
      <c r="AD103" s="88" t="s">
        <v>833</v>
      </c>
      <c r="AE103" s="80" t="b">
        <v>0</v>
      </c>
      <c r="AF103" s="80">
        <v>0</v>
      </c>
      <c r="AG103" s="88" t="s">
        <v>861</v>
      </c>
      <c r="AH103" s="80" t="b">
        <v>0</v>
      </c>
      <c r="AI103" s="80" t="s">
        <v>866</v>
      </c>
      <c r="AJ103" s="80"/>
      <c r="AK103" s="88" t="s">
        <v>838</v>
      </c>
      <c r="AL103" s="80" t="b">
        <v>0</v>
      </c>
      <c r="AM103" s="80">
        <v>0</v>
      </c>
      <c r="AN103" s="88" t="s">
        <v>838</v>
      </c>
      <c r="AO103" s="80" t="s">
        <v>878</v>
      </c>
      <c r="AP103" s="80" t="b">
        <v>0</v>
      </c>
      <c r="AQ103" s="88" t="s">
        <v>833</v>
      </c>
      <c r="AR103" s="80" t="s">
        <v>197</v>
      </c>
      <c r="AS103" s="80">
        <v>0</v>
      </c>
      <c r="AT103" s="80">
        <v>0</v>
      </c>
      <c r="AU103" s="80"/>
      <c r="AV103" s="80"/>
      <c r="AW103" s="80"/>
      <c r="AX103" s="80"/>
      <c r="AY103" s="80"/>
      <c r="AZ103" s="80"/>
      <c r="BA103" s="80"/>
      <c r="BB103" s="80"/>
      <c r="BC103">
        <v>3</v>
      </c>
      <c r="BD103" s="79" t="str">
        <f>REPLACE(INDEX(GroupVertices[Group],MATCH(Edges[[#This Row],[Vertex 1]],GroupVertices[Vertex],0)),1,1,"")</f>
        <v>1</v>
      </c>
      <c r="BE103" s="79" t="str">
        <f>REPLACE(INDEX(GroupVertices[Group],MATCH(Edges[[#This Row],[Vertex 2]],GroupVertices[Vertex],0)),1,1,"")</f>
        <v>2</v>
      </c>
      <c r="BF103" s="48">
        <v>1</v>
      </c>
      <c r="BG103" s="49">
        <v>6.666666666666667</v>
      </c>
      <c r="BH103" s="48">
        <v>0</v>
      </c>
      <c r="BI103" s="49">
        <v>0</v>
      </c>
      <c r="BJ103" s="48">
        <v>0</v>
      </c>
      <c r="BK103" s="49">
        <v>0</v>
      </c>
      <c r="BL103" s="48">
        <v>14</v>
      </c>
      <c r="BM103" s="49">
        <v>93.33333333333333</v>
      </c>
      <c r="BN103" s="48">
        <v>15</v>
      </c>
    </row>
    <row r="104" spans="1:66" ht="15">
      <c r="A104" s="65" t="s">
        <v>243</v>
      </c>
      <c r="B104" s="65" t="s">
        <v>239</v>
      </c>
      <c r="C104" s="66" t="s">
        <v>2385</v>
      </c>
      <c r="D104" s="67">
        <v>10</v>
      </c>
      <c r="E104" s="68" t="s">
        <v>136</v>
      </c>
      <c r="F104" s="69">
        <v>21.6</v>
      </c>
      <c r="G104" s="66"/>
      <c r="H104" s="70"/>
      <c r="I104" s="71"/>
      <c r="J104" s="71"/>
      <c r="K104" s="34" t="s">
        <v>66</v>
      </c>
      <c r="L104" s="78">
        <v>104</v>
      </c>
      <c r="M104" s="78"/>
      <c r="N104" s="73"/>
      <c r="O104" s="80" t="s">
        <v>319</v>
      </c>
      <c r="P104" s="82">
        <v>43598.7446875</v>
      </c>
      <c r="Q104" s="80" t="s">
        <v>370</v>
      </c>
      <c r="R104" s="80"/>
      <c r="S104" s="80"/>
      <c r="T104" s="80" t="s">
        <v>447</v>
      </c>
      <c r="U104" s="80"/>
      <c r="V104" s="83" t="s">
        <v>485</v>
      </c>
      <c r="W104" s="82">
        <v>43598.7446875</v>
      </c>
      <c r="X104" s="86">
        <v>43598</v>
      </c>
      <c r="Y104" s="88" t="s">
        <v>558</v>
      </c>
      <c r="Z104" s="83" t="s">
        <v>666</v>
      </c>
      <c r="AA104" s="80"/>
      <c r="AB104" s="80"/>
      <c r="AC104" s="88" t="s">
        <v>773</v>
      </c>
      <c r="AD104" s="88" t="s">
        <v>770</v>
      </c>
      <c r="AE104" s="80" t="b">
        <v>0</v>
      </c>
      <c r="AF104" s="80">
        <v>0</v>
      </c>
      <c r="AG104" s="88" t="s">
        <v>861</v>
      </c>
      <c r="AH104" s="80" t="b">
        <v>0</v>
      </c>
      <c r="AI104" s="80" t="s">
        <v>866</v>
      </c>
      <c r="AJ104" s="80"/>
      <c r="AK104" s="88" t="s">
        <v>838</v>
      </c>
      <c r="AL104" s="80" t="b">
        <v>0</v>
      </c>
      <c r="AM104" s="80">
        <v>0</v>
      </c>
      <c r="AN104" s="88" t="s">
        <v>838</v>
      </c>
      <c r="AO104" s="80" t="s">
        <v>878</v>
      </c>
      <c r="AP104" s="80" t="b">
        <v>0</v>
      </c>
      <c r="AQ104" s="88" t="s">
        <v>770</v>
      </c>
      <c r="AR104" s="80" t="s">
        <v>197</v>
      </c>
      <c r="AS104" s="80">
        <v>0</v>
      </c>
      <c r="AT104" s="80">
        <v>0</v>
      </c>
      <c r="AU104" s="80"/>
      <c r="AV104" s="80"/>
      <c r="AW104" s="80"/>
      <c r="AX104" s="80"/>
      <c r="AY104" s="80"/>
      <c r="AZ104" s="80"/>
      <c r="BA104" s="80"/>
      <c r="BB104" s="80"/>
      <c r="BC104">
        <v>3</v>
      </c>
      <c r="BD104" s="79" t="str">
        <f>REPLACE(INDEX(GroupVertices[Group],MATCH(Edges[[#This Row],[Vertex 1]],GroupVertices[Vertex],0)),1,1,"")</f>
        <v>1</v>
      </c>
      <c r="BE104" s="79" t="str">
        <f>REPLACE(INDEX(GroupVertices[Group],MATCH(Edges[[#This Row],[Vertex 2]],GroupVertices[Vertex],0)),1,1,"")</f>
        <v>2</v>
      </c>
      <c r="BF104" s="48">
        <v>1</v>
      </c>
      <c r="BG104" s="49">
        <v>2.6315789473684212</v>
      </c>
      <c r="BH104" s="48">
        <v>0</v>
      </c>
      <c r="BI104" s="49">
        <v>0</v>
      </c>
      <c r="BJ104" s="48">
        <v>0</v>
      </c>
      <c r="BK104" s="49">
        <v>0</v>
      </c>
      <c r="BL104" s="48">
        <v>37</v>
      </c>
      <c r="BM104" s="49">
        <v>97.36842105263158</v>
      </c>
      <c r="BN104" s="48">
        <v>38</v>
      </c>
    </row>
    <row r="105" spans="1:66" ht="15">
      <c r="A105" s="65" t="s">
        <v>243</v>
      </c>
      <c r="B105" s="65" t="s">
        <v>239</v>
      </c>
      <c r="C105" s="66" t="s">
        <v>2385</v>
      </c>
      <c r="D105" s="67">
        <v>10</v>
      </c>
      <c r="E105" s="68" t="s">
        <v>136</v>
      </c>
      <c r="F105" s="69">
        <v>21.6</v>
      </c>
      <c r="G105" s="66"/>
      <c r="H105" s="70"/>
      <c r="I105" s="71"/>
      <c r="J105" s="71"/>
      <c r="K105" s="34" t="s">
        <v>66</v>
      </c>
      <c r="L105" s="78">
        <v>105</v>
      </c>
      <c r="M105" s="78"/>
      <c r="N105" s="73"/>
      <c r="O105" s="80" t="s">
        <v>319</v>
      </c>
      <c r="P105" s="82">
        <v>43598.926087962966</v>
      </c>
      <c r="Q105" s="80" t="s">
        <v>371</v>
      </c>
      <c r="R105" s="80"/>
      <c r="S105" s="80"/>
      <c r="T105" s="80"/>
      <c r="U105" s="80"/>
      <c r="V105" s="83" t="s">
        <v>485</v>
      </c>
      <c r="W105" s="82">
        <v>43598.926087962966</v>
      </c>
      <c r="X105" s="86">
        <v>43598</v>
      </c>
      <c r="Y105" s="88" t="s">
        <v>559</v>
      </c>
      <c r="Z105" s="83" t="s">
        <v>667</v>
      </c>
      <c r="AA105" s="80"/>
      <c r="AB105" s="80"/>
      <c r="AC105" s="88" t="s">
        <v>774</v>
      </c>
      <c r="AD105" s="88" t="s">
        <v>771</v>
      </c>
      <c r="AE105" s="80" t="b">
        <v>0</v>
      </c>
      <c r="AF105" s="80">
        <v>1</v>
      </c>
      <c r="AG105" s="88" t="s">
        <v>861</v>
      </c>
      <c r="AH105" s="80" t="b">
        <v>0</v>
      </c>
      <c r="AI105" s="80" t="s">
        <v>866</v>
      </c>
      <c r="AJ105" s="80"/>
      <c r="AK105" s="88" t="s">
        <v>838</v>
      </c>
      <c r="AL105" s="80" t="b">
        <v>0</v>
      </c>
      <c r="AM105" s="80">
        <v>0</v>
      </c>
      <c r="AN105" s="88" t="s">
        <v>838</v>
      </c>
      <c r="AO105" s="80" t="s">
        <v>878</v>
      </c>
      <c r="AP105" s="80" t="b">
        <v>0</v>
      </c>
      <c r="AQ105" s="88" t="s">
        <v>771</v>
      </c>
      <c r="AR105" s="80" t="s">
        <v>197</v>
      </c>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2</v>
      </c>
      <c r="BF105" s="48">
        <v>1</v>
      </c>
      <c r="BG105" s="49">
        <v>1.9607843137254901</v>
      </c>
      <c r="BH105" s="48">
        <v>0</v>
      </c>
      <c r="BI105" s="49">
        <v>0</v>
      </c>
      <c r="BJ105" s="48">
        <v>0</v>
      </c>
      <c r="BK105" s="49">
        <v>0</v>
      </c>
      <c r="BL105" s="48">
        <v>50</v>
      </c>
      <c r="BM105" s="49">
        <v>98.03921568627452</v>
      </c>
      <c r="BN105" s="48">
        <v>51</v>
      </c>
    </row>
    <row r="106" spans="1:66" ht="15">
      <c r="A106" s="65" t="s">
        <v>257</v>
      </c>
      <c r="B106" s="65" t="s">
        <v>303</v>
      </c>
      <c r="C106" s="66" t="s">
        <v>2383</v>
      </c>
      <c r="D106" s="67">
        <v>3</v>
      </c>
      <c r="E106" s="68" t="s">
        <v>132</v>
      </c>
      <c r="F106" s="69">
        <v>32</v>
      </c>
      <c r="G106" s="66"/>
      <c r="H106" s="70"/>
      <c r="I106" s="71"/>
      <c r="J106" s="71"/>
      <c r="K106" s="34" t="s">
        <v>66</v>
      </c>
      <c r="L106" s="78">
        <v>106</v>
      </c>
      <c r="M106" s="78"/>
      <c r="N106" s="73"/>
      <c r="O106" s="80" t="s">
        <v>318</v>
      </c>
      <c r="P106" s="82">
        <v>43598.932175925926</v>
      </c>
      <c r="Q106" s="80" t="s">
        <v>372</v>
      </c>
      <c r="R106" s="80"/>
      <c r="S106" s="80"/>
      <c r="T106" s="80"/>
      <c r="U106" s="80"/>
      <c r="V106" s="83" t="s">
        <v>491</v>
      </c>
      <c r="W106" s="82">
        <v>43598.932175925926</v>
      </c>
      <c r="X106" s="86">
        <v>43598</v>
      </c>
      <c r="Y106" s="88" t="s">
        <v>560</v>
      </c>
      <c r="Z106" s="83" t="s">
        <v>668</v>
      </c>
      <c r="AA106" s="80"/>
      <c r="AB106" s="80"/>
      <c r="AC106" s="88" t="s">
        <v>775</v>
      </c>
      <c r="AD106" s="88" t="s">
        <v>776</v>
      </c>
      <c r="AE106" s="80" t="b">
        <v>0</v>
      </c>
      <c r="AF106" s="80">
        <v>0</v>
      </c>
      <c r="AG106" s="88" t="s">
        <v>839</v>
      </c>
      <c r="AH106" s="80" t="b">
        <v>0</v>
      </c>
      <c r="AI106" s="80" t="s">
        <v>866</v>
      </c>
      <c r="AJ106" s="80"/>
      <c r="AK106" s="88" t="s">
        <v>838</v>
      </c>
      <c r="AL106" s="80" t="b">
        <v>0</v>
      </c>
      <c r="AM106" s="80">
        <v>0</v>
      </c>
      <c r="AN106" s="88" t="s">
        <v>838</v>
      </c>
      <c r="AO106" s="80" t="s">
        <v>879</v>
      </c>
      <c r="AP106" s="80" t="b">
        <v>0</v>
      </c>
      <c r="AQ106" s="88" t="s">
        <v>776</v>
      </c>
      <c r="AR106" s="80" t="s">
        <v>197</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v>0</v>
      </c>
      <c r="BG106" s="49">
        <v>0</v>
      </c>
      <c r="BH106" s="48">
        <v>0</v>
      </c>
      <c r="BI106" s="49">
        <v>0</v>
      </c>
      <c r="BJ106" s="48">
        <v>0</v>
      </c>
      <c r="BK106" s="49">
        <v>0</v>
      </c>
      <c r="BL106" s="48">
        <v>8</v>
      </c>
      <c r="BM106" s="49">
        <v>100</v>
      </c>
      <c r="BN106" s="48">
        <v>8</v>
      </c>
    </row>
    <row r="107" spans="1:66" ht="15">
      <c r="A107" s="65" t="s">
        <v>243</v>
      </c>
      <c r="B107" s="65" t="s">
        <v>303</v>
      </c>
      <c r="C107" s="66" t="s">
        <v>2385</v>
      </c>
      <c r="D107" s="67">
        <v>10</v>
      </c>
      <c r="E107" s="68" t="s">
        <v>136</v>
      </c>
      <c r="F107" s="69">
        <v>21.6</v>
      </c>
      <c r="G107" s="66"/>
      <c r="H107" s="70"/>
      <c r="I107" s="71"/>
      <c r="J107" s="71"/>
      <c r="K107" s="34" t="s">
        <v>65</v>
      </c>
      <c r="L107" s="78">
        <v>107</v>
      </c>
      <c r="M107" s="78"/>
      <c r="N107" s="73"/>
      <c r="O107" s="80" t="s">
        <v>318</v>
      </c>
      <c r="P107" s="82">
        <v>43598.93111111111</v>
      </c>
      <c r="Q107" s="80" t="s">
        <v>373</v>
      </c>
      <c r="R107" s="80"/>
      <c r="S107" s="80"/>
      <c r="T107" s="80" t="s">
        <v>448</v>
      </c>
      <c r="U107" s="80"/>
      <c r="V107" s="83" t="s">
        <v>485</v>
      </c>
      <c r="W107" s="82">
        <v>43598.93111111111</v>
      </c>
      <c r="X107" s="86">
        <v>43598</v>
      </c>
      <c r="Y107" s="88" t="s">
        <v>561</v>
      </c>
      <c r="Z107" s="83" t="s">
        <v>669</v>
      </c>
      <c r="AA107" s="80"/>
      <c r="AB107" s="80"/>
      <c r="AC107" s="88" t="s">
        <v>776</v>
      </c>
      <c r="AD107" s="88" t="s">
        <v>834</v>
      </c>
      <c r="AE107" s="80" t="b">
        <v>0</v>
      </c>
      <c r="AF107" s="80">
        <v>1</v>
      </c>
      <c r="AG107" s="88" t="s">
        <v>862</v>
      </c>
      <c r="AH107" s="80" t="b">
        <v>0</v>
      </c>
      <c r="AI107" s="80" t="s">
        <v>866</v>
      </c>
      <c r="AJ107" s="80"/>
      <c r="AK107" s="88" t="s">
        <v>838</v>
      </c>
      <c r="AL107" s="80" t="b">
        <v>0</v>
      </c>
      <c r="AM107" s="80">
        <v>0</v>
      </c>
      <c r="AN107" s="88" t="s">
        <v>838</v>
      </c>
      <c r="AO107" s="80" t="s">
        <v>878</v>
      </c>
      <c r="AP107" s="80" t="b">
        <v>0</v>
      </c>
      <c r="AQ107" s="88" t="s">
        <v>834</v>
      </c>
      <c r="AR107" s="80" t="s">
        <v>197</v>
      </c>
      <c r="AS107" s="80">
        <v>0</v>
      </c>
      <c r="AT107" s="80">
        <v>0</v>
      </c>
      <c r="AU107" s="80"/>
      <c r="AV107" s="80"/>
      <c r="AW107" s="80"/>
      <c r="AX107" s="80"/>
      <c r="AY107" s="80"/>
      <c r="AZ107" s="80"/>
      <c r="BA107" s="80"/>
      <c r="BB107" s="80"/>
      <c r="BC107">
        <v>3</v>
      </c>
      <c r="BD107" s="79" t="str">
        <f>REPLACE(INDEX(GroupVertices[Group],MATCH(Edges[[#This Row],[Vertex 1]],GroupVertices[Vertex],0)),1,1,"")</f>
        <v>1</v>
      </c>
      <c r="BE107" s="79" t="str">
        <f>REPLACE(INDEX(GroupVertices[Group],MATCH(Edges[[#This Row],[Vertex 2]],GroupVertices[Vertex],0)),1,1,"")</f>
        <v>1</v>
      </c>
      <c r="BF107" s="48">
        <v>5</v>
      </c>
      <c r="BG107" s="49">
        <v>11.904761904761905</v>
      </c>
      <c r="BH107" s="48">
        <v>0</v>
      </c>
      <c r="BI107" s="49">
        <v>0</v>
      </c>
      <c r="BJ107" s="48">
        <v>0</v>
      </c>
      <c r="BK107" s="49">
        <v>0</v>
      </c>
      <c r="BL107" s="48">
        <v>37</v>
      </c>
      <c r="BM107" s="49">
        <v>88.0952380952381</v>
      </c>
      <c r="BN107" s="48">
        <v>42</v>
      </c>
    </row>
    <row r="108" spans="1:66" ht="15">
      <c r="A108" s="65" t="s">
        <v>243</v>
      </c>
      <c r="B108" s="65" t="s">
        <v>303</v>
      </c>
      <c r="C108" s="66" t="s">
        <v>2385</v>
      </c>
      <c r="D108" s="67">
        <v>10</v>
      </c>
      <c r="E108" s="68" t="s">
        <v>136</v>
      </c>
      <c r="F108" s="69">
        <v>21.6</v>
      </c>
      <c r="G108" s="66"/>
      <c r="H108" s="70"/>
      <c r="I108" s="71"/>
      <c r="J108" s="71"/>
      <c r="K108" s="34" t="s">
        <v>65</v>
      </c>
      <c r="L108" s="78">
        <v>108</v>
      </c>
      <c r="M108" s="78"/>
      <c r="N108" s="73"/>
      <c r="O108" s="80" t="s">
        <v>318</v>
      </c>
      <c r="P108" s="82">
        <v>43598.934166666666</v>
      </c>
      <c r="Q108" s="80" t="s">
        <v>374</v>
      </c>
      <c r="R108" s="80"/>
      <c r="S108" s="80"/>
      <c r="T108" s="80"/>
      <c r="U108" s="80"/>
      <c r="V108" s="83" t="s">
        <v>485</v>
      </c>
      <c r="W108" s="82">
        <v>43598.934166666666</v>
      </c>
      <c r="X108" s="86">
        <v>43598</v>
      </c>
      <c r="Y108" s="88" t="s">
        <v>562</v>
      </c>
      <c r="Z108" s="83" t="s">
        <v>670</v>
      </c>
      <c r="AA108" s="80"/>
      <c r="AB108" s="80"/>
      <c r="AC108" s="88" t="s">
        <v>777</v>
      </c>
      <c r="AD108" s="88" t="s">
        <v>775</v>
      </c>
      <c r="AE108" s="80" t="b">
        <v>0</v>
      </c>
      <c r="AF108" s="80">
        <v>1</v>
      </c>
      <c r="AG108" s="88" t="s">
        <v>862</v>
      </c>
      <c r="AH108" s="80" t="b">
        <v>0</v>
      </c>
      <c r="AI108" s="80" t="s">
        <v>866</v>
      </c>
      <c r="AJ108" s="80"/>
      <c r="AK108" s="88" t="s">
        <v>838</v>
      </c>
      <c r="AL108" s="80" t="b">
        <v>0</v>
      </c>
      <c r="AM108" s="80">
        <v>0</v>
      </c>
      <c r="AN108" s="88" t="s">
        <v>838</v>
      </c>
      <c r="AO108" s="80" t="s">
        <v>878</v>
      </c>
      <c r="AP108" s="80" t="b">
        <v>0</v>
      </c>
      <c r="AQ108" s="88" t="s">
        <v>775</v>
      </c>
      <c r="AR108" s="80" t="s">
        <v>197</v>
      </c>
      <c r="AS108" s="80">
        <v>0</v>
      </c>
      <c r="AT108" s="80">
        <v>0</v>
      </c>
      <c r="AU108" s="80"/>
      <c r="AV108" s="80"/>
      <c r="AW108" s="80"/>
      <c r="AX108" s="80"/>
      <c r="AY108" s="80"/>
      <c r="AZ108" s="80"/>
      <c r="BA108" s="80"/>
      <c r="BB108" s="80"/>
      <c r="BC108">
        <v>3</v>
      </c>
      <c r="BD108" s="79" t="str">
        <f>REPLACE(INDEX(GroupVertices[Group],MATCH(Edges[[#This Row],[Vertex 1]],GroupVertices[Vertex],0)),1,1,"")</f>
        <v>1</v>
      </c>
      <c r="BE108" s="79" t="str">
        <f>REPLACE(INDEX(GroupVertices[Group],MATCH(Edges[[#This Row],[Vertex 2]],GroupVertices[Vertex],0)),1,1,"")</f>
        <v>1</v>
      </c>
      <c r="BF108" s="48">
        <v>0</v>
      </c>
      <c r="BG108" s="49">
        <v>0</v>
      </c>
      <c r="BH108" s="48">
        <v>0</v>
      </c>
      <c r="BI108" s="49">
        <v>0</v>
      </c>
      <c r="BJ108" s="48">
        <v>0</v>
      </c>
      <c r="BK108" s="49">
        <v>0</v>
      </c>
      <c r="BL108" s="48">
        <v>19</v>
      </c>
      <c r="BM108" s="49">
        <v>100</v>
      </c>
      <c r="BN108" s="48">
        <v>19</v>
      </c>
    </row>
    <row r="109" spans="1:66" ht="15">
      <c r="A109" s="65" t="s">
        <v>243</v>
      </c>
      <c r="B109" s="65" t="s">
        <v>303</v>
      </c>
      <c r="C109" s="66" t="s">
        <v>2385</v>
      </c>
      <c r="D109" s="67">
        <v>10</v>
      </c>
      <c r="E109" s="68" t="s">
        <v>136</v>
      </c>
      <c r="F109" s="69">
        <v>21.6</v>
      </c>
      <c r="G109" s="66"/>
      <c r="H109" s="70"/>
      <c r="I109" s="71"/>
      <c r="J109" s="71"/>
      <c r="K109" s="34" t="s">
        <v>65</v>
      </c>
      <c r="L109" s="78">
        <v>109</v>
      </c>
      <c r="M109" s="78"/>
      <c r="N109" s="73"/>
      <c r="O109" s="80" t="s">
        <v>318</v>
      </c>
      <c r="P109" s="82">
        <v>43598.934907407405</v>
      </c>
      <c r="Q109" s="80" t="s">
        <v>375</v>
      </c>
      <c r="R109" s="80"/>
      <c r="S109" s="80"/>
      <c r="T109" s="80"/>
      <c r="U109" s="80"/>
      <c r="V109" s="83" t="s">
        <v>485</v>
      </c>
      <c r="W109" s="82">
        <v>43598.934907407405</v>
      </c>
      <c r="X109" s="86">
        <v>43598</v>
      </c>
      <c r="Y109" s="88" t="s">
        <v>563</v>
      </c>
      <c r="Z109" s="83" t="s">
        <v>671</v>
      </c>
      <c r="AA109" s="80"/>
      <c r="AB109" s="80"/>
      <c r="AC109" s="88" t="s">
        <v>778</v>
      </c>
      <c r="AD109" s="88" t="s">
        <v>777</v>
      </c>
      <c r="AE109" s="80" t="b">
        <v>0</v>
      </c>
      <c r="AF109" s="80">
        <v>0</v>
      </c>
      <c r="AG109" s="88" t="s">
        <v>839</v>
      </c>
      <c r="AH109" s="80" t="b">
        <v>0</v>
      </c>
      <c r="AI109" s="80" t="s">
        <v>866</v>
      </c>
      <c r="AJ109" s="80"/>
      <c r="AK109" s="88" t="s">
        <v>838</v>
      </c>
      <c r="AL109" s="80" t="b">
        <v>0</v>
      </c>
      <c r="AM109" s="80">
        <v>0</v>
      </c>
      <c r="AN109" s="88" t="s">
        <v>838</v>
      </c>
      <c r="AO109" s="80" t="s">
        <v>878</v>
      </c>
      <c r="AP109" s="80" t="b">
        <v>0</v>
      </c>
      <c r="AQ109" s="88" t="s">
        <v>777</v>
      </c>
      <c r="AR109" s="80" t="s">
        <v>197</v>
      </c>
      <c r="AS109" s="80">
        <v>0</v>
      </c>
      <c r="AT109" s="80">
        <v>0</v>
      </c>
      <c r="AU109" s="80"/>
      <c r="AV109" s="80"/>
      <c r="AW109" s="80"/>
      <c r="AX109" s="80"/>
      <c r="AY109" s="80"/>
      <c r="AZ109" s="80"/>
      <c r="BA109" s="80"/>
      <c r="BB109" s="80"/>
      <c r="BC109">
        <v>3</v>
      </c>
      <c r="BD109" s="79" t="str">
        <f>REPLACE(INDEX(GroupVertices[Group],MATCH(Edges[[#This Row],[Vertex 1]],GroupVertices[Vertex],0)),1,1,"")</f>
        <v>1</v>
      </c>
      <c r="BE109" s="79" t="str">
        <f>REPLACE(INDEX(GroupVertices[Group],MATCH(Edges[[#This Row],[Vertex 2]],GroupVertices[Vertex],0)),1,1,"")</f>
        <v>1</v>
      </c>
      <c r="BF109" s="48">
        <v>1</v>
      </c>
      <c r="BG109" s="49">
        <v>11.11111111111111</v>
      </c>
      <c r="BH109" s="48">
        <v>0</v>
      </c>
      <c r="BI109" s="49">
        <v>0</v>
      </c>
      <c r="BJ109" s="48">
        <v>0</v>
      </c>
      <c r="BK109" s="49">
        <v>0</v>
      </c>
      <c r="BL109" s="48">
        <v>8</v>
      </c>
      <c r="BM109" s="49">
        <v>88.88888888888889</v>
      </c>
      <c r="BN109" s="48">
        <v>9</v>
      </c>
    </row>
    <row r="110" spans="1:66" ht="15">
      <c r="A110" s="65" t="s">
        <v>257</v>
      </c>
      <c r="B110" s="65" t="s">
        <v>257</v>
      </c>
      <c r="C110" s="66" t="s">
        <v>2384</v>
      </c>
      <c r="D110" s="67">
        <v>6.5</v>
      </c>
      <c r="E110" s="68" t="s">
        <v>136</v>
      </c>
      <c r="F110" s="69">
        <v>26.8</v>
      </c>
      <c r="G110" s="66"/>
      <c r="H110" s="70"/>
      <c r="I110" s="71"/>
      <c r="J110" s="71"/>
      <c r="K110" s="34" t="s">
        <v>65</v>
      </c>
      <c r="L110" s="78">
        <v>110</v>
      </c>
      <c r="M110" s="78"/>
      <c r="N110" s="73"/>
      <c r="O110" s="80" t="s">
        <v>197</v>
      </c>
      <c r="P110" s="82">
        <v>43598.93487268518</v>
      </c>
      <c r="Q110" s="80" t="s">
        <v>376</v>
      </c>
      <c r="R110" s="80"/>
      <c r="S110" s="80"/>
      <c r="T110" s="80" t="s">
        <v>448</v>
      </c>
      <c r="U110" s="80"/>
      <c r="V110" s="83" t="s">
        <v>491</v>
      </c>
      <c r="W110" s="82">
        <v>43598.93487268518</v>
      </c>
      <c r="X110" s="86">
        <v>43598</v>
      </c>
      <c r="Y110" s="88" t="s">
        <v>564</v>
      </c>
      <c r="Z110" s="83" t="s">
        <v>672</v>
      </c>
      <c r="AA110" s="80"/>
      <c r="AB110" s="80"/>
      <c r="AC110" s="88" t="s">
        <v>779</v>
      </c>
      <c r="AD110" s="80"/>
      <c r="AE110" s="80" t="b">
        <v>0</v>
      </c>
      <c r="AF110" s="80">
        <v>9</v>
      </c>
      <c r="AG110" s="88" t="s">
        <v>838</v>
      </c>
      <c r="AH110" s="80" t="b">
        <v>0</v>
      </c>
      <c r="AI110" s="80" t="s">
        <v>867</v>
      </c>
      <c r="AJ110" s="80"/>
      <c r="AK110" s="88" t="s">
        <v>838</v>
      </c>
      <c r="AL110" s="80" t="b">
        <v>0</v>
      </c>
      <c r="AM110" s="80">
        <v>1</v>
      </c>
      <c r="AN110" s="88" t="s">
        <v>838</v>
      </c>
      <c r="AO110" s="80" t="s">
        <v>879</v>
      </c>
      <c r="AP110" s="80" t="b">
        <v>0</v>
      </c>
      <c r="AQ110" s="88" t="s">
        <v>779</v>
      </c>
      <c r="AR110" s="80" t="s">
        <v>320</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1</v>
      </c>
      <c r="BF110" s="48">
        <v>0</v>
      </c>
      <c r="BG110" s="49">
        <v>0</v>
      </c>
      <c r="BH110" s="48">
        <v>0</v>
      </c>
      <c r="BI110" s="49">
        <v>0</v>
      </c>
      <c r="BJ110" s="48">
        <v>0</v>
      </c>
      <c r="BK110" s="49">
        <v>0</v>
      </c>
      <c r="BL110" s="48">
        <v>1</v>
      </c>
      <c r="BM110" s="49">
        <v>100</v>
      </c>
      <c r="BN110" s="48">
        <v>1</v>
      </c>
    </row>
    <row r="111" spans="1:66" ht="15">
      <c r="A111" s="65" t="s">
        <v>257</v>
      </c>
      <c r="B111" s="65" t="s">
        <v>243</v>
      </c>
      <c r="C111" s="66" t="s">
        <v>2383</v>
      </c>
      <c r="D111" s="67">
        <v>3</v>
      </c>
      <c r="E111" s="68" t="s">
        <v>132</v>
      </c>
      <c r="F111" s="69">
        <v>32</v>
      </c>
      <c r="G111" s="66"/>
      <c r="H111" s="70"/>
      <c r="I111" s="71"/>
      <c r="J111" s="71"/>
      <c r="K111" s="34" t="s">
        <v>66</v>
      </c>
      <c r="L111" s="78">
        <v>111</v>
      </c>
      <c r="M111" s="78"/>
      <c r="N111" s="73"/>
      <c r="O111" s="80" t="s">
        <v>319</v>
      </c>
      <c r="P111" s="82">
        <v>43598.932175925926</v>
      </c>
      <c r="Q111" s="80" t="s">
        <v>372</v>
      </c>
      <c r="R111" s="80"/>
      <c r="S111" s="80"/>
      <c r="T111" s="80"/>
      <c r="U111" s="80"/>
      <c r="V111" s="83" t="s">
        <v>491</v>
      </c>
      <c r="W111" s="82">
        <v>43598.932175925926</v>
      </c>
      <c r="X111" s="86">
        <v>43598</v>
      </c>
      <c r="Y111" s="88" t="s">
        <v>560</v>
      </c>
      <c r="Z111" s="83" t="s">
        <v>668</v>
      </c>
      <c r="AA111" s="80"/>
      <c r="AB111" s="80"/>
      <c r="AC111" s="88" t="s">
        <v>775</v>
      </c>
      <c r="AD111" s="88" t="s">
        <v>776</v>
      </c>
      <c r="AE111" s="80" t="b">
        <v>0</v>
      </c>
      <c r="AF111" s="80">
        <v>0</v>
      </c>
      <c r="AG111" s="88" t="s">
        <v>839</v>
      </c>
      <c r="AH111" s="80" t="b">
        <v>0</v>
      </c>
      <c r="AI111" s="80" t="s">
        <v>866</v>
      </c>
      <c r="AJ111" s="80"/>
      <c r="AK111" s="88" t="s">
        <v>838</v>
      </c>
      <c r="AL111" s="80" t="b">
        <v>0</v>
      </c>
      <c r="AM111" s="80">
        <v>0</v>
      </c>
      <c r="AN111" s="88" t="s">
        <v>838</v>
      </c>
      <c r="AO111" s="80" t="s">
        <v>879</v>
      </c>
      <c r="AP111" s="80" t="b">
        <v>0</v>
      </c>
      <c r="AQ111" s="88" t="s">
        <v>776</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243</v>
      </c>
      <c r="B112" s="65" t="s">
        <v>257</v>
      </c>
      <c r="C112" s="66" t="s">
        <v>2385</v>
      </c>
      <c r="D112" s="67">
        <v>10</v>
      </c>
      <c r="E112" s="68" t="s">
        <v>136</v>
      </c>
      <c r="F112" s="69">
        <v>21.6</v>
      </c>
      <c r="G112" s="66"/>
      <c r="H112" s="70"/>
      <c r="I112" s="71"/>
      <c r="J112" s="71"/>
      <c r="K112" s="34" t="s">
        <v>66</v>
      </c>
      <c r="L112" s="78">
        <v>112</v>
      </c>
      <c r="M112" s="78"/>
      <c r="N112" s="73"/>
      <c r="O112" s="80" t="s">
        <v>319</v>
      </c>
      <c r="P112" s="82">
        <v>43598.93111111111</v>
      </c>
      <c r="Q112" s="80" t="s">
        <v>373</v>
      </c>
      <c r="R112" s="80"/>
      <c r="S112" s="80"/>
      <c r="T112" s="80" t="s">
        <v>448</v>
      </c>
      <c r="U112" s="80"/>
      <c r="V112" s="83" t="s">
        <v>485</v>
      </c>
      <c r="W112" s="82">
        <v>43598.93111111111</v>
      </c>
      <c r="X112" s="86">
        <v>43598</v>
      </c>
      <c r="Y112" s="88" t="s">
        <v>561</v>
      </c>
      <c r="Z112" s="83" t="s">
        <v>669</v>
      </c>
      <c r="AA112" s="80"/>
      <c r="AB112" s="80"/>
      <c r="AC112" s="88" t="s">
        <v>776</v>
      </c>
      <c r="AD112" s="88" t="s">
        <v>834</v>
      </c>
      <c r="AE112" s="80" t="b">
        <v>0</v>
      </c>
      <c r="AF112" s="80">
        <v>1</v>
      </c>
      <c r="AG112" s="88" t="s">
        <v>862</v>
      </c>
      <c r="AH112" s="80" t="b">
        <v>0</v>
      </c>
      <c r="AI112" s="80" t="s">
        <v>866</v>
      </c>
      <c r="AJ112" s="80"/>
      <c r="AK112" s="88" t="s">
        <v>838</v>
      </c>
      <c r="AL112" s="80" t="b">
        <v>0</v>
      </c>
      <c r="AM112" s="80">
        <v>0</v>
      </c>
      <c r="AN112" s="88" t="s">
        <v>838</v>
      </c>
      <c r="AO112" s="80" t="s">
        <v>878</v>
      </c>
      <c r="AP112" s="80" t="b">
        <v>0</v>
      </c>
      <c r="AQ112" s="88" t="s">
        <v>834</v>
      </c>
      <c r="AR112" s="80" t="s">
        <v>197</v>
      </c>
      <c r="AS112" s="80">
        <v>0</v>
      </c>
      <c r="AT112" s="80">
        <v>0</v>
      </c>
      <c r="AU112" s="80"/>
      <c r="AV112" s="80"/>
      <c r="AW112" s="80"/>
      <c r="AX112" s="80"/>
      <c r="AY112" s="80"/>
      <c r="AZ112" s="80"/>
      <c r="BA112" s="80"/>
      <c r="BB112" s="80"/>
      <c r="BC112">
        <v>3</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243</v>
      </c>
      <c r="B113" s="65" t="s">
        <v>257</v>
      </c>
      <c r="C113" s="66" t="s">
        <v>2385</v>
      </c>
      <c r="D113" s="67">
        <v>10</v>
      </c>
      <c r="E113" s="68" t="s">
        <v>136</v>
      </c>
      <c r="F113" s="69">
        <v>21.6</v>
      </c>
      <c r="G113" s="66"/>
      <c r="H113" s="70"/>
      <c r="I113" s="71"/>
      <c r="J113" s="71"/>
      <c r="K113" s="34" t="s">
        <v>66</v>
      </c>
      <c r="L113" s="78">
        <v>113</v>
      </c>
      <c r="M113" s="78"/>
      <c r="N113" s="73"/>
      <c r="O113" s="80" t="s">
        <v>319</v>
      </c>
      <c r="P113" s="82">
        <v>43598.934166666666</v>
      </c>
      <c r="Q113" s="80" t="s">
        <v>374</v>
      </c>
      <c r="R113" s="80"/>
      <c r="S113" s="80"/>
      <c r="T113" s="80"/>
      <c r="U113" s="80"/>
      <c r="V113" s="83" t="s">
        <v>485</v>
      </c>
      <c r="W113" s="82">
        <v>43598.934166666666</v>
      </c>
      <c r="X113" s="86">
        <v>43598</v>
      </c>
      <c r="Y113" s="88" t="s">
        <v>562</v>
      </c>
      <c r="Z113" s="83" t="s">
        <v>670</v>
      </c>
      <c r="AA113" s="80"/>
      <c r="AB113" s="80"/>
      <c r="AC113" s="88" t="s">
        <v>777</v>
      </c>
      <c r="AD113" s="88" t="s">
        <v>775</v>
      </c>
      <c r="AE113" s="80" t="b">
        <v>0</v>
      </c>
      <c r="AF113" s="80">
        <v>1</v>
      </c>
      <c r="AG113" s="88" t="s">
        <v>862</v>
      </c>
      <c r="AH113" s="80" t="b">
        <v>0</v>
      </c>
      <c r="AI113" s="80" t="s">
        <v>866</v>
      </c>
      <c r="AJ113" s="80"/>
      <c r="AK113" s="88" t="s">
        <v>838</v>
      </c>
      <c r="AL113" s="80" t="b">
        <v>0</v>
      </c>
      <c r="AM113" s="80">
        <v>0</v>
      </c>
      <c r="AN113" s="88" t="s">
        <v>838</v>
      </c>
      <c r="AO113" s="80" t="s">
        <v>878</v>
      </c>
      <c r="AP113" s="80" t="b">
        <v>0</v>
      </c>
      <c r="AQ113" s="88" t="s">
        <v>775</v>
      </c>
      <c r="AR113" s="80" t="s">
        <v>197</v>
      </c>
      <c r="AS113" s="80">
        <v>0</v>
      </c>
      <c r="AT113" s="80">
        <v>0</v>
      </c>
      <c r="AU113" s="80"/>
      <c r="AV113" s="80"/>
      <c r="AW113" s="80"/>
      <c r="AX113" s="80"/>
      <c r="AY113" s="80"/>
      <c r="AZ113" s="80"/>
      <c r="BA113" s="80"/>
      <c r="BB113" s="80"/>
      <c r="BC113">
        <v>3</v>
      </c>
      <c r="BD113" s="79" t="str">
        <f>REPLACE(INDEX(GroupVertices[Group],MATCH(Edges[[#This Row],[Vertex 1]],GroupVertices[Vertex],0)),1,1,"")</f>
        <v>1</v>
      </c>
      <c r="BE113" s="79" t="str">
        <f>REPLACE(INDEX(GroupVertices[Group],MATCH(Edges[[#This Row],[Vertex 2]],GroupVertices[Vertex],0)),1,1,"")</f>
        <v>1</v>
      </c>
      <c r="BF113" s="48"/>
      <c r="BG113" s="49"/>
      <c r="BH113" s="48"/>
      <c r="BI113" s="49"/>
      <c r="BJ113" s="48"/>
      <c r="BK113" s="49"/>
      <c r="BL113" s="48"/>
      <c r="BM113" s="49"/>
      <c r="BN113" s="48"/>
    </row>
    <row r="114" spans="1:66" ht="15">
      <c r="A114" s="65" t="s">
        <v>243</v>
      </c>
      <c r="B114" s="65" t="s">
        <v>257</v>
      </c>
      <c r="C114" s="66" t="s">
        <v>2385</v>
      </c>
      <c r="D114" s="67">
        <v>10</v>
      </c>
      <c r="E114" s="68" t="s">
        <v>136</v>
      </c>
      <c r="F114" s="69">
        <v>21.6</v>
      </c>
      <c r="G114" s="66"/>
      <c r="H114" s="70"/>
      <c r="I114" s="71"/>
      <c r="J114" s="71"/>
      <c r="K114" s="34" t="s">
        <v>66</v>
      </c>
      <c r="L114" s="78">
        <v>114</v>
      </c>
      <c r="M114" s="78"/>
      <c r="N114" s="73"/>
      <c r="O114" s="80" t="s">
        <v>319</v>
      </c>
      <c r="P114" s="82">
        <v>43598.934907407405</v>
      </c>
      <c r="Q114" s="80" t="s">
        <v>375</v>
      </c>
      <c r="R114" s="80"/>
      <c r="S114" s="80"/>
      <c r="T114" s="80"/>
      <c r="U114" s="80"/>
      <c r="V114" s="83" t="s">
        <v>485</v>
      </c>
      <c r="W114" s="82">
        <v>43598.934907407405</v>
      </c>
      <c r="X114" s="86">
        <v>43598</v>
      </c>
      <c r="Y114" s="88" t="s">
        <v>563</v>
      </c>
      <c r="Z114" s="83" t="s">
        <v>671</v>
      </c>
      <c r="AA114" s="80"/>
      <c r="AB114" s="80"/>
      <c r="AC114" s="88" t="s">
        <v>778</v>
      </c>
      <c r="AD114" s="88" t="s">
        <v>777</v>
      </c>
      <c r="AE114" s="80" t="b">
        <v>0</v>
      </c>
      <c r="AF114" s="80">
        <v>0</v>
      </c>
      <c r="AG114" s="88" t="s">
        <v>839</v>
      </c>
      <c r="AH114" s="80" t="b">
        <v>0</v>
      </c>
      <c r="AI114" s="80" t="s">
        <v>866</v>
      </c>
      <c r="AJ114" s="80"/>
      <c r="AK114" s="88" t="s">
        <v>838</v>
      </c>
      <c r="AL114" s="80" t="b">
        <v>0</v>
      </c>
      <c r="AM114" s="80">
        <v>0</v>
      </c>
      <c r="AN114" s="88" t="s">
        <v>838</v>
      </c>
      <c r="AO114" s="80" t="s">
        <v>878</v>
      </c>
      <c r="AP114" s="80" t="b">
        <v>0</v>
      </c>
      <c r="AQ114" s="88" t="s">
        <v>777</v>
      </c>
      <c r="AR114" s="80" t="s">
        <v>197</v>
      </c>
      <c r="AS114" s="80">
        <v>0</v>
      </c>
      <c r="AT114" s="80">
        <v>0</v>
      </c>
      <c r="AU114" s="80"/>
      <c r="AV114" s="80"/>
      <c r="AW114" s="80"/>
      <c r="AX114" s="80"/>
      <c r="AY114" s="80"/>
      <c r="AZ114" s="80"/>
      <c r="BA114" s="80"/>
      <c r="BB114" s="80"/>
      <c r="BC114">
        <v>3</v>
      </c>
      <c r="BD114" s="79" t="str">
        <f>REPLACE(INDEX(GroupVertices[Group],MATCH(Edges[[#This Row],[Vertex 1]],GroupVertices[Vertex],0)),1,1,"")</f>
        <v>1</v>
      </c>
      <c r="BE114" s="79" t="str">
        <f>REPLACE(INDEX(GroupVertices[Group],MATCH(Edges[[#This Row],[Vertex 2]],GroupVertices[Vertex],0)),1,1,"")</f>
        <v>1</v>
      </c>
      <c r="BF114" s="48"/>
      <c r="BG114" s="49"/>
      <c r="BH114" s="48"/>
      <c r="BI114" s="49"/>
      <c r="BJ114" s="48"/>
      <c r="BK114" s="49"/>
      <c r="BL114" s="48"/>
      <c r="BM114" s="49"/>
      <c r="BN114" s="48"/>
    </row>
    <row r="115" spans="1:66" ht="15">
      <c r="A115" s="65" t="s">
        <v>243</v>
      </c>
      <c r="B115" s="65" t="s">
        <v>257</v>
      </c>
      <c r="C115" s="66" t="s">
        <v>2383</v>
      </c>
      <c r="D115" s="67">
        <v>3</v>
      </c>
      <c r="E115" s="68" t="s">
        <v>132</v>
      </c>
      <c r="F115" s="69">
        <v>32</v>
      </c>
      <c r="G115" s="66"/>
      <c r="H115" s="70"/>
      <c r="I115" s="71"/>
      <c r="J115" s="71"/>
      <c r="K115" s="34" t="s">
        <v>66</v>
      </c>
      <c r="L115" s="78">
        <v>115</v>
      </c>
      <c r="M115" s="78"/>
      <c r="N115" s="73"/>
      <c r="O115" s="80" t="s">
        <v>320</v>
      </c>
      <c r="P115" s="82">
        <v>43598.935277777775</v>
      </c>
      <c r="Q115" s="80" t="s">
        <v>376</v>
      </c>
      <c r="R115" s="80"/>
      <c r="S115" s="80"/>
      <c r="T115" s="80" t="s">
        <v>448</v>
      </c>
      <c r="U115" s="80"/>
      <c r="V115" s="83" t="s">
        <v>485</v>
      </c>
      <c r="W115" s="82">
        <v>43598.935277777775</v>
      </c>
      <c r="X115" s="86">
        <v>43598</v>
      </c>
      <c r="Y115" s="88" t="s">
        <v>565</v>
      </c>
      <c r="Z115" s="83" t="s">
        <v>673</v>
      </c>
      <c r="AA115" s="80"/>
      <c r="AB115" s="80"/>
      <c r="AC115" s="88" t="s">
        <v>780</v>
      </c>
      <c r="AD115" s="80"/>
      <c r="AE115" s="80" t="b">
        <v>0</v>
      </c>
      <c r="AF115" s="80">
        <v>0</v>
      </c>
      <c r="AG115" s="88" t="s">
        <v>838</v>
      </c>
      <c r="AH115" s="80" t="b">
        <v>0</v>
      </c>
      <c r="AI115" s="80" t="s">
        <v>867</v>
      </c>
      <c r="AJ115" s="80"/>
      <c r="AK115" s="88" t="s">
        <v>838</v>
      </c>
      <c r="AL115" s="80" t="b">
        <v>0</v>
      </c>
      <c r="AM115" s="80">
        <v>1</v>
      </c>
      <c r="AN115" s="88" t="s">
        <v>779</v>
      </c>
      <c r="AO115" s="80" t="s">
        <v>878</v>
      </c>
      <c r="AP115" s="80" t="b">
        <v>0</v>
      </c>
      <c r="AQ115" s="88" t="s">
        <v>779</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0</v>
      </c>
      <c r="BG115" s="49">
        <v>0</v>
      </c>
      <c r="BH115" s="48">
        <v>0</v>
      </c>
      <c r="BI115" s="49">
        <v>0</v>
      </c>
      <c r="BJ115" s="48">
        <v>0</v>
      </c>
      <c r="BK115" s="49">
        <v>0</v>
      </c>
      <c r="BL115" s="48">
        <v>1</v>
      </c>
      <c r="BM115" s="49">
        <v>100</v>
      </c>
      <c r="BN115" s="48">
        <v>1</v>
      </c>
    </row>
    <row r="116" spans="1:66" ht="15">
      <c r="A116" s="65" t="s">
        <v>243</v>
      </c>
      <c r="B116" s="65" t="s">
        <v>304</v>
      </c>
      <c r="C116" s="66" t="s">
        <v>2383</v>
      </c>
      <c r="D116" s="67">
        <v>3</v>
      </c>
      <c r="E116" s="68" t="s">
        <v>132</v>
      </c>
      <c r="F116" s="69">
        <v>32</v>
      </c>
      <c r="G116" s="66"/>
      <c r="H116" s="70"/>
      <c r="I116" s="71"/>
      <c r="J116" s="71"/>
      <c r="K116" s="34" t="s">
        <v>65</v>
      </c>
      <c r="L116" s="78">
        <v>116</v>
      </c>
      <c r="M116" s="78"/>
      <c r="N116" s="73"/>
      <c r="O116" s="80" t="s">
        <v>318</v>
      </c>
      <c r="P116" s="82">
        <v>43599.34425925926</v>
      </c>
      <c r="Q116" s="80" t="s">
        <v>377</v>
      </c>
      <c r="R116" s="83" t="s">
        <v>421</v>
      </c>
      <c r="S116" s="80" t="s">
        <v>433</v>
      </c>
      <c r="T116" s="80" t="s">
        <v>449</v>
      </c>
      <c r="U116" s="80"/>
      <c r="V116" s="83" t="s">
        <v>485</v>
      </c>
      <c r="W116" s="82">
        <v>43599.34425925926</v>
      </c>
      <c r="X116" s="86">
        <v>43599</v>
      </c>
      <c r="Y116" s="88" t="s">
        <v>566</v>
      </c>
      <c r="Z116" s="83" t="s">
        <v>674</v>
      </c>
      <c r="AA116" s="80"/>
      <c r="AB116" s="80"/>
      <c r="AC116" s="88" t="s">
        <v>781</v>
      </c>
      <c r="AD116" s="80"/>
      <c r="AE116" s="80" t="b">
        <v>0</v>
      </c>
      <c r="AF116" s="80">
        <v>4</v>
      </c>
      <c r="AG116" s="88" t="s">
        <v>838</v>
      </c>
      <c r="AH116" s="80" t="b">
        <v>1</v>
      </c>
      <c r="AI116" s="80" t="s">
        <v>866</v>
      </c>
      <c r="AJ116" s="80"/>
      <c r="AK116" s="88" t="s">
        <v>871</v>
      </c>
      <c r="AL116" s="80" t="b">
        <v>0</v>
      </c>
      <c r="AM116" s="80">
        <v>4</v>
      </c>
      <c r="AN116" s="88" t="s">
        <v>838</v>
      </c>
      <c r="AO116" s="80" t="s">
        <v>878</v>
      </c>
      <c r="AP116" s="80" t="b">
        <v>0</v>
      </c>
      <c r="AQ116" s="88" t="s">
        <v>781</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c r="BG116" s="49"/>
      <c r="BH116" s="48"/>
      <c r="BI116" s="49"/>
      <c r="BJ116" s="48"/>
      <c r="BK116" s="49"/>
      <c r="BL116" s="48"/>
      <c r="BM116" s="49"/>
      <c r="BN116" s="48"/>
    </row>
    <row r="117" spans="1:66" ht="15">
      <c r="A117" s="65" t="s">
        <v>243</v>
      </c>
      <c r="B117" s="65" t="s">
        <v>305</v>
      </c>
      <c r="C117" s="66" t="s">
        <v>2383</v>
      </c>
      <c r="D117" s="67">
        <v>3</v>
      </c>
      <c r="E117" s="68" t="s">
        <v>132</v>
      </c>
      <c r="F117" s="69">
        <v>32</v>
      </c>
      <c r="G117" s="66"/>
      <c r="H117" s="70"/>
      <c r="I117" s="71"/>
      <c r="J117" s="71"/>
      <c r="K117" s="34" t="s">
        <v>65</v>
      </c>
      <c r="L117" s="78">
        <v>117</v>
      </c>
      <c r="M117" s="78"/>
      <c r="N117" s="73"/>
      <c r="O117" s="80" t="s">
        <v>318</v>
      </c>
      <c r="P117" s="82">
        <v>43599.34425925926</v>
      </c>
      <c r="Q117" s="80" t="s">
        <v>377</v>
      </c>
      <c r="R117" s="83" t="s">
        <v>421</v>
      </c>
      <c r="S117" s="80" t="s">
        <v>433</v>
      </c>
      <c r="T117" s="80" t="s">
        <v>449</v>
      </c>
      <c r="U117" s="80"/>
      <c r="V117" s="83" t="s">
        <v>485</v>
      </c>
      <c r="W117" s="82">
        <v>43599.34425925926</v>
      </c>
      <c r="X117" s="86">
        <v>43599</v>
      </c>
      <c r="Y117" s="88" t="s">
        <v>566</v>
      </c>
      <c r="Z117" s="83" t="s">
        <v>674</v>
      </c>
      <c r="AA117" s="80"/>
      <c r="AB117" s="80"/>
      <c r="AC117" s="88" t="s">
        <v>781</v>
      </c>
      <c r="AD117" s="80"/>
      <c r="AE117" s="80" t="b">
        <v>0</v>
      </c>
      <c r="AF117" s="80">
        <v>4</v>
      </c>
      <c r="AG117" s="88" t="s">
        <v>838</v>
      </c>
      <c r="AH117" s="80" t="b">
        <v>1</v>
      </c>
      <c r="AI117" s="80" t="s">
        <v>866</v>
      </c>
      <c r="AJ117" s="80"/>
      <c r="AK117" s="88" t="s">
        <v>871</v>
      </c>
      <c r="AL117" s="80" t="b">
        <v>0</v>
      </c>
      <c r="AM117" s="80">
        <v>4</v>
      </c>
      <c r="AN117" s="88" t="s">
        <v>838</v>
      </c>
      <c r="AO117" s="80" t="s">
        <v>878</v>
      </c>
      <c r="AP117" s="80" t="b">
        <v>0</v>
      </c>
      <c r="AQ117" s="88" t="s">
        <v>781</v>
      </c>
      <c r="AR117" s="80" t="s">
        <v>197</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243</v>
      </c>
      <c r="B118" s="65" t="s">
        <v>306</v>
      </c>
      <c r="C118" s="66" t="s">
        <v>2383</v>
      </c>
      <c r="D118" s="67">
        <v>3</v>
      </c>
      <c r="E118" s="68" t="s">
        <v>132</v>
      </c>
      <c r="F118" s="69">
        <v>32</v>
      </c>
      <c r="G118" s="66"/>
      <c r="H118" s="70"/>
      <c r="I118" s="71"/>
      <c r="J118" s="71"/>
      <c r="K118" s="34" t="s">
        <v>65</v>
      </c>
      <c r="L118" s="78">
        <v>118</v>
      </c>
      <c r="M118" s="78"/>
      <c r="N118" s="73"/>
      <c r="O118" s="80" t="s">
        <v>318</v>
      </c>
      <c r="P118" s="82">
        <v>43599.34425925926</v>
      </c>
      <c r="Q118" s="80" t="s">
        <v>377</v>
      </c>
      <c r="R118" s="83" t="s">
        <v>421</v>
      </c>
      <c r="S118" s="80" t="s">
        <v>433</v>
      </c>
      <c r="T118" s="80" t="s">
        <v>449</v>
      </c>
      <c r="U118" s="80"/>
      <c r="V118" s="83" t="s">
        <v>485</v>
      </c>
      <c r="W118" s="82">
        <v>43599.34425925926</v>
      </c>
      <c r="X118" s="86">
        <v>43599</v>
      </c>
      <c r="Y118" s="88" t="s">
        <v>566</v>
      </c>
      <c r="Z118" s="83" t="s">
        <v>674</v>
      </c>
      <c r="AA118" s="80"/>
      <c r="AB118" s="80"/>
      <c r="AC118" s="88" t="s">
        <v>781</v>
      </c>
      <c r="AD118" s="80"/>
      <c r="AE118" s="80" t="b">
        <v>0</v>
      </c>
      <c r="AF118" s="80">
        <v>4</v>
      </c>
      <c r="AG118" s="88" t="s">
        <v>838</v>
      </c>
      <c r="AH118" s="80" t="b">
        <v>1</v>
      </c>
      <c r="AI118" s="80" t="s">
        <v>866</v>
      </c>
      <c r="AJ118" s="80"/>
      <c r="AK118" s="88" t="s">
        <v>871</v>
      </c>
      <c r="AL118" s="80" t="b">
        <v>0</v>
      </c>
      <c r="AM118" s="80">
        <v>4</v>
      </c>
      <c r="AN118" s="88" t="s">
        <v>838</v>
      </c>
      <c r="AO118" s="80" t="s">
        <v>878</v>
      </c>
      <c r="AP118" s="80" t="b">
        <v>0</v>
      </c>
      <c r="AQ118" s="88" t="s">
        <v>781</v>
      </c>
      <c r="AR118" s="80" t="s">
        <v>197</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5" t="s">
        <v>258</v>
      </c>
      <c r="B119" s="65" t="s">
        <v>258</v>
      </c>
      <c r="C119" s="66" t="s">
        <v>2383</v>
      </c>
      <c r="D119" s="67">
        <v>3</v>
      </c>
      <c r="E119" s="68" t="s">
        <v>132</v>
      </c>
      <c r="F119" s="69">
        <v>32</v>
      </c>
      <c r="G119" s="66"/>
      <c r="H119" s="70"/>
      <c r="I119" s="71"/>
      <c r="J119" s="71"/>
      <c r="K119" s="34" t="s">
        <v>65</v>
      </c>
      <c r="L119" s="78">
        <v>119</v>
      </c>
      <c r="M119" s="78"/>
      <c r="N119" s="73"/>
      <c r="O119" s="80" t="s">
        <v>197</v>
      </c>
      <c r="P119" s="82">
        <v>43591.31259259259</v>
      </c>
      <c r="Q119" s="80" t="s">
        <v>378</v>
      </c>
      <c r="R119" s="83" t="s">
        <v>422</v>
      </c>
      <c r="S119" s="80" t="s">
        <v>438</v>
      </c>
      <c r="T119" s="80"/>
      <c r="U119" s="83" t="s">
        <v>463</v>
      </c>
      <c r="V119" s="83" t="s">
        <v>463</v>
      </c>
      <c r="W119" s="82">
        <v>43591.31259259259</v>
      </c>
      <c r="X119" s="86">
        <v>43591</v>
      </c>
      <c r="Y119" s="88" t="s">
        <v>567</v>
      </c>
      <c r="Z119" s="83" t="s">
        <v>675</v>
      </c>
      <c r="AA119" s="80"/>
      <c r="AB119" s="80"/>
      <c r="AC119" s="88" t="s">
        <v>782</v>
      </c>
      <c r="AD119" s="80"/>
      <c r="AE119" s="80" t="b">
        <v>0</v>
      </c>
      <c r="AF119" s="80">
        <v>1</v>
      </c>
      <c r="AG119" s="88" t="s">
        <v>838</v>
      </c>
      <c r="AH119" s="80" t="b">
        <v>0</v>
      </c>
      <c r="AI119" s="80" t="s">
        <v>866</v>
      </c>
      <c r="AJ119" s="80"/>
      <c r="AK119" s="88" t="s">
        <v>838</v>
      </c>
      <c r="AL119" s="80" t="b">
        <v>0</v>
      </c>
      <c r="AM119" s="80">
        <v>1</v>
      </c>
      <c r="AN119" s="88" t="s">
        <v>838</v>
      </c>
      <c r="AO119" s="80" t="s">
        <v>882</v>
      </c>
      <c r="AP119" s="80" t="b">
        <v>0</v>
      </c>
      <c r="AQ119" s="88" t="s">
        <v>782</v>
      </c>
      <c r="AR119" s="80" t="s">
        <v>320</v>
      </c>
      <c r="AS119" s="80">
        <v>0</v>
      </c>
      <c r="AT119" s="80">
        <v>0</v>
      </c>
      <c r="AU119" s="80"/>
      <c r="AV119" s="80"/>
      <c r="AW119" s="80"/>
      <c r="AX119" s="80"/>
      <c r="AY119" s="80"/>
      <c r="AZ119" s="80"/>
      <c r="BA119" s="80"/>
      <c r="BB119" s="80"/>
      <c r="BC119">
        <v>1</v>
      </c>
      <c r="BD119" s="79" t="str">
        <f>REPLACE(INDEX(GroupVertices[Group],MATCH(Edges[[#This Row],[Vertex 1]],GroupVertices[Vertex],0)),1,1,"")</f>
        <v>4</v>
      </c>
      <c r="BE119" s="79" t="str">
        <f>REPLACE(INDEX(GroupVertices[Group],MATCH(Edges[[#This Row],[Vertex 2]],GroupVertices[Vertex],0)),1,1,"")</f>
        <v>4</v>
      </c>
      <c r="BF119" s="48">
        <v>0</v>
      </c>
      <c r="BG119" s="49">
        <v>0</v>
      </c>
      <c r="BH119" s="48">
        <v>0</v>
      </c>
      <c r="BI119" s="49">
        <v>0</v>
      </c>
      <c r="BJ119" s="48">
        <v>0</v>
      </c>
      <c r="BK119" s="49">
        <v>0</v>
      </c>
      <c r="BL119" s="48">
        <v>5</v>
      </c>
      <c r="BM119" s="49">
        <v>100</v>
      </c>
      <c r="BN119" s="48">
        <v>5</v>
      </c>
    </row>
    <row r="120" spans="1:66" ht="15">
      <c r="A120" s="65" t="s">
        <v>258</v>
      </c>
      <c r="B120" s="65" t="s">
        <v>243</v>
      </c>
      <c r="C120" s="66" t="s">
        <v>2383</v>
      </c>
      <c r="D120" s="67">
        <v>3</v>
      </c>
      <c r="E120" s="68" t="s">
        <v>132</v>
      </c>
      <c r="F120" s="69">
        <v>32</v>
      </c>
      <c r="G120" s="66"/>
      <c r="H120" s="70"/>
      <c r="I120" s="71"/>
      <c r="J120" s="71"/>
      <c r="K120" s="34" t="s">
        <v>66</v>
      </c>
      <c r="L120" s="78">
        <v>120</v>
      </c>
      <c r="M120" s="78"/>
      <c r="N120" s="73"/>
      <c r="O120" s="80" t="s">
        <v>319</v>
      </c>
      <c r="P120" s="82">
        <v>43592.59951388889</v>
      </c>
      <c r="Q120" s="80" t="s">
        <v>379</v>
      </c>
      <c r="R120" s="80"/>
      <c r="S120" s="80"/>
      <c r="T120" s="80" t="s">
        <v>450</v>
      </c>
      <c r="U120" s="83" t="s">
        <v>464</v>
      </c>
      <c r="V120" s="83" t="s">
        <v>464</v>
      </c>
      <c r="W120" s="82">
        <v>43592.59951388889</v>
      </c>
      <c r="X120" s="86">
        <v>43592</v>
      </c>
      <c r="Y120" s="88" t="s">
        <v>568</v>
      </c>
      <c r="Z120" s="83" t="s">
        <v>429</v>
      </c>
      <c r="AA120" s="80"/>
      <c r="AB120" s="80"/>
      <c r="AC120" s="88" t="s">
        <v>783</v>
      </c>
      <c r="AD120" s="88" t="s">
        <v>786</v>
      </c>
      <c r="AE120" s="80" t="b">
        <v>0</v>
      </c>
      <c r="AF120" s="80">
        <v>0</v>
      </c>
      <c r="AG120" s="88" t="s">
        <v>839</v>
      </c>
      <c r="AH120" s="80" t="b">
        <v>0</v>
      </c>
      <c r="AI120" s="80" t="s">
        <v>866</v>
      </c>
      <c r="AJ120" s="80"/>
      <c r="AK120" s="88" t="s">
        <v>838</v>
      </c>
      <c r="AL120" s="80" t="b">
        <v>0</v>
      </c>
      <c r="AM120" s="80">
        <v>0</v>
      </c>
      <c r="AN120" s="88" t="s">
        <v>838</v>
      </c>
      <c r="AO120" s="80" t="s">
        <v>883</v>
      </c>
      <c r="AP120" s="80" t="b">
        <v>0</v>
      </c>
      <c r="AQ120" s="88" t="s">
        <v>786</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1</v>
      </c>
      <c r="BF120" s="48">
        <v>3</v>
      </c>
      <c r="BG120" s="49">
        <v>9.090909090909092</v>
      </c>
      <c r="BH120" s="48">
        <v>0</v>
      </c>
      <c r="BI120" s="49">
        <v>0</v>
      </c>
      <c r="BJ120" s="48">
        <v>0</v>
      </c>
      <c r="BK120" s="49">
        <v>0</v>
      </c>
      <c r="BL120" s="48">
        <v>30</v>
      </c>
      <c r="BM120" s="49">
        <v>90.9090909090909</v>
      </c>
      <c r="BN120" s="48">
        <v>33</v>
      </c>
    </row>
    <row r="121" spans="1:66" ht="15">
      <c r="A121" s="65" t="s">
        <v>258</v>
      </c>
      <c r="B121" s="65" t="s">
        <v>243</v>
      </c>
      <c r="C121" s="66" t="s">
        <v>2383</v>
      </c>
      <c r="D121" s="67">
        <v>3</v>
      </c>
      <c r="E121" s="68" t="s">
        <v>132</v>
      </c>
      <c r="F121" s="69">
        <v>32</v>
      </c>
      <c r="G121" s="66"/>
      <c r="H121" s="70"/>
      <c r="I121" s="71"/>
      <c r="J121" s="71"/>
      <c r="K121" s="34" t="s">
        <v>66</v>
      </c>
      <c r="L121" s="78">
        <v>121</v>
      </c>
      <c r="M121" s="78"/>
      <c r="N121" s="73"/>
      <c r="O121" s="80" t="s">
        <v>318</v>
      </c>
      <c r="P121" s="82">
        <v>43599.37326388889</v>
      </c>
      <c r="Q121" s="80" t="s">
        <v>380</v>
      </c>
      <c r="R121" s="83" t="s">
        <v>423</v>
      </c>
      <c r="S121" s="80" t="s">
        <v>433</v>
      </c>
      <c r="T121" s="80"/>
      <c r="U121" s="80"/>
      <c r="V121" s="83" t="s">
        <v>492</v>
      </c>
      <c r="W121" s="82">
        <v>43599.37326388889</v>
      </c>
      <c r="X121" s="86">
        <v>43599</v>
      </c>
      <c r="Y121" s="88" t="s">
        <v>569</v>
      </c>
      <c r="Z121" s="83" t="s">
        <v>676</v>
      </c>
      <c r="AA121" s="80"/>
      <c r="AB121" s="80"/>
      <c r="AC121" s="88" t="s">
        <v>784</v>
      </c>
      <c r="AD121" s="80"/>
      <c r="AE121" s="80" t="b">
        <v>0</v>
      </c>
      <c r="AF121" s="80">
        <v>2</v>
      </c>
      <c r="AG121" s="88" t="s">
        <v>838</v>
      </c>
      <c r="AH121" s="80" t="b">
        <v>1</v>
      </c>
      <c r="AI121" s="80" t="s">
        <v>866</v>
      </c>
      <c r="AJ121" s="80"/>
      <c r="AK121" s="88" t="s">
        <v>872</v>
      </c>
      <c r="AL121" s="80" t="b">
        <v>0</v>
      </c>
      <c r="AM121" s="80">
        <v>0</v>
      </c>
      <c r="AN121" s="88" t="s">
        <v>838</v>
      </c>
      <c r="AO121" s="80" t="s">
        <v>878</v>
      </c>
      <c r="AP121" s="80" t="b">
        <v>0</v>
      </c>
      <c r="AQ121" s="88" t="s">
        <v>784</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1</v>
      </c>
      <c r="BF121" s="48">
        <v>0</v>
      </c>
      <c r="BG121" s="49">
        <v>0</v>
      </c>
      <c r="BH121" s="48">
        <v>0</v>
      </c>
      <c r="BI121" s="49">
        <v>0</v>
      </c>
      <c r="BJ121" s="48">
        <v>0</v>
      </c>
      <c r="BK121" s="49">
        <v>0</v>
      </c>
      <c r="BL121" s="48">
        <v>5</v>
      </c>
      <c r="BM121" s="49">
        <v>100</v>
      </c>
      <c r="BN121" s="48">
        <v>5</v>
      </c>
    </row>
    <row r="122" spans="1:66" ht="15">
      <c r="A122" s="65" t="s">
        <v>243</v>
      </c>
      <c r="B122" s="65" t="s">
        <v>258</v>
      </c>
      <c r="C122" s="66" t="s">
        <v>2383</v>
      </c>
      <c r="D122" s="67">
        <v>3</v>
      </c>
      <c r="E122" s="68" t="s">
        <v>132</v>
      </c>
      <c r="F122" s="69">
        <v>32</v>
      </c>
      <c r="G122" s="66"/>
      <c r="H122" s="70"/>
      <c r="I122" s="71"/>
      <c r="J122" s="71"/>
      <c r="K122" s="34" t="s">
        <v>66</v>
      </c>
      <c r="L122" s="78">
        <v>122</v>
      </c>
      <c r="M122" s="78"/>
      <c r="N122" s="73"/>
      <c r="O122" s="80" t="s">
        <v>320</v>
      </c>
      <c r="P122" s="82">
        <v>43591.33375</v>
      </c>
      <c r="Q122" s="80" t="s">
        <v>378</v>
      </c>
      <c r="R122" s="83" t="s">
        <v>422</v>
      </c>
      <c r="S122" s="80" t="s">
        <v>438</v>
      </c>
      <c r="T122" s="80"/>
      <c r="U122" s="83" t="s">
        <v>463</v>
      </c>
      <c r="V122" s="83" t="s">
        <v>463</v>
      </c>
      <c r="W122" s="82">
        <v>43591.33375</v>
      </c>
      <c r="X122" s="86">
        <v>43591</v>
      </c>
      <c r="Y122" s="88" t="s">
        <v>570</v>
      </c>
      <c r="Z122" s="83" t="s">
        <v>677</v>
      </c>
      <c r="AA122" s="80"/>
      <c r="AB122" s="80"/>
      <c r="AC122" s="88" t="s">
        <v>785</v>
      </c>
      <c r="AD122" s="80"/>
      <c r="AE122" s="80" t="b">
        <v>0</v>
      </c>
      <c r="AF122" s="80">
        <v>0</v>
      </c>
      <c r="AG122" s="88" t="s">
        <v>838</v>
      </c>
      <c r="AH122" s="80" t="b">
        <v>0</v>
      </c>
      <c r="AI122" s="80" t="s">
        <v>866</v>
      </c>
      <c r="AJ122" s="80"/>
      <c r="AK122" s="88" t="s">
        <v>838</v>
      </c>
      <c r="AL122" s="80" t="b">
        <v>0</v>
      </c>
      <c r="AM122" s="80">
        <v>1</v>
      </c>
      <c r="AN122" s="88" t="s">
        <v>782</v>
      </c>
      <c r="AO122" s="80" t="s">
        <v>880</v>
      </c>
      <c r="AP122" s="80" t="b">
        <v>0</v>
      </c>
      <c r="AQ122" s="88" t="s">
        <v>782</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4</v>
      </c>
      <c r="BF122" s="48">
        <v>0</v>
      </c>
      <c r="BG122" s="49">
        <v>0</v>
      </c>
      <c r="BH122" s="48">
        <v>0</v>
      </c>
      <c r="BI122" s="49">
        <v>0</v>
      </c>
      <c r="BJ122" s="48">
        <v>0</v>
      </c>
      <c r="BK122" s="49">
        <v>0</v>
      </c>
      <c r="BL122" s="48">
        <v>5</v>
      </c>
      <c r="BM122" s="49">
        <v>100</v>
      </c>
      <c r="BN122" s="48">
        <v>5</v>
      </c>
    </row>
    <row r="123" spans="1:66" ht="15">
      <c r="A123" s="65" t="s">
        <v>243</v>
      </c>
      <c r="B123" s="65" t="s">
        <v>258</v>
      </c>
      <c r="C123" s="66" t="s">
        <v>2386</v>
      </c>
      <c r="D123" s="67">
        <v>10</v>
      </c>
      <c r="E123" s="68" t="s">
        <v>136</v>
      </c>
      <c r="F123" s="69">
        <v>11.2</v>
      </c>
      <c r="G123" s="66"/>
      <c r="H123" s="70"/>
      <c r="I123" s="71"/>
      <c r="J123" s="71"/>
      <c r="K123" s="34" t="s">
        <v>66</v>
      </c>
      <c r="L123" s="78">
        <v>123</v>
      </c>
      <c r="M123" s="78"/>
      <c r="N123" s="73"/>
      <c r="O123" s="80" t="s">
        <v>318</v>
      </c>
      <c r="P123" s="82">
        <v>43592.59291666667</v>
      </c>
      <c r="Q123" s="80" t="s">
        <v>381</v>
      </c>
      <c r="R123" s="80" t="s">
        <v>424</v>
      </c>
      <c r="S123" s="80" t="s">
        <v>439</v>
      </c>
      <c r="T123" s="80"/>
      <c r="U123" s="80"/>
      <c r="V123" s="83" t="s">
        <v>485</v>
      </c>
      <c r="W123" s="82">
        <v>43592.59291666667</v>
      </c>
      <c r="X123" s="86">
        <v>43592</v>
      </c>
      <c r="Y123" s="88" t="s">
        <v>571</v>
      </c>
      <c r="Z123" s="83" t="s">
        <v>678</v>
      </c>
      <c r="AA123" s="80"/>
      <c r="AB123" s="80"/>
      <c r="AC123" s="88" t="s">
        <v>786</v>
      </c>
      <c r="AD123" s="80"/>
      <c r="AE123" s="80" t="b">
        <v>0</v>
      </c>
      <c r="AF123" s="80">
        <v>3</v>
      </c>
      <c r="AG123" s="88" t="s">
        <v>838</v>
      </c>
      <c r="AH123" s="80" t="b">
        <v>1</v>
      </c>
      <c r="AI123" s="80" t="s">
        <v>866</v>
      </c>
      <c r="AJ123" s="80"/>
      <c r="AK123" s="88" t="s">
        <v>873</v>
      </c>
      <c r="AL123" s="80" t="b">
        <v>0</v>
      </c>
      <c r="AM123" s="80">
        <v>1</v>
      </c>
      <c r="AN123" s="88" t="s">
        <v>838</v>
      </c>
      <c r="AO123" s="80" t="s">
        <v>878</v>
      </c>
      <c r="AP123" s="80" t="b">
        <v>0</v>
      </c>
      <c r="AQ123" s="88" t="s">
        <v>786</v>
      </c>
      <c r="AR123" s="80" t="s">
        <v>197</v>
      </c>
      <c r="AS123" s="80">
        <v>0</v>
      </c>
      <c r="AT123" s="80">
        <v>0</v>
      </c>
      <c r="AU123" s="80"/>
      <c r="AV123" s="80"/>
      <c r="AW123" s="80"/>
      <c r="AX123" s="80"/>
      <c r="AY123" s="80"/>
      <c r="AZ123" s="80"/>
      <c r="BA123" s="80"/>
      <c r="BB123" s="80"/>
      <c r="BC123">
        <v>5</v>
      </c>
      <c r="BD123" s="79" t="str">
        <f>REPLACE(INDEX(GroupVertices[Group],MATCH(Edges[[#This Row],[Vertex 1]],GroupVertices[Vertex],0)),1,1,"")</f>
        <v>1</v>
      </c>
      <c r="BE123" s="79" t="str">
        <f>REPLACE(INDEX(GroupVertices[Group],MATCH(Edges[[#This Row],[Vertex 2]],GroupVertices[Vertex],0)),1,1,"")</f>
        <v>4</v>
      </c>
      <c r="BF123" s="48">
        <v>1</v>
      </c>
      <c r="BG123" s="49">
        <v>5.882352941176471</v>
      </c>
      <c r="BH123" s="48">
        <v>0</v>
      </c>
      <c r="BI123" s="49">
        <v>0</v>
      </c>
      <c r="BJ123" s="48">
        <v>0</v>
      </c>
      <c r="BK123" s="49">
        <v>0</v>
      </c>
      <c r="BL123" s="48">
        <v>16</v>
      </c>
      <c r="BM123" s="49">
        <v>94.11764705882354</v>
      </c>
      <c r="BN123" s="48">
        <v>17</v>
      </c>
    </row>
    <row r="124" spans="1:66" ht="15">
      <c r="A124" s="65" t="s">
        <v>243</v>
      </c>
      <c r="B124" s="65" t="s">
        <v>258</v>
      </c>
      <c r="C124" s="66" t="s">
        <v>2383</v>
      </c>
      <c r="D124" s="67">
        <v>3</v>
      </c>
      <c r="E124" s="68" t="s">
        <v>132</v>
      </c>
      <c r="F124" s="69">
        <v>32</v>
      </c>
      <c r="G124" s="66"/>
      <c r="H124" s="70"/>
      <c r="I124" s="71"/>
      <c r="J124" s="71"/>
      <c r="K124" s="34" t="s">
        <v>66</v>
      </c>
      <c r="L124" s="78">
        <v>124</v>
      </c>
      <c r="M124" s="78"/>
      <c r="N124" s="73"/>
      <c r="O124" s="80" t="s">
        <v>319</v>
      </c>
      <c r="P124" s="82">
        <v>43592.77810185185</v>
      </c>
      <c r="Q124" s="80" t="s">
        <v>382</v>
      </c>
      <c r="R124" s="83" t="s">
        <v>425</v>
      </c>
      <c r="S124" s="80" t="s">
        <v>440</v>
      </c>
      <c r="T124" s="80"/>
      <c r="U124" s="80"/>
      <c r="V124" s="83" t="s">
        <v>485</v>
      </c>
      <c r="W124" s="82">
        <v>43592.77810185185</v>
      </c>
      <c r="X124" s="86">
        <v>43592</v>
      </c>
      <c r="Y124" s="88" t="s">
        <v>572</v>
      </c>
      <c r="Z124" s="83" t="s">
        <v>679</v>
      </c>
      <c r="AA124" s="80"/>
      <c r="AB124" s="80"/>
      <c r="AC124" s="88" t="s">
        <v>787</v>
      </c>
      <c r="AD124" s="80"/>
      <c r="AE124" s="80" t="b">
        <v>0</v>
      </c>
      <c r="AF124" s="80">
        <v>1</v>
      </c>
      <c r="AG124" s="88" t="s">
        <v>863</v>
      </c>
      <c r="AH124" s="80" t="b">
        <v>0</v>
      </c>
      <c r="AI124" s="80" t="s">
        <v>867</v>
      </c>
      <c r="AJ124" s="80"/>
      <c r="AK124" s="88" t="s">
        <v>838</v>
      </c>
      <c r="AL124" s="80" t="b">
        <v>0</v>
      </c>
      <c r="AM124" s="80">
        <v>1</v>
      </c>
      <c r="AN124" s="88" t="s">
        <v>838</v>
      </c>
      <c r="AO124" s="80" t="s">
        <v>878</v>
      </c>
      <c r="AP124" s="80" t="b">
        <v>0</v>
      </c>
      <c r="AQ124" s="88" t="s">
        <v>787</v>
      </c>
      <c r="AR124" s="80" t="s">
        <v>197</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4</v>
      </c>
      <c r="BF124" s="48">
        <v>0</v>
      </c>
      <c r="BG124" s="49">
        <v>0</v>
      </c>
      <c r="BH124" s="48">
        <v>0</v>
      </c>
      <c r="BI124" s="49">
        <v>0</v>
      </c>
      <c r="BJ124" s="48">
        <v>0</v>
      </c>
      <c r="BK124" s="49">
        <v>0</v>
      </c>
      <c r="BL124" s="48">
        <v>1</v>
      </c>
      <c r="BM124" s="49">
        <v>100</v>
      </c>
      <c r="BN124" s="48">
        <v>1</v>
      </c>
    </row>
    <row r="125" spans="1:66" ht="15">
      <c r="A125" s="65" t="s">
        <v>243</v>
      </c>
      <c r="B125" s="65" t="s">
        <v>258</v>
      </c>
      <c r="C125" s="66" t="s">
        <v>2386</v>
      </c>
      <c r="D125" s="67">
        <v>10</v>
      </c>
      <c r="E125" s="68" t="s">
        <v>136</v>
      </c>
      <c r="F125" s="69">
        <v>11.2</v>
      </c>
      <c r="G125" s="66"/>
      <c r="H125" s="70"/>
      <c r="I125" s="71"/>
      <c r="J125" s="71"/>
      <c r="K125" s="34" t="s">
        <v>66</v>
      </c>
      <c r="L125" s="78">
        <v>125</v>
      </c>
      <c r="M125" s="78"/>
      <c r="N125" s="73"/>
      <c r="O125" s="80" t="s">
        <v>318</v>
      </c>
      <c r="P125" s="82">
        <v>43596.73564814815</v>
      </c>
      <c r="Q125" s="80" t="s">
        <v>383</v>
      </c>
      <c r="R125" s="83" t="s">
        <v>426</v>
      </c>
      <c r="S125" s="80" t="s">
        <v>433</v>
      </c>
      <c r="T125" s="80"/>
      <c r="U125" s="80"/>
      <c r="V125" s="83" t="s">
        <v>485</v>
      </c>
      <c r="W125" s="82">
        <v>43596.73564814815</v>
      </c>
      <c r="X125" s="86">
        <v>43596</v>
      </c>
      <c r="Y125" s="88" t="s">
        <v>573</v>
      </c>
      <c r="Z125" s="83" t="s">
        <v>680</v>
      </c>
      <c r="AA125" s="80"/>
      <c r="AB125" s="80"/>
      <c r="AC125" s="88" t="s">
        <v>788</v>
      </c>
      <c r="AD125" s="80"/>
      <c r="AE125" s="80" t="b">
        <v>0</v>
      </c>
      <c r="AF125" s="80">
        <v>4</v>
      </c>
      <c r="AG125" s="88" t="s">
        <v>838</v>
      </c>
      <c r="AH125" s="80" t="b">
        <v>1</v>
      </c>
      <c r="AI125" s="80" t="s">
        <v>867</v>
      </c>
      <c r="AJ125" s="80"/>
      <c r="AK125" s="88" t="s">
        <v>874</v>
      </c>
      <c r="AL125" s="80" t="b">
        <v>0</v>
      </c>
      <c r="AM125" s="80">
        <v>2</v>
      </c>
      <c r="AN125" s="88" t="s">
        <v>838</v>
      </c>
      <c r="AO125" s="80" t="s">
        <v>878</v>
      </c>
      <c r="AP125" s="80" t="b">
        <v>0</v>
      </c>
      <c r="AQ125" s="88" t="s">
        <v>788</v>
      </c>
      <c r="AR125" s="80" t="s">
        <v>197</v>
      </c>
      <c r="AS125" s="80">
        <v>0</v>
      </c>
      <c r="AT125" s="80">
        <v>0</v>
      </c>
      <c r="AU125" s="80"/>
      <c r="AV125" s="80"/>
      <c r="AW125" s="80"/>
      <c r="AX125" s="80"/>
      <c r="AY125" s="80"/>
      <c r="AZ125" s="80"/>
      <c r="BA125" s="80"/>
      <c r="BB125" s="80"/>
      <c r="BC125">
        <v>5</v>
      </c>
      <c r="BD125" s="79" t="str">
        <f>REPLACE(INDEX(GroupVertices[Group],MATCH(Edges[[#This Row],[Vertex 1]],GroupVertices[Vertex],0)),1,1,"")</f>
        <v>1</v>
      </c>
      <c r="BE125" s="79" t="str">
        <f>REPLACE(INDEX(GroupVertices[Group],MATCH(Edges[[#This Row],[Vertex 2]],GroupVertices[Vertex],0)),1,1,"")</f>
        <v>4</v>
      </c>
      <c r="BF125" s="48">
        <v>0</v>
      </c>
      <c r="BG125" s="49">
        <v>0</v>
      </c>
      <c r="BH125" s="48">
        <v>0</v>
      </c>
      <c r="BI125" s="49">
        <v>0</v>
      </c>
      <c r="BJ125" s="48">
        <v>0</v>
      </c>
      <c r="BK125" s="49">
        <v>0</v>
      </c>
      <c r="BL125" s="48">
        <v>5</v>
      </c>
      <c r="BM125" s="49">
        <v>100</v>
      </c>
      <c r="BN125" s="48">
        <v>5</v>
      </c>
    </row>
    <row r="126" spans="1:66" ht="15">
      <c r="A126" s="65" t="s">
        <v>243</v>
      </c>
      <c r="B126" s="65" t="s">
        <v>258</v>
      </c>
      <c r="C126" s="66" t="s">
        <v>2386</v>
      </c>
      <c r="D126" s="67">
        <v>10</v>
      </c>
      <c r="E126" s="68" t="s">
        <v>136</v>
      </c>
      <c r="F126" s="69">
        <v>11.2</v>
      </c>
      <c r="G126" s="66"/>
      <c r="H126" s="70"/>
      <c r="I126" s="71"/>
      <c r="J126" s="71"/>
      <c r="K126" s="34" t="s">
        <v>66</v>
      </c>
      <c r="L126" s="78">
        <v>126</v>
      </c>
      <c r="M126" s="78"/>
      <c r="N126" s="73"/>
      <c r="O126" s="80" t="s">
        <v>318</v>
      </c>
      <c r="P126" s="82">
        <v>43596.985</v>
      </c>
      <c r="Q126" s="80" t="s">
        <v>349</v>
      </c>
      <c r="R126" s="80"/>
      <c r="S126" s="80"/>
      <c r="T126" s="80"/>
      <c r="U126" s="80"/>
      <c r="V126" s="83" t="s">
        <v>485</v>
      </c>
      <c r="W126" s="82">
        <v>43596.985</v>
      </c>
      <c r="X126" s="86">
        <v>43596</v>
      </c>
      <c r="Y126" s="88" t="s">
        <v>532</v>
      </c>
      <c r="Z126" s="83" t="s">
        <v>640</v>
      </c>
      <c r="AA126" s="80"/>
      <c r="AB126" s="80"/>
      <c r="AC126" s="88" t="s">
        <v>747</v>
      </c>
      <c r="AD126" s="88" t="s">
        <v>746</v>
      </c>
      <c r="AE126" s="80" t="b">
        <v>0</v>
      </c>
      <c r="AF126" s="80">
        <v>1</v>
      </c>
      <c r="AG126" s="88" t="s">
        <v>854</v>
      </c>
      <c r="AH126" s="80" t="b">
        <v>0</v>
      </c>
      <c r="AI126" s="80" t="s">
        <v>867</v>
      </c>
      <c r="AJ126" s="80"/>
      <c r="AK126" s="88" t="s">
        <v>838</v>
      </c>
      <c r="AL126" s="80" t="b">
        <v>0</v>
      </c>
      <c r="AM126" s="80">
        <v>0</v>
      </c>
      <c r="AN126" s="88" t="s">
        <v>838</v>
      </c>
      <c r="AO126" s="80" t="s">
        <v>880</v>
      </c>
      <c r="AP126" s="80" t="b">
        <v>0</v>
      </c>
      <c r="AQ126" s="88" t="s">
        <v>746</v>
      </c>
      <c r="AR126" s="80" t="s">
        <v>197</v>
      </c>
      <c r="AS126" s="80">
        <v>0</v>
      </c>
      <c r="AT126" s="80">
        <v>0</v>
      </c>
      <c r="AU126" s="80"/>
      <c r="AV126" s="80"/>
      <c r="AW126" s="80"/>
      <c r="AX126" s="80"/>
      <c r="AY126" s="80"/>
      <c r="AZ126" s="80"/>
      <c r="BA126" s="80"/>
      <c r="BB126" s="80"/>
      <c r="BC126">
        <v>5</v>
      </c>
      <c r="BD126" s="79" t="str">
        <f>REPLACE(INDEX(GroupVertices[Group],MATCH(Edges[[#This Row],[Vertex 1]],GroupVertices[Vertex],0)),1,1,"")</f>
        <v>1</v>
      </c>
      <c r="BE126" s="79" t="str">
        <f>REPLACE(INDEX(GroupVertices[Group],MATCH(Edges[[#This Row],[Vertex 2]],GroupVertices[Vertex],0)),1,1,"")</f>
        <v>4</v>
      </c>
      <c r="BF126" s="48">
        <v>0</v>
      </c>
      <c r="BG126" s="49">
        <v>0</v>
      </c>
      <c r="BH126" s="48">
        <v>0</v>
      </c>
      <c r="BI126" s="49">
        <v>0</v>
      </c>
      <c r="BJ126" s="48">
        <v>0</v>
      </c>
      <c r="BK126" s="49">
        <v>0</v>
      </c>
      <c r="BL126" s="48">
        <v>6</v>
      </c>
      <c r="BM126" s="49">
        <v>100</v>
      </c>
      <c r="BN126" s="48">
        <v>6</v>
      </c>
    </row>
    <row r="127" spans="1:66" ht="15">
      <c r="A127" s="65" t="s">
        <v>243</v>
      </c>
      <c r="B127" s="65" t="s">
        <v>258</v>
      </c>
      <c r="C127" s="66" t="s">
        <v>2386</v>
      </c>
      <c r="D127" s="67">
        <v>10</v>
      </c>
      <c r="E127" s="68" t="s">
        <v>136</v>
      </c>
      <c r="F127" s="69">
        <v>11.2</v>
      </c>
      <c r="G127" s="66"/>
      <c r="H127" s="70"/>
      <c r="I127" s="71"/>
      <c r="J127" s="71"/>
      <c r="K127" s="34" t="s">
        <v>66</v>
      </c>
      <c r="L127" s="78">
        <v>127</v>
      </c>
      <c r="M127" s="78"/>
      <c r="N127" s="73"/>
      <c r="O127" s="80" t="s">
        <v>318</v>
      </c>
      <c r="P127" s="82">
        <v>43599.329780092594</v>
      </c>
      <c r="Q127" s="80" t="s">
        <v>384</v>
      </c>
      <c r="R127" s="83" t="s">
        <v>423</v>
      </c>
      <c r="S127" s="80" t="s">
        <v>433</v>
      </c>
      <c r="T127" s="80"/>
      <c r="U127" s="80"/>
      <c r="V127" s="83" t="s">
        <v>485</v>
      </c>
      <c r="W127" s="82">
        <v>43599.329780092594</v>
      </c>
      <c r="X127" s="86">
        <v>43599</v>
      </c>
      <c r="Y127" s="88" t="s">
        <v>574</v>
      </c>
      <c r="Z127" s="83" t="s">
        <v>681</v>
      </c>
      <c r="AA127" s="80"/>
      <c r="AB127" s="80"/>
      <c r="AC127" s="88" t="s">
        <v>789</v>
      </c>
      <c r="AD127" s="80"/>
      <c r="AE127" s="80" t="b">
        <v>0</v>
      </c>
      <c r="AF127" s="80">
        <v>0</v>
      </c>
      <c r="AG127" s="88" t="s">
        <v>838</v>
      </c>
      <c r="AH127" s="80" t="b">
        <v>1</v>
      </c>
      <c r="AI127" s="80" t="s">
        <v>866</v>
      </c>
      <c r="AJ127" s="80"/>
      <c r="AK127" s="88" t="s">
        <v>872</v>
      </c>
      <c r="AL127" s="80" t="b">
        <v>0</v>
      </c>
      <c r="AM127" s="80">
        <v>0</v>
      </c>
      <c r="AN127" s="88" t="s">
        <v>838</v>
      </c>
      <c r="AO127" s="80" t="s">
        <v>878</v>
      </c>
      <c r="AP127" s="80" t="b">
        <v>0</v>
      </c>
      <c r="AQ127" s="88" t="s">
        <v>789</v>
      </c>
      <c r="AR127" s="80" t="s">
        <v>197</v>
      </c>
      <c r="AS127" s="80">
        <v>0</v>
      </c>
      <c r="AT127" s="80">
        <v>0</v>
      </c>
      <c r="AU127" s="80"/>
      <c r="AV127" s="80"/>
      <c r="AW127" s="80"/>
      <c r="AX127" s="80"/>
      <c r="AY127" s="80"/>
      <c r="AZ127" s="80"/>
      <c r="BA127" s="80"/>
      <c r="BB127" s="80"/>
      <c r="BC127">
        <v>5</v>
      </c>
      <c r="BD127" s="79" t="str">
        <f>REPLACE(INDEX(GroupVertices[Group],MATCH(Edges[[#This Row],[Vertex 1]],GroupVertices[Vertex],0)),1,1,"")</f>
        <v>1</v>
      </c>
      <c r="BE127" s="79" t="str">
        <f>REPLACE(INDEX(GroupVertices[Group],MATCH(Edges[[#This Row],[Vertex 2]],GroupVertices[Vertex],0)),1,1,"")</f>
        <v>4</v>
      </c>
      <c r="BF127" s="48">
        <v>0</v>
      </c>
      <c r="BG127" s="49">
        <v>0</v>
      </c>
      <c r="BH127" s="48">
        <v>0</v>
      </c>
      <c r="BI127" s="49">
        <v>0</v>
      </c>
      <c r="BJ127" s="48">
        <v>0</v>
      </c>
      <c r="BK127" s="49">
        <v>0</v>
      </c>
      <c r="BL127" s="48">
        <v>7</v>
      </c>
      <c r="BM127" s="49">
        <v>100</v>
      </c>
      <c r="BN127" s="48">
        <v>7</v>
      </c>
    </row>
    <row r="128" spans="1:66" ht="15">
      <c r="A128" s="65" t="s">
        <v>243</v>
      </c>
      <c r="B128" s="65" t="s">
        <v>258</v>
      </c>
      <c r="C128" s="66" t="s">
        <v>2386</v>
      </c>
      <c r="D128" s="67">
        <v>10</v>
      </c>
      <c r="E128" s="68" t="s">
        <v>136</v>
      </c>
      <c r="F128" s="69">
        <v>11.2</v>
      </c>
      <c r="G128" s="66"/>
      <c r="H128" s="70"/>
      <c r="I128" s="71"/>
      <c r="J128" s="71"/>
      <c r="K128" s="34" t="s">
        <v>66</v>
      </c>
      <c r="L128" s="78">
        <v>128</v>
      </c>
      <c r="M128" s="78"/>
      <c r="N128" s="73"/>
      <c r="O128" s="80" t="s">
        <v>318</v>
      </c>
      <c r="P128" s="82">
        <v>43599.34425925926</v>
      </c>
      <c r="Q128" s="80" t="s">
        <v>377</v>
      </c>
      <c r="R128" s="83" t="s">
        <v>421</v>
      </c>
      <c r="S128" s="80" t="s">
        <v>433</v>
      </c>
      <c r="T128" s="80" t="s">
        <v>449</v>
      </c>
      <c r="U128" s="80"/>
      <c r="V128" s="83" t="s">
        <v>485</v>
      </c>
      <c r="W128" s="82">
        <v>43599.34425925926</v>
      </c>
      <c r="X128" s="86">
        <v>43599</v>
      </c>
      <c r="Y128" s="88" t="s">
        <v>566</v>
      </c>
      <c r="Z128" s="83" t="s">
        <v>674</v>
      </c>
      <c r="AA128" s="80"/>
      <c r="AB128" s="80"/>
      <c r="AC128" s="88" t="s">
        <v>781</v>
      </c>
      <c r="AD128" s="80"/>
      <c r="AE128" s="80" t="b">
        <v>0</v>
      </c>
      <c r="AF128" s="80">
        <v>4</v>
      </c>
      <c r="AG128" s="88" t="s">
        <v>838</v>
      </c>
      <c r="AH128" s="80" t="b">
        <v>1</v>
      </c>
      <c r="AI128" s="80" t="s">
        <v>866</v>
      </c>
      <c r="AJ128" s="80"/>
      <c r="AK128" s="88" t="s">
        <v>871</v>
      </c>
      <c r="AL128" s="80" t="b">
        <v>0</v>
      </c>
      <c r="AM128" s="80">
        <v>4</v>
      </c>
      <c r="AN128" s="88" t="s">
        <v>838</v>
      </c>
      <c r="AO128" s="80" t="s">
        <v>878</v>
      </c>
      <c r="AP128" s="80" t="b">
        <v>0</v>
      </c>
      <c r="AQ128" s="88" t="s">
        <v>781</v>
      </c>
      <c r="AR128" s="80" t="s">
        <v>197</v>
      </c>
      <c r="AS128" s="80">
        <v>0</v>
      </c>
      <c r="AT128" s="80">
        <v>0</v>
      </c>
      <c r="AU128" s="80"/>
      <c r="AV128" s="80"/>
      <c r="AW128" s="80"/>
      <c r="AX128" s="80"/>
      <c r="AY128" s="80"/>
      <c r="AZ128" s="80"/>
      <c r="BA128" s="80"/>
      <c r="BB128" s="80"/>
      <c r="BC128">
        <v>5</v>
      </c>
      <c r="BD128" s="79" t="str">
        <f>REPLACE(INDEX(GroupVertices[Group],MATCH(Edges[[#This Row],[Vertex 1]],GroupVertices[Vertex],0)),1,1,"")</f>
        <v>1</v>
      </c>
      <c r="BE128" s="79" t="str">
        <f>REPLACE(INDEX(GroupVertices[Group],MATCH(Edges[[#This Row],[Vertex 2]],GroupVertices[Vertex],0)),1,1,"")</f>
        <v>4</v>
      </c>
      <c r="BF128" s="48"/>
      <c r="BG128" s="49"/>
      <c r="BH128" s="48"/>
      <c r="BI128" s="49"/>
      <c r="BJ128" s="48"/>
      <c r="BK128" s="49"/>
      <c r="BL128" s="48"/>
      <c r="BM128" s="49"/>
      <c r="BN128" s="48"/>
    </row>
    <row r="129" spans="1:66" ht="15">
      <c r="A129" s="65" t="s">
        <v>243</v>
      </c>
      <c r="B129" s="65" t="s">
        <v>292</v>
      </c>
      <c r="C129" s="66" t="s">
        <v>2385</v>
      </c>
      <c r="D129" s="67">
        <v>10</v>
      </c>
      <c r="E129" s="68" t="s">
        <v>136</v>
      </c>
      <c r="F129" s="69">
        <v>21.6</v>
      </c>
      <c r="G129" s="66"/>
      <c r="H129" s="70"/>
      <c r="I129" s="71"/>
      <c r="J129" s="71"/>
      <c r="K129" s="34" t="s">
        <v>65</v>
      </c>
      <c r="L129" s="78">
        <v>129</v>
      </c>
      <c r="M129" s="78"/>
      <c r="N129" s="73"/>
      <c r="O129" s="80" t="s">
        <v>318</v>
      </c>
      <c r="P129" s="82">
        <v>43596.73564814815</v>
      </c>
      <c r="Q129" s="80" t="s">
        <v>383</v>
      </c>
      <c r="R129" s="83" t="s">
        <v>426</v>
      </c>
      <c r="S129" s="80" t="s">
        <v>433</v>
      </c>
      <c r="T129" s="80"/>
      <c r="U129" s="80"/>
      <c r="V129" s="83" t="s">
        <v>485</v>
      </c>
      <c r="W129" s="82">
        <v>43596.73564814815</v>
      </c>
      <c r="X129" s="86">
        <v>43596</v>
      </c>
      <c r="Y129" s="88" t="s">
        <v>573</v>
      </c>
      <c r="Z129" s="83" t="s">
        <v>680</v>
      </c>
      <c r="AA129" s="80"/>
      <c r="AB129" s="80"/>
      <c r="AC129" s="88" t="s">
        <v>788</v>
      </c>
      <c r="AD129" s="80"/>
      <c r="AE129" s="80" t="b">
        <v>0</v>
      </c>
      <c r="AF129" s="80">
        <v>4</v>
      </c>
      <c r="AG129" s="88" t="s">
        <v>838</v>
      </c>
      <c r="AH129" s="80" t="b">
        <v>1</v>
      </c>
      <c r="AI129" s="80" t="s">
        <v>867</v>
      </c>
      <c r="AJ129" s="80"/>
      <c r="AK129" s="88" t="s">
        <v>874</v>
      </c>
      <c r="AL129" s="80" t="b">
        <v>0</v>
      </c>
      <c r="AM129" s="80">
        <v>2</v>
      </c>
      <c r="AN129" s="88" t="s">
        <v>838</v>
      </c>
      <c r="AO129" s="80" t="s">
        <v>878</v>
      </c>
      <c r="AP129" s="80" t="b">
        <v>0</v>
      </c>
      <c r="AQ129" s="88" t="s">
        <v>788</v>
      </c>
      <c r="AR129" s="80" t="s">
        <v>197</v>
      </c>
      <c r="AS129" s="80">
        <v>0</v>
      </c>
      <c r="AT129" s="80">
        <v>0</v>
      </c>
      <c r="AU129" s="80"/>
      <c r="AV129" s="80"/>
      <c r="AW129" s="80"/>
      <c r="AX129" s="80"/>
      <c r="AY129" s="80"/>
      <c r="AZ129" s="80"/>
      <c r="BA129" s="80"/>
      <c r="BB129" s="80"/>
      <c r="BC129">
        <v>3</v>
      </c>
      <c r="BD129" s="79" t="str">
        <f>REPLACE(INDEX(GroupVertices[Group],MATCH(Edges[[#This Row],[Vertex 1]],GroupVertices[Vertex],0)),1,1,"")</f>
        <v>1</v>
      </c>
      <c r="BE129" s="79" t="str">
        <f>REPLACE(INDEX(GroupVertices[Group],MATCH(Edges[[#This Row],[Vertex 2]],GroupVertices[Vertex],0)),1,1,"")</f>
        <v>4</v>
      </c>
      <c r="BF129" s="48"/>
      <c r="BG129" s="49"/>
      <c r="BH129" s="48"/>
      <c r="BI129" s="49"/>
      <c r="BJ129" s="48"/>
      <c r="BK129" s="49"/>
      <c r="BL129" s="48"/>
      <c r="BM129" s="49"/>
      <c r="BN129" s="48"/>
    </row>
    <row r="130" spans="1:66" ht="15">
      <c r="A130" s="65" t="s">
        <v>243</v>
      </c>
      <c r="B130" s="65" t="s">
        <v>292</v>
      </c>
      <c r="C130" s="66" t="s">
        <v>2385</v>
      </c>
      <c r="D130" s="67">
        <v>10</v>
      </c>
      <c r="E130" s="68" t="s">
        <v>136</v>
      </c>
      <c r="F130" s="69">
        <v>21.6</v>
      </c>
      <c r="G130" s="66"/>
      <c r="H130" s="70"/>
      <c r="I130" s="71"/>
      <c r="J130" s="71"/>
      <c r="K130" s="34" t="s">
        <v>65</v>
      </c>
      <c r="L130" s="78">
        <v>130</v>
      </c>
      <c r="M130" s="78"/>
      <c r="N130" s="73"/>
      <c r="O130" s="80" t="s">
        <v>318</v>
      </c>
      <c r="P130" s="82">
        <v>43596.985</v>
      </c>
      <c r="Q130" s="80" t="s">
        <v>349</v>
      </c>
      <c r="R130" s="80"/>
      <c r="S130" s="80"/>
      <c r="T130" s="80"/>
      <c r="U130" s="80"/>
      <c r="V130" s="83" t="s">
        <v>485</v>
      </c>
      <c r="W130" s="82">
        <v>43596.985</v>
      </c>
      <c r="X130" s="86">
        <v>43596</v>
      </c>
      <c r="Y130" s="88" t="s">
        <v>532</v>
      </c>
      <c r="Z130" s="83" t="s">
        <v>640</v>
      </c>
      <c r="AA130" s="80"/>
      <c r="AB130" s="80"/>
      <c r="AC130" s="88" t="s">
        <v>747</v>
      </c>
      <c r="AD130" s="88" t="s">
        <v>746</v>
      </c>
      <c r="AE130" s="80" t="b">
        <v>0</v>
      </c>
      <c r="AF130" s="80">
        <v>1</v>
      </c>
      <c r="AG130" s="88" t="s">
        <v>854</v>
      </c>
      <c r="AH130" s="80" t="b">
        <v>0</v>
      </c>
      <c r="AI130" s="80" t="s">
        <v>867</v>
      </c>
      <c r="AJ130" s="80"/>
      <c r="AK130" s="88" t="s">
        <v>838</v>
      </c>
      <c r="AL130" s="80" t="b">
        <v>0</v>
      </c>
      <c r="AM130" s="80">
        <v>0</v>
      </c>
      <c r="AN130" s="88" t="s">
        <v>838</v>
      </c>
      <c r="AO130" s="80" t="s">
        <v>880</v>
      </c>
      <c r="AP130" s="80" t="b">
        <v>0</v>
      </c>
      <c r="AQ130" s="88" t="s">
        <v>746</v>
      </c>
      <c r="AR130" s="80" t="s">
        <v>197</v>
      </c>
      <c r="AS130" s="80">
        <v>0</v>
      </c>
      <c r="AT130" s="80">
        <v>0</v>
      </c>
      <c r="AU130" s="80"/>
      <c r="AV130" s="80"/>
      <c r="AW130" s="80"/>
      <c r="AX130" s="80"/>
      <c r="AY130" s="80"/>
      <c r="AZ130" s="80"/>
      <c r="BA130" s="80"/>
      <c r="BB130" s="80"/>
      <c r="BC130">
        <v>3</v>
      </c>
      <c r="BD130" s="79" t="str">
        <f>REPLACE(INDEX(GroupVertices[Group],MATCH(Edges[[#This Row],[Vertex 1]],GroupVertices[Vertex],0)),1,1,"")</f>
        <v>1</v>
      </c>
      <c r="BE130" s="79" t="str">
        <f>REPLACE(INDEX(GroupVertices[Group],MATCH(Edges[[#This Row],[Vertex 2]],GroupVertices[Vertex],0)),1,1,"")</f>
        <v>4</v>
      </c>
      <c r="BF130" s="48"/>
      <c r="BG130" s="49"/>
      <c r="BH130" s="48"/>
      <c r="BI130" s="49"/>
      <c r="BJ130" s="48"/>
      <c r="BK130" s="49"/>
      <c r="BL130" s="48"/>
      <c r="BM130" s="49"/>
      <c r="BN130" s="48"/>
    </row>
    <row r="131" spans="1:66" ht="15">
      <c r="A131" s="65" t="s">
        <v>243</v>
      </c>
      <c r="B131" s="65" t="s">
        <v>292</v>
      </c>
      <c r="C131" s="66" t="s">
        <v>2385</v>
      </c>
      <c r="D131" s="67">
        <v>10</v>
      </c>
      <c r="E131" s="68" t="s">
        <v>136</v>
      </c>
      <c r="F131" s="69">
        <v>21.6</v>
      </c>
      <c r="G131" s="66"/>
      <c r="H131" s="70"/>
      <c r="I131" s="71"/>
      <c r="J131" s="71"/>
      <c r="K131" s="34" t="s">
        <v>65</v>
      </c>
      <c r="L131" s="78">
        <v>131</v>
      </c>
      <c r="M131" s="78"/>
      <c r="N131" s="73"/>
      <c r="O131" s="80" t="s">
        <v>318</v>
      </c>
      <c r="P131" s="82">
        <v>43599.34425925926</v>
      </c>
      <c r="Q131" s="80" t="s">
        <v>377</v>
      </c>
      <c r="R131" s="83" t="s">
        <v>421</v>
      </c>
      <c r="S131" s="80" t="s">
        <v>433</v>
      </c>
      <c r="T131" s="80" t="s">
        <v>449</v>
      </c>
      <c r="U131" s="80"/>
      <c r="V131" s="83" t="s">
        <v>485</v>
      </c>
      <c r="W131" s="82">
        <v>43599.34425925926</v>
      </c>
      <c r="X131" s="86">
        <v>43599</v>
      </c>
      <c r="Y131" s="88" t="s">
        <v>566</v>
      </c>
      <c r="Z131" s="83" t="s">
        <v>674</v>
      </c>
      <c r="AA131" s="80"/>
      <c r="AB131" s="80"/>
      <c r="AC131" s="88" t="s">
        <v>781</v>
      </c>
      <c r="AD131" s="80"/>
      <c r="AE131" s="80" t="b">
        <v>0</v>
      </c>
      <c r="AF131" s="80">
        <v>4</v>
      </c>
      <c r="AG131" s="88" t="s">
        <v>838</v>
      </c>
      <c r="AH131" s="80" t="b">
        <v>1</v>
      </c>
      <c r="AI131" s="80" t="s">
        <v>866</v>
      </c>
      <c r="AJ131" s="80"/>
      <c r="AK131" s="88" t="s">
        <v>871</v>
      </c>
      <c r="AL131" s="80" t="b">
        <v>0</v>
      </c>
      <c r="AM131" s="80">
        <v>4</v>
      </c>
      <c r="AN131" s="88" t="s">
        <v>838</v>
      </c>
      <c r="AO131" s="80" t="s">
        <v>878</v>
      </c>
      <c r="AP131" s="80" t="b">
        <v>0</v>
      </c>
      <c r="AQ131" s="88" t="s">
        <v>781</v>
      </c>
      <c r="AR131" s="80" t="s">
        <v>197</v>
      </c>
      <c r="AS131" s="80">
        <v>0</v>
      </c>
      <c r="AT131" s="80">
        <v>0</v>
      </c>
      <c r="AU131" s="80"/>
      <c r="AV131" s="80"/>
      <c r="AW131" s="80"/>
      <c r="AX131" s="80"/>
      <c r="AY131" s="80"/>
      <c r="AZ131" s="80"/>
      <c r="BA131" s="80"/>
      <c r="BB131" s="80"/>
      <c r="BC131">
        <v>3</v>
      </c>
      <c r="BD131" s="79" t="str">
        <f>REPLACE(INDEX(GroupVertices[Group],MATCH(Edges[[#This Row],[Vertex 1]],GroupVertices[Vertex],0)),1,1,"")</f>
        <v>1</v>
      </c>
      <c r="BE131" s="79" t="str">
        <f>REPLACE(INDEX(GroupVertices[Group],MATCH(Edges[[#This Row],[Vertex 2]],GroupVertices[Vertex],0)),1,1,"")</f>
        <v>4</v>
      </c>
      <c r="BF131" s="48"/>
      <c r="BG131" s="49"/>
      <c r="BH131" s="48"/>
      <c r="BI131" s="49"/>
      <c r="BJ131" s="48"/>
      <c r="BK131" s="49"/>
      <c r="BL131" s="48"/>
      <c r="BM131" s="49"/>
      <c r="BN131" s="48"/>
    </row>
    <row r="132" spans="1:66" ht="15">
      <c r="A132" s="65" t="s">
        <v>243</v>
      </c>
      <c r="B132" s="65" t="s">
        <v>307</v>
      </c>
      <c r="C132" s="66" t="s">
        <v>2383</v>
      </c>
      <c r="D132" s="67">
        <v>3</v>
      </c>
      <c r="E132" s="68" t="s">
        <v>132</v>
      </c>
      <c r="F132" s="69">
        <v>32</v>
      </c>
      <c r="G132" s="66"/>
      <c r="H132" s="70"/>
      <c r="I132" s="71"/>
      <c r="J132" s="71"/>
      <c r="K132" s="34" t="s">
        <v>65</v>
      </c>
      <c r="L132" s="78">
        <v>132</v>
      </c>
      <c r="M132" s="78"/>
      <c r="N132" s="73"/>
      <c r="O132" s="80" t="s">
        <v>318</v>
      </c>
      <c r="P132" s="82">
        <v>43599.34425925926</v>
      </c>
      <c r="Q132" s="80" t="s">
        <v>377</v>
      </c>
      <c r="R132" s="83" t="s">
        <v>421</v>
      </c>
      <c r="S132" s="80" t="s">
        <v>433</v>
      </c>
      <c r="T132" s="80" t="s">
        <v>449</v>
      </c>
      <c r="U132" s="80"/>
      <c r="V132" s="83" t="s">
        <v>485</v>
      </c>
      <c r="W132" s="82">
        <v>43599.34425925926</v>
      </c>
      <c r="X132" s="86">
        <v>43599</v>
      </c>
      <c r="Y132" s="88" t="s">
        <v>566</v>
      </c>
      <c r="Z132" s="83" t="s">
        <v>674</v>
      </c>
      <c r="AA132" s="80"/>
      <c r="AB132" s="80"/>
      <c r="AC132" s="88" t="s">
        <v>781</v>
      </c>
      <c r="AD132" s="80"/>
      <c r="AE132" s="80" t="b">
        <v>0</v>
      </c>
      <c r="AF132" s="80">
        <v>4</v>
      </c>
      <c r="AG132" s="88" t="s">
        <v>838</v>
      </c>
      <c r="AH132" s="80" t="b">
        <v>1</v>
      </c>
      <c r="AI132" s="80" t="s">
        <v>866</v>
      </c>
      <c r="AJ132" s="80"/>
      <c r="AK132" s="88" t="s">
        <v>871</v>
      </c>
      <c r="AL132" s="80" t="b">
        <v>0</v>
      </c>
      <c r="AM132" s="80">
        <v>4</v>
      </c>
      <c r="AN132" s="88" t="s">
        <v>838</v>
      </c>
      <c r="AO132" s="80" t="s">
        <v>878</v>
      </c>
      <c r="AP132" s="80" t="b">
        <v>0</v>
      </c>
      <c r="AQ132" s="88" t="s">
        <v>781</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1</v>
      </c>
      <c r="BE132" s="79" t="str">
        <f>REPLACE(INDEX(GroupVertices[Group],MATCH(Edges[[#This Row],[Vertex 2]],GroupVertices[Vertex],0)),1,1,"")</f>
        <v>1</v>
      </c>
      <c r="BF132" s="48"/>
      <c r="BG132" s="49"/>
      <c r="BH132" s="48"/>
      <c r="BI132" s="49"/>
      <c r="BJ132" s="48"/>
      <c r="BK132" s="49"/>
      <c r="BL132" s="48"/>
      <c r="BM132" s="49"/>
      <c r="BN132" s="48"/>
    </row>
    <row r="133" spans="1:66" ht="15">
      <c r="A133" s="65" t="s">
        <v>243</v>
      </c>
      <c r="B133" s="65" t="s">
        <v>308</v>
      </c>
      <c r="C133" s="66" t="s">
        <v>2383</v>
      </c>
      <c r="D133" s="67">
        <v>3</v>
      </c>
      <c r="E133" s="68" t="s">
        <v>132</v>
      </c>
      <c r="F133" s="69">
        <v>32</v>
      </c>
      <c r="G133" s="66"/>
      <c r="H133" s="70"/>
      <c r="I133" s="71"/>
      <c r="J133" s="71"/>
      <c r="K133" s="34" t="s">
        <v>65</v>
      </c>
      <c r="L133" s="78">
        <v>133</v>
      </c>
      <c r="M133" s="78"/>
      <c r="N133" s="73"/>
      <c r="O133" s="80" t="s">
        <v>319</v>
      </c>
      <c r="P133" s="82">
        <v>43598.793958333335</v>
      </c>
      <c r="Q133" s="80" t="s">
        <v>363</v>
      </c>
      <c r="R133" s="80"/>
      <c r="S133" s="80"/>
      <c r="T133" s="80"/>
      <c r="U133" s="80"/>
      <c r="V133" s="83" t="s">
        <v>485</v>
      </c>
      <c r="W133" s="82">
        <v>43598.793958333335</v>
      </c>
      <c r="X133" s="86">
        <v>43598</v>
      </c>
      <c r="Y133" s="88" t="s">
        <v>551</v>
      </c>
      <c r="Z133" s="83" t="s">
        <v>659</v>
      </c>
      <c r="AA133" s="80"/>
      <c r="AB133" s="80"/>
      <c r="AC133" s="88" t="s">
        <v>766</v>
      </c>
      <c r="AD133" s="88" t="s">
        <v>830</v>
      </c>
      <c r="AE133" s="80" t="b">
        <v>0</v>
      </c>
      <c r="AF133" s="80">
        <v>0</v>
      </c>
      <c r="AG133" s="88" t="s">
        <v>858</v>
      </c>
      <c r="AH133" s="80" t="b">
        <v>0</v>
      </c>
      <c r="AI133" s="80" t="s">
        <v>866</v>
      </c>
      <c r="AJ133" s="80"/>
      <c r="AK133" s="88" t="s">
        <v>838</v>
      </c>
      <c r="AL133" s="80" t="b">
        <v>0</v>
      </c>
      <c r="AM133" s="80">
        <v>0</v>
      </c>
      <c r="AN133" s="88" t="s">
        <v>838</v>
      </c>
      <c r="AO133" s="80" t="s">
        <v>878</v>
      </c>
      <c r="AP133" s="80" t="b">
        <v>0</v>
      </c>
      <c r="AQ133" s="88" t="s">
        <v>830</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2</v>
      </c>
      <c r="BG133" s="49">
        <v>11.11111111111111</v>
      </c>
      <c r="BH133" s="48">
        <v>0</v>
      </c>
      <c r="BI133" s="49">
        <v>0</v>
      </c>
      <c r="BJ133" s="48">
        <v>0</v>
      </c>
      <c r="BK133" s="49">
        <v>0</v>
      </c>
      <c r="BL133" s="48">
        <v>16</v>
      </c>
      <c r="BM133" s="49">
        <v>88.88888888888889</v>
      </c>
      <c r="BN133" s="48">
        <v>18</v>
      </c>
    </row>
    <row r="134" spans="1:66" ht="15">
      <c r="A134" s="65" t="s">
        <v>243</v>
      </c>
      <c r="B134" s="65" t="s">
        <v>308</v>
      </c>
      <c r="C134" s="66" t="s">
        <v>2383</v>
      </c>
      <c r="D134" s="67">
        <v>3</v>
      </c>
      <c r="E134" s="68" t="s">
        <v>132</v>
      </c>
      <c r="F134" s="69">
        <v>32</v>
      </c>
      <c r="G134" s="66"/>
      <c r="H134" s="70"/>
      <c r="I134" s="71"/>
      <c r="J134" s="71"/>
      <c r="K134" s="34" t="s">
        <v>65</v>
      </c>
      <c r="L134" s="78">
        <v>134</v>
      </c>
      <c r="M134" s="78"/>
      <c r="N134" s="73"/>
      <c r="O134" s="80" t="s">
        <v>318</v>
      </c>
      <c r="P134" s="82">
        <v>43599.34425925926</v>
      </c>
      <c r="Q134" s="80" t="s">
        <v>377</v>
      </c>
      <c r="R134" s="83" t="s">
        <v>421</v>
      </c>
      <c r="S134" s="80" t="s">
        <v>433</v>
      </c>
      <c r="T134" s="80" t="s">
        <v>449</v>
      </c>
      <c r="U134" s="80"/>
      <c r="V134" s="83" t="s">
        <v>485</v>
      </c>
      <c r="W134" s="82">
        <v>43599.34425925926</v>
      </c>
      <c r="X134" s="86">
        <v>43599</v>
      </c>
      <c r="Y134" s="88" t="s">
        <v>566</v>
      </c>
      <c r="Z134" s="83" t="s">
        <v>674</v>
      </c>
      <c r="AA134" s="80"/>
      <c r="AB134" s="80"/>
      <c r="AC134" s="88" t="s">
        <v>781</v>
      </c>
      <c r="AD134" s="80"/>
      <c r="AE134" s="80" t="b">
        <v>0</v>
      </c>
      <c r="AF134" s="80">
        <v>4</v>
      </c>
      <c r="AG134" s="88" t="s">
        <v>838</v>
      </c>
      <c r="AH134" s="80" t="b">
        <v>1</v>
      </c>
      <c r="AI134" s="80" t="s">
        <v>866</v>
      </c>
      <c r="AJ134" s="80"/>
      <c r="AK134" s="88" t="s">
        <v>871</v>
      </c>
      <c r="AL134" s="80" t="b">
        <v>0</v>
      </c>
      <c r="AM134" s="80">
        <v>4</v>
      </c>
      <c r="AN134" s="88" t="s">
        <v>838</v>
      </c>
      <c r="AO134" s="80" t="s">
        <v>878</v>
      </c>
      <c r="AP134" s="80" t="b">
        <v>0</v>
      </c>
      <c r="AQ134" s="88" t="s">
        <v>781</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1</v>
      </c>
      <c r="BF134" s="48"/>
      <c r="BG134" s="49"/>
      <c r="BH134" s="48"/>
      <c r="BI134" s="49"/>
      <c r="BJ134" s="48"/>
      <c r="BK134" s="49"/>
      <c r="BL134" s="48"/>
      <c r="BM134" s="49"/>
      <c r="BN134" s="48"/>
    </row>
    <row r="135" spans="1:66" ht="15">
      <c r="A135" s="65" t="s">
        <v>243</v>
      </c>
      <c r="B135" s="65" t="s">
        <v>309</v>
      </c>
      <c r="C135" s="66" t="s">
        <v>2383</v>
      </c>
      <c r="D135" s="67">
        <v>3</v>
      </c>
      <c r="E135" s="68" t="s">
        <v>132</v>
      </c>
      <c r="F135" s="69">
        <v>32</v>
      </c>
      <c r="G135" s="66"/>
      <c r="H135" s="70"/>
      <c r="I135" s="71"/>
      <c r="J135" s="71"/>
      <c r="K135" s="34" t="s">
        <v>65</v>
      </c>
      <c r="L135" s="78">
        <v>135</v>
      </c>
      <c r="M135" s="78"/>
      <c r="N135" s="73"/>
      <c r="O135" s="80" t="s">
        <v>318</v>
      </c>
      <c r="P135" s="82">
        <v>43599.35115740741</v>
      </c>
      <c r="Q135" s="80" t="s">
        <v>385</v>
      </c>
      <c r="R135" s="83" t="s">
        <v>421</v>
      </c>
      <c r="S135" s="80" t="s">
        <v>433</v>
      </c>
      <c r="T135" s="80" t="s">
        <v>451</v>
      </c>
      <c r="U135" s="80"/>
      <c r="V135" s="83" t="s">
        <v>485</v>
      </c>
      <c r="W135" s="82">
        <v>43599.35115740741</v>
      </c>
      <c r="X135" s="86">
        <v>43599</v>
      </c>
      <c r="Y135" s="88" t="s">
        <v>575</v>
      </c>
      <c r="Z135" s="83" t="s">
        <v>682</v>
      </c>
      <c r="AA135" s="80"/>
      <c r="AB135" s="80"/>
      <c r="AC135" s="88" t="s">
        <v>790</v>
      </c>
      <c r="AD135" s="80"/>
      <c r="AE135" s="80" t="b">
        <v>0</v>
      </c>
      <c r="AF135" s="80">
        <v>1</v>
      </c>
      <c r="AG135" s="88" t="s">
        <v>838</v>
      </c>
      <c r="AH135" s="80" t="b">
        <v>1</v>
      </c>
      <c r="AI135" s="80" t="s">
        <v>866</v>
      </c>
      <c r="AJ135" s="80"/>
      <c r="AK135" s="88" t="s">
        <v>871</v>
      </c>
      <c r="AL135" s="80" t="b">
        <v>0</v>
      </c>
      <c r="AM135" s="80">
        <v>0</v>
      </c>
      <c r="AN135" s="88" t="s">
        <v>838</v>
      </c>
      <c r="AO135" s="80" t="s">
        <v>878</v>
      </c>
      <c r="AP135" s="80" t="b">
        <v>0</v>
      </c>
      <c r="AQ135" s="88" t="s">
        <v>790</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8"/>
      <c r="BG135" s="49"/>
      <c r="BH135" s="48"/>
      <c r="BI135" s="49"/>
      <c r="BJ135" s="48"/>
      <c r="BK135" s="49"/>
      <c r="BL135" s="48"/>
      <c r="BM135" s="49"/>
      <c r="BN135" s="48"/>
    </row>
    <row r="136" spans="1:66" ht="15">
      <c r="A136" s="65" t="s">
        <v>243</v>
      </c>
      <c r="B136" s="65" t="s">
        <v>310</v>
      </c>
      <c r="C136" s="66" t="s">
        <v>2383</v>
      </c>
      <c r="D136" s="67">
        <v>3</v>
      </c>
      <c r="E136" s="68" t="s">
        <v>132</v>
      </c>
      <c r="F136" s="69">
        <v>32</v>
      </c>
      <c r="G136" s="66"/>
      <c r="H136" s="70"/>
      <c r="I136" s="71"/>
      <c r="J136" s="71"/>
      <c r="K136" s="34" t="s">
        <v>65</v>
      </c>
      <c r="L136" s="78">
        <v>136</v>
      </c>
      <c r="M136" s="78"/>
      <c r="N136" s="73"/>
      <c r="O136" s="80" t="s">
        <v>318</v>
      </c>
      <c r="P136" s="82">
        <v>43599.35115740741</v>
      </c>
      <c r="Q136" s="80" t="s">
        <v>385</v>
      </c>
      <c r="R136" s="83" t="s">
        <v>421</v>
      </c>
      <c r="S136" s="80" t="s">
        <v>433</v>
      </c>
      <c r="T136" s="80" t="s">
        <v>451</v>
      </c>
      <c r="U136" s="80"/>
      <c r="V136" s="83" t="s">
        <v>485</v>
      </c>
      <c r="W136" s="82">
        <v>43599.35115740741</v>
      </c>
      <c r="X136" s="86">
        <v>43599</v>
      </c>
      <c r="Y136" s="88" t="s">
        <v>575</v>
      </c>
      <c r="Z136" s="83" t="s">
        <v>682</v>
      </c>
      <c r="AA136" s="80"/>
      <c r="AB136" s="80"/>
      <c r="AC136" s="88" t="s">
        <v>790</v>
      </c>
      <c r="AD136" s="80"/>
      <c r="AE136" s="80" t="b">
        <v>0</v>
      </c>
      <c r="AF136" s="80">
        <v>1</v>
      </c>
      <c r="AG136" s="88" t="s">
        <v>838</v>
      </c>
      <c r="AH136" s="80" t="b">
        <v>1</v>
      </c>
      <c r="AI136" s="80" t="s">
        <v>866</v>
      </c>
      <c r="AJ136" s="80"/>
      <c r="AK136" s="88" t="s">
        <v>871</v>
      </c>
      <c r="AL136" s="80" t="b">
        <v>0</v>
      </c>
      <c r="AM136" s="80">
        <v>0</v>
      </c>
      <c r="AN136" s="88" t="s">
        <v>838</v>
      </c>
      <c r="AO136" s="80" t="s">
        <v>878</v>
      </c>
      <c r="AP136" s="80" t="b">
        <v>0</v>
      </c>
      <c r="AQ136" s="88" t="s">
        <v>790</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8">
        <v>2</v>
      </c>
      <c r="BG136" s="49">
        <v>6.666666666666667</v>
      </c>
      <c r="BH136" s="48">
        <v>0</v>
      </c>
      <c r="BI136" s="49">
        <v>0</v>
      </c>
      <c r="BJ136" s="48">
        <v>0</v>
      </c>
      <c r="BK136" s="49">
        <v>0</v>
      </c>
      <c r="BL136" s="48">
        <v>28</v>
      </c>
      <c r="BM136" s="49">
        <v>93.33333333333333</v>
      </c>
      <c r="BN136" s="48">
        <v>30</v>
      </c>
    </row>
    <row r="137" spans="1:66" ht="15">
      <c r="A137" s="65" t="s">
        <v>237</v>
      </c>
      <c r="B137" s="65" t="s">
        <v>237</v>
      </c>
      <c r="C137" s="66" t="s">
        <v>2385</v>
      </c>
      <c r="D137" s="67">
        <v>10</v>
      </c>
      <c r="E137" s="68" t="s">
        <v>136</v>
      </c>
      <c r="F137" s="69">
        <v>21.6</v>
      </c>
      <c r="G137" s="66"/>
      <c r="H137" s="70"/>
      <c r="I137" s="71"/>
      <c r="J137" s="71"/>
      <c r="K137" s="34" t="s">
        <v>65</v>
      </c>
      <c r="L137" s="78">
        <v>137</v>
      </c>
      <c r="M137" s="78"/>
      <c r="N137" s="73"/>
      <c r="O137" s="80" t="s">
        <v>197</v>
      </c>
      <c r="P137" s="82">
        <v>43588.59142361111</v>
      </c>
      <c r="Q137" s="80" t="s">
        <v>386</v>
      </c>
      <c r="R137" s="83" t="s">
        <v>415</v>
      </c>
      <c r="S137" s="80" t="s">
        <v>432</v>
      </c>
      <c r="T137" s="80" t="s">
        <v>442</v>
      </c>
      <c r="U137" s="83" t="s">
        <v>465</v>
      </c>
      <c r="V137" s="83" t="s">
        <v>465</v>
      </c>
      <c r="W137" s="82">
        <v>43588.59142361111</v>
      </c>
      <c r="X137" s="86">
        <v>43588</v>
      </c>
      <c r="Y137" s="88" t="s">
        <v>576</v>
      </c>
      <c r="Z137" s="83" t="s">
        <v>683</v>
      </c>
      <c r="AA137" s="80"/>
      <c r="AB137" s="80"/>
      <c r="AC137" s="88" t="s">
        <v>791</v>
      </c>
      <c r="AD137" s="80"/>
      <c r="AE137" s="80" t="b">
        <v>0</v>
      </c>
      <c r="AF137" s="80">
        <v>8</v>
      </c>
      <c r="AG137" s="88" t="s">
        <v>838</v>
      </c>
      <c r="AH137" s="80" t="b">
        <v>0</v>
      </c>
      <c r="AI137" s="80" t="s">
        <v>866</v>
      </c>
      <c r="AJ137" s="80"/>
      <c r="AK137" s="88" t="s">
        <v>838</v>
      </c>
      <c r="AL137" s="80" t="b">
        <v>0</v>
      </c>
      <c r="AM137" s="80">
        <v>1</v>
      </c>
      <c r="AN137" s="88" t="s">
        <v>838</v>
      </c>
      <c r="AO137" s="80" t="s">
        <v>879</v>
      </c>
      <c r="AP137" s="80" t="b">
        <v>0</v>
      </c>
      <c r="AQ137" s="88" t="s">
        <v>791</v>
      </c>
      <c r="AR137" s="80" t="s">
        <v>320</v>
      </c>
      <c r="AS137" s="80">
        <v>0</v>
      </c>
      <c r="AT137" s="80">
        <v>0</v>
      </c>
      <c r="AU137" s="80"/>
      <c r="AV137" s="80"/>
      <c r="AW137" s="80"/>
      <c r="AX137" s="80"/>
      <c r="AY137" s="80"/>
      <c r="AZ137" s="80"/>
      <c r="BA137" s="80"/>
      <c r="BB137" s="80"/>
      <c r="BC137">
        <v>3</v>
      </c>
      <c r="BD137" s="79" t="str">
        <f>REPLACE(INDEX(GroupVertices[Group],MATCH(Edges[[#This Row],[Vertex 1]],GroupVertices[Vertex],0)),1,1,"")</f>
        <v>3</v>
      </c>
      <c r="BE137" s="79" t="str">
        <f>REPLACE(INDEX(GroupVertices[Group],MATCH(Edges[[#This Row],[Vertex 2]],GroupVertices[Vertex],0)),1,1,"")</f>
        <v>3</v>
      </c>
      <c r="BF137" s="48">
        <v>0</v>
      </c>
      <c r="BG137" s="49">
        <v>0</v>
      </c>
      <c r="BH137" s="48">
        <v>0</v>
      </c>
      <c r="BI137" s="49">
        <v>0</v>
      </c>
      <c r="BJ137" s="48">
        <v>0</v>
      </c>
      <c r="BK137" s="49">
        <v>0</v>
      </c>
      <c r="BL137" s="48">
        <v>3</v>
      </c>
      <c r="BM137" s="49">
        <v>100</v>
      </c>
      <c r="BN137" s="48">
        <v>3</v>
      </c>
    </row>
    <row r="138" spans="1:66" ht="15">
      <c r="A138" s="65" t="s">
        <v>237</v>
      </c>
      <c r="B138" s="65" t="s">
        <v>237</v>
      </c>
      <c r="C138" s="66" t="s">
        <v>2385</v>
      </c>
      <c r="D138" s="67">
        <v>10</v>
      </c>
      <c r="E138" s="68" t="s">
        <v>136</v>
      </c>
      <c r="F138" s="69">
        <v>21.6</v>
      </c>
      <c r="G138" s="66"/>
      <c r="H138" s="70"/>
      <c r="I138" s="71"/>
      <c r="J138" s="71"/>
      <c r="K138" s="34" t="s">
        <v>65</v>
      </c>
      <c r="L138" s="78">
        <v>138</v>
      </c>
      <c r="M138" s="78"/>
      <c r="N138" s="73"/>
      <c r="O138" s="80" t="s">
        <v>197</v>
      </c>
      <c r="P138" s="82">
        <v>43592.41594907407</v>
      </c>
      <c r="Q138" s="80" t="s">
        <v>387</v>
      </c>
      <c r="R138" s="80"/>
      <c r="S138" s="80"/>
      <c r="T138" s="80"/>
      <c r="U138" s="80"/>
      <c r="V138" s="83" t="s">
        <v>479</v>
      </c>
      <c r="W138" s="82">
        <v>43592.41594907407</v>
      </c>
      <c r="X138" s="86">
        <v>43592</v>
      </c>
      <c r="Y138" s="88" t="s">
        <v>577</v>
      </c>
      <c r="Z138" s="83" t="s">
        <v>684</v>
      </c>
      <c r="AA138" s="80"/>
      <c r="AB138" s="80"/>
      <c r="AC138" s="88" t="s">
        <v>792</v>
      </c>
      <c r="AD138" s="80"/>
      <c r="AE138" s="80" t="b">
        <v>0</v>
      </c>
      <c r="AF138" s="80">
        <v>3</v>
      </c>
      <c r="AG138" s="88" t="s">
        <v>838</v>
      </c>
      <c r="AH138" s="80" t="b">
        <v>0</v>
      </c>
      <c r="AI138" s="80" t="s">
        <v>866</v>
      </c>
      <c r="AJ138" s="80"/>
      <c r="AK138" s="88" t="s">
        <v>838</v>
      </c>
      <c r="AL138" s="80" t="b">
        <v>0</v>
      </c>
      <c r="AM138" s="80">
        <v>2</v>
      </c>
      <c r="AN138" s="88" t="s">
        <v>838</v>
      </c>
      <c r="AO138" s="80" t="s">
        <v>879</v>
      </c>
      <c r="AP138" s="80" t="b">
        <v>0</v>
      </c>
      <c r="AQ138" s="88" t="s">
        <v>792</v>
      </c>
      <c r="AR138" s="80" t="s">
        <v>320</v>
      </c>
      <c r="AS138" s="80">
        <v>0</v>
      </c>
      <c r="AT138" s="80">
        <v>0</v>
      </c>
      <c r="AU138" s="80"/>
      <c r="AV138" s="80"/>
      <c r="AW138" s="80"/>
      <c r="AX138" s="80"/>
      <c r="AY138" s="80"/>
      <c r="AZ138" s="80"/>
      <c r="BA138" s="80"/>
      <c r="BB138" s="80"/>
      <c r="BC138">
        <v>3</v>
      </c>
      <c r="BD138" s="79" t="str">
        <f>REPLACE(INDEX(GroupVertices[Group],MATCH(Edges[[#This Row],[Vertex 1]],GroupVertices[Vertex],0)),1,1,"")</f>
        <v>3</v>
      </c>
      <c r="BE138" s="79" t="str">
        <f>REPLACE(INDEX(GroupVertices[Group],MATCH(Edges[[#This Row],[Vertex 2]],GroupVertices[Vertex],0)),1,1,"")</f>
        <v>3</v>
      </c>
      <c r="BF138" s="48">
        <v>0</v>
      </c>
      <c r="BG138" s="49">
        <v>0</v>
      </c>
      <c r="BH138" s="48">
        <v>2</v>
      </c>
      <c r="BI138" s="49">
        <v>4.651162790697675</v>
      </c>
      <c r="BJ138" s="48">
        <v>0</v>
      </c>
      <c r="BK138" s="49">
        <v>0</v>
      </c>
      <c r="BL138" s="48">
        <v>41</v>
      </c>
      <c r="BM138" s="49">
        <v>95.34883720930233</v>
      </c>
      <c r="BN138" s="48">
        <v>43</v>
      </c>
    </row>
    <row r="139" spans="1:66" ht="15">
      <c r="A139" s="65" t="s">
        <v>237</v>
      </c>
      <c r="B139" s="65" t="s">
        <v>237</v>
      </c>
      <c r="C139" s="66" t="s">
        <v>2385</v>
      </c>
      <c r="D139" s="67">
        <v>10</v>
      </c>
      <c r="E139" s="68" t="s">
        <v>136</v>
      </c>
      <c r="F139" s="69">
        <v>21.6</v>
      </c>
      <c r="G139" s="66"/>
      <c r="H139" s="70"/>
      <c r="I139" s="71"/>
      <c r="J139" s="71"/>
      <c r="K139" s="34" t="s">
        <v>65</v>
      </c>
      <c r="L139" s="78">
        <v>139</v>
      </c>
      <c r="M139" s="78"/>
      <c r="N139" s="73"/>
      <c r="O139" s="80" t="s">
        <v>197</v>
      </c>
      <c r="P139" s="82">
        <v>43599.317199074074</v>
      </c>
      <c r="Q139" s="80" t="s">
        <v>388</v>
      </c>
      <c r="R139" s="80"/>
      <c r="S139" s="80"/>
      <c r="T139" s="80" t="s">
        <v>442</v>
      </c>
      <c r="U139" s="83" t="s">
        <v>466</v>
      </c>
      <c r="V139" s="83" t="s">
        <v>466</v>
      </c>
      <c r="W139" s="82">
        <v>43599.317199074074</v>
      </c>
      <c r="X139" s="86">
        <v>43599</v>
      </c>
      <c r="Y139" s="88" t="s">
        <v>578</v>
      </c>
      <c r="Z139" s="83" t="s">
        <v>685</v>
      </c>
      <c r="AA139" s="80"/>
      <c r="AB139" s="80"/>
      <c r="AC139" s="88" t="s">
        <v>793</v>
      </c>
      <c r="AD139" s="80"/>
      <c r="AE139" s="80" t="b">
        <v>0</v>
      </c>
      <c r="AF139" s="80">
        <v>2</v>
      </c>
      <c r="AG139" s="88" t="s">
        <v>838</v>
      </c>
      <c r="AH139" s="80" t="b">
        <v>0</v>
      </c>
      <c r="AI139" s="80" t="s">
        <v>866</v>
      </c>
      <c r="AJ139" s="80"/>
      <c r="AK139" s="88" t="s">
        <v>838</v>
      </c>
      <c r="AL139" s="80" t="b">
        <v>0</v>
      </c>
      <c r="AM139" s="80">
        <v>1</v>
      </c>
      <c r="AN139" s="88" t="s">
        <v>838</v>
      </c>
      <c r="AO139" s="80" t="s">
        <v>878</v>
      </c>
      <c r="AP139" s="80" t="b">
        <v>0</v>
      </c>
      <c r="AQ139" s="88" t="s">
        <v>793</v>
      </c>
      <c r="AR139" s="80" t="s">
        <v>320</v>
      </c>
      <c r="AS139" s="80">
        <v>0</v>
      </c>
      <c r="AT139" s="80">
        <v>0</v>
      </c>
      <c r="AU139" s="80"/>
      <c r="AV139" s="80"/>
      <c r="AW139" s="80"/>
      <c r="AX139" s="80"/>
      <c r="AY139" s="80"/>
      <c r="AZ139" s="80"/>
      <c r="BA139" s="80"/>
      <c r="BB139" s="80"/>
      <c r="BC139">
        <v>3</v>
      </c>
      <c r="BD139" s="79" t="str">
        <f>REPLACE(INDEX(GroupVertices[Group],MATCH(Edges[[#This Row],[Vertex 1]],GroupVertices[Vertex],0)),1,1,"")</f>
        <v>3</v>
      </c>
      <c r="BE139" s="79" t="str">
        <f>REPLACE(INDEX(GroupVertices[Group],MATCH(Edges[[#This Row],[Vertex 2]],GroupVertices[Vertex],0)),1,1,"")</f>
        <v>3</v>
      </c>
      <c r="BF139" s="48">
        <v>1</v>
      </c>
      <c r="BG139" s="49">
        <v>6.666666666666667</v>
      </c>
      <c r="BH139" s="48">
        <v>0</v>
      </c>
      <c r="BI139" s="49">
        <v>0</v>
      </c>
      <c r="BJ139" s="48">
        <v>0</v>
      </c>
      <c r="BK139" s="49">
        <v>0</v>
      </c>
      <c r="BL139" s="48">
        <v>14</v>
      </c>
      <c r="BM139" s="49">
        <v>93.33333333333333</v>
      </c>
      <c r="BN139" s="48">
        <v>15</v>
      </c>
    </row>
    <row r="140" spans="1:66" ht="15">
      <c r="A140" s="65" t="s">
        <v>237</v>
      </c>
      <c r="B140" s="65" t="s">
        <v>243</v>
      </c>
      <c r="C140" s="66" t="s">
        <v>2383</v>
      </c>
      <c r="D140" s="67">
        <v>3</v>
      </c>
      <c r="E140" s="68" t="s">
        <v>132</v>
      </c>
      <c r="F140" s="69">
        <v>32</v>
      </c>
      <c r="G140" s="66"/>
      <c r="H140" s="70"/>
      <c r="I140" s="71"/>
      <c r="J140" s="71"/>
      <c r="K140" s="34" t="s">
        <v>66</v>
      </c>
      <c r="L140" s="78">
        <v>140</v>
      </c>
      <c r="M140" s="78"/>
      <c r="N140" s="73"/>
      <c r="O140" s="80" t="s">
        <v>318</v>
      </c>
      <c r="P140" s="82">
        <v>43598.34658564815</v>
      </c>
      <c r="Q140" s="80" t="s">
        <v>322</v>
      </c>
      <c r="R140" s="83" t="s">
        <v>411</v>
      </c>
      <c r="S140" s="80" t="s">
        <v>431</v>
      </c>
      <c r="T140" s="80" t="s">
        <v>442</v>
      </c>
      <c r="U140" s="80"/>
      <c r="V140" s="83" t="s">
        <v>479</v>
      </c>
      <c r="W140" s="82">
        <v>43598.34658564815</v>
      </c>
      <c r="X140" s="86">
        <v>43598</v>
      </c>
      <c r="Y140" s="88" t="s">
        <v>498</v>
      </c>
      <c r="Z140" s="83" t="s">
        <v>606</v>
      </c>
      <c r="AA140" s="80"/>
      <c r="AB140" s="80"/>
      <c r="AC140" s="88" t="s">
        <v>713</v>
      </c>
      <c r="AD140" s="80"/>
      <c r="AE140" s="80" t="b">
        <v>0</v>
      </c>
      <c r="AF140" s="80">
        <v>4</v>
      </c>
      <c r="AG140" s="88" t="s">
        <v>838</v>
      </c>
      <c r="AH140" s="80" t="b">
        <v>0</v>
      </c>
      <c r="AI140" s="80" t="s">
        <v>866</v>
      </c>
      <c r="AJ140" s="80"/>
      <c r="AK140" s="88" t="s">
        <v>838</v>
      </c>
      <c r="AL140" s="80" t="b">
        <v>0</v>
      </c>
      <c r="AM140" s="80">
        <v>2</v>
      </c>
      <c r="AN140" s="88" t="s">
        <v>838</v>
      </c>
      <c r="AO140" s="80" t="s">
        <v>878</v>
      </c>
      <c r="AP140" s="80" t="b">
        <v>0</v>
      </c>
      <c r="AQ140" s="88" t="s">
        <v>713</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1</v>
      </c>
      <c r="BF140" s="48"/>
      <c r="BG140" s="49"/>
      <c r="BH140" s="48"/>
      <c r="BI140" s="49"/>
      <c r="BJ140" s="48"/>
      <c r="BK140" s="49"/>
      <c r="BL140" s="48"/>
      <c r="BM140" s="49"/>
      <c r="BN140" s="48"/>
    </row>
    <row r="141" spans="1:66" ht="15">
      <c r="A141" s="65" t="s">
        <v>243</v>
      </c>
      <c r="B141" s="65" t="s">
        <v>237</v>
      </c>
      <c r="C141" s="66" t="s">
        <v>2384</v>
      </c>
      <c r="D141" s="67">
        <v>6.5</v>
      </c>
      <c r="E141" s="68" t="s">
        <v>136</v>
      </c>
      <c r="F141" s="69">
        <v>26.8</v>
      </c>
      <c r="G141" s="66"/>
      <c r="H141" s="70"/>
      <c r="I141" s="71"/>
      <c r="J141" s="71"/>
      <c r="K141" s="34" t="s">
        <v>66</v>
      </c>
      <c r="L141" s="78">
        <v>141</v>
      </c>
      <c r="M141" s="78"/>
      <c r="N141" s="73"/>
      <c r="O141" s="80" t="s">
        <v>319</v>
      </c>
      <c r="P141" s="82">
        <v>43592.357766203706</v>
      </c>
      <c r="Q141" s="80" t="s">
        <v>330</v>
      </c>
      <c r="R141" s="80"/>
      <c r="S141" s="80"/>
      <c r="T141" s="80"/>
      <c r="U141" s="83" t="s">
        <v>455</v>
      </c>
      <c r="V141" s="83" t="s">
        <v>455</v>
      </c>
      <c r="W141" s="82">
        <v>43592.357766203706</v>
      </c>
      <c r="X141" s="86">
        <v>43592</v>
      </c>
      <c r="Y141" s="88" t="s">
        <v>508</v>
      </c>
      <c r="Z141" s="83" t="s">
        <v>616</v>
      </c>
      <c r="AA141" s="80"/>
      <c r="AB141" s="80"/>
      <c r="AC141" s="88" t="s">
        <v>723</v>
      </c>
      <c r="AD141" s="88" t="s">
        <v>821</v>
      </c>
      <c r="AE141" s="80" t="b">
        <v>0</v>
      </c>
      <c r="AF141" s="80">
        <v>1</v>
      </c>
      <c r="AG141" s="88" t="s">
        <v>843</v>
      </c>
      <c r="AH141" s="80" t="b">
        <v>0</v>
      </c>
      <c r="AI141" s="80" t="s">
        <v>866</v>
      </c>
      <c r="AJ141" s="80"/>
      <c r="AK141" s="88" t="s">
        <v>838</v>
      </c>
      <c r="AL141" s="80" t="b">
        <v>0</v>
      </c>
      <c r="AM141" s="80">
        <v>0</v>
      </c>
      <c r="AN141" s="88" t="s">
        <v>838</v>
      </c>
      <c r="AO141" s="80" t="s">
        <v>880</v>
      </c>
      <c r="AP141" s="80" t="b">
        <v>0</v>
      </c>
      <c r="AQ141" s="88" t="s">
        <v>821</v>
      </c>
      <c r="AR141" s="80" t="s">
        <v>197</v>
      </c>
      <c r="AS141" s="80">
        <v>0</v>
      </c>
      <c r="AT141" s="80">
        <v>0</v>
      </c>
      <c r="AU141" s="80"/>
      <c r="AV141" s="80"/>
      <c r="AW141" s="80"/>
      <c r="AX141" s="80"/>
      <c r="AY141" s="80"/>
      <c r="AZ141" s="80"/>
      <c r="BA141" s="80"/>
      <c r="BB141" s="80"/>
      <c r="BC141">
        <v>2</v>
      </c>
      <c r="BD141" s="79" t="str">
        <f>REPLACE(INDEX(GroupVertices[Group],MATCH(Edges[[#This Row],[Vertex 1]],GroupVertices[Vertex],0)),1,1,"")</f>
        <v>1</v>
      </c>
      <c r="BE141" s="79" t="str">
        <f>REPLACE(INDEX(GroupVertices[Group],MATCH(Edges[[#This Row],[Vertex 2]],GroupVertices[Vertex],0)),1,1,"")</f>
        <v>3</v>
      </c>
      <c r="BF141" s="48"/>
      <c r="BG141" s="49"/>
      <c r="BH141" s="48"/>
      <c r="BI141" s="49"/>
      <c r="BJ141" s="48"/>
      <c r="BK141" s="49"/>
      <c r="BL141" s="48"/>
      <c r="BM141" s="49"/>
      <c r="BN141" s="48"/>
    </row>
    <row r="142" spans="1:66" ht="15">
      <c r="A142" s="65" t="s">
        <v>243</v>
      </c>
      <c r="B142" s="65" t="s">
        <v>237</v>
      </c>
      <c r="C142" s="66" t="s">
        <v>2387</v>
      </c>
      <c r="D142" s="67">
        <v>10</v>
      </c>
      <c r="E142" s="68" t="s">
        <v>136</v>
      </c>
      <c r="F142" s="69">
        <v>6</v>
      </c>
      <c r="G142" s="66"/>
      <c r="H142" s="70"/>
      <c r="I142" s="71"/>
      <c r="J142" s="71"/>
      <c r="K142" s="34" t="s">
        <v>66</v>
      </c>
      <c r="L142" s="78">
        <v>142</v>
      </c>
      <c r="M142" s="78"/>
      <c r="N142" s="73"/>
      <c r="O142" s="80" t="s">
        <v>320</v>
      </c>
      <c r="P142" s="82">
        <v>43592.36027777778</v>
      </c>
      <c r="Q142" s="80" t="s">
        <v>386</v>
      </c>
      <c r="R142" s="83" t="s">
        <v>415</v>
      </c>
      <c r="S142" s="80" t="s">
        <v>432</v>
      </c>
      <c r="T142" s="80" t="s">
        <v>442</v>
      </c>
      <c r="U142" s="83" t="s">
        <v>465</v>
      </c>
      <c r="V142" s="83" t="s">
        <v>465</v>
      </c>
      <c r="W142" s="82">
        <v>43592.36027777778</v>
      </c>
      <c r="X142" s="86">
        <v>43592</v>
      </c>
      <c r="Y142" s="88" t="s">
        <v>579</v>
      </c>
      <c r="Z142" s="83" t="s">
        <v>686</v>
      </c>
      <c r="AA142" s="80"/>
      <c r="AB142" s="80"/>
      <c r="AC142" s="88" t="s">
        <v>794</v>
      </c>
      <c r="AD142" s="80"/>
      <c r="AE142" s="80" t="b">
        <v>0</v>
      </c>
      <c r="AF142" s="80">
        <v>0</v>
      </c>
      <c r="AG142" s="88" t="s">
        <v>838</v>
      </c>
      <c r="AH142" s="80" t="b">
        <v>0</v>
      </c>
      <c r="AI142" s="80" t="s">
        <v>866</v>
      </c>
      <c r="AJ142" s="80"/>
      <c r="AK142" s="88" t="s">
        <v>838</v>
      </c>
      <c r="AL142" s="80" t="b">
        <v>0</v>
      </c>
      <c r="AM142" s="80">
        <v>1</v>
      </c>
      <c r="AN142" s="88" t="s">
        <v>791</v>
      </c>
      <c r="AO142" s="80" t="s">
        <v>880</v>
      </c>
      <c r="AP142" s="80" t="b">
        <v>0</v>
      </c>
      <c r="AQ142" s="88" t="s">
        <v>791</v>
      </c>
      <c r="AR142" s="80" t="s">
        <v>197</v>
      </c>
      <c r="AS142" s="80">
        <v>0</v>
      </c>
      <c r="AT142" s="80">
        <v>0</v>
      </c>
      <c r="AU142" s="80"/>
      <c r="AV142" s="80"/>
      <c r="AW142" s="80"/>
      <c r="AX142" s="80"/>
      <c r="AY142" s="80"/>
      <c r="AZ142" s="80"/>
      <c r="BA142" s="80"/>
      <c r="BB142" s="80"/>
      <c r="BC142">
        <v>6</v>
      </c>
      <c r="BD142" s="79" t="str">
        <f>REPLACE(INDEX(GroupVertices[Group],MATCH(Edges[[#This Row],[Vertex 1]],GroupVertices[Vertex],0)),1,1,"")</f>
        <v>1</v>
      </c>
      <c r="BE142" s="79" t="str">
        <f>REPLACE(INDEX(GroupVertices[Group],MATCH(Edges[[#This Row],[Vertex 2]],GroupVertices[Vertex],0)),1,1,"")</f>
        <v>3</v>
      </c>
      <c r="BF142" s="48">
        <v>0</v>
      </c>
      <c r="BG142" s="49">
        <v>0</v>
      </c>
      <c r="BH142" s="48">
        <v>0</v>
      </c>
      <c r="BI142" s="49">
        <v>0</v>
      </c>
      <c r="BJ142" s="48">
        <v>0</v>
      </c>
      <c r="BK142" s="49">
        <v>0</v>
      </c>
      <c r="BL142" s="48">
        <v>3</v>
      </c>
      <c r="BM142" s="49">
        <v>100</v>
      </c>
      <c r="BN142" s="48">
        <v>3</v>
      </c>
    </row>
    <row r="143" spans="1:66" ht="15">
      <c r="A143" s="65" t="s">
        <v>243</v>
      </c>
      <c r="B143" s="65" t="s">
        <v>237</v>
      </c>
      <c r="C143" s="66" t="s">
        <v>2387</v>
      </c>
      <c r="D143" s="67">
        <v>10</v>
      </c>
      <c r="E143" s="68" t="s">
        <v>136</v>
      </c>
      <c r="F143" s="69">
        <v>6</v>
      </c>
      <c r="G143" s="66"/>
      <c r="H143" s="70"/>
      <c r="I143" s="71"/>
      <c r="J143" s="71"/>
      <c r="K143" s="34" t="s">
        <v>66</v>
      </c>
      <c r="L143" s="78">
        <v>143</v>
      </c>
      <c r="M143" s="78"/>
      <c r="N143" s="73"/>
      <c r="O143" s="80" t="s">
        <v>320</v>
      </c>
      <c r="P143" s="82">
        <v>43592.43800925926</v>
      </c>
      <c r="Q143" s="80" t="s">
        <v>387</v>
      </c>
      <c r="R143" s="80"/>
      <c r="S143" s="80"/>
      <c r="T143" s="80"/>
      <c r="U143" s="80"/>
      <c r="V143" s="83" t="s">
        <v>485</v>
      </c>
      <c r="W143" s="82">
        <v>43592.43800925926</v>
      </c>
      <c r="X143" s="86">
        <v>43592</v>
      </c>
      <c r="Y143" s="88" t="s">
        <v>580</v>
      </c>
      <c r="Z143" s="83" t="s">
        <v>687</v>
      </c>
      <c r="AA143" s="80"/>
      <c r="AB143" s="80"/>
      <c r="AC143" s="88" t="s">
        <v>795</v>
      </c>
      <c r="AD143" s="80"/>
      <c r="AE143" s="80" t="b">
        <v>0</v>
      </c>
      <c r="AF143" s="80">
        <v>0</v>
      </c>
      <c r="AG143" s="88" t="s">
        <v>838</v>
      </c>
      <c r="AH143" s="80" t="b">
        <v>0</v>
      </c>
      <c r="AI143" s="80" t="s">
        <v>866</v>
      </c>
      <c r="AJ143" s="80"/>
      <c r="AK143" s="88" t="s">
        <v>838</v>
      </c>
      <c r="AL143" s="80" t="b">
        <v>0</v>
      </c>
      <c r="AM143" s="80">
        <v>2</v>
      </c>
      <c r="AN143" s="88" t="s">
        <v>792</v>
      </c>
      <c r="AO143" s="80" t="s">
        <v>878</v>
      </c>
      <c r="AP143" s="80" t="b">
        <v>0</v>
      </c>
      <c r="AQ143" s="88" t="s">
        <v>792</v>
      </c>
      <c r="AR143" s="80" t="s">
        <v>197</v>
      </c>
      <c r="AS143" s="80">
        <v>0</v>
      </c>
      <c r="AT143" s="80">
        <v>0</v>
      </c>
      <c r="AU143" s="80"/>
      <c r="AV143" s="80"/>
      <c r="AW143" s="80"/>
      <c r="AX143" s="80"/>
      <c r="AY143" s="80"/>
      <c r="AZ143" s="80"/>
      <c r="BA143" s="80"/>
      <c r="BB143" s="80"/>
      <c r="BC143">
        <v>6</v>
      </c>
      <c r="BD143" s="79" t="str">
        <f>REPLACE(INDEX(GroupVertices[Group],MATCH(Edges[[#This Row],[Vertex 1]],GroupVertices[Vertex],0)),1,1,"")</f>
        <v>1</v>
      </c>
      <c r="BE143" s="79" t="str">
        <f>REPLACE(INDEX(GroupVertices[Group],MATCH(Edges[[#This Row],[Vertex 2]],GroupVertices[Vertex],0)),1,1,"")</f>
        <v>3</v>
      </c>
      <c r="BF143" s="48">
        <v>0</v>
      </c>
      <c r="BG143" s="49">
        <v>0</v>
      </c>
      <c r="BH143" s="48">
        <v>2</v>
      </c>
      <c r="BI143" s="49">
        <v>4.651162790697675</v>
      </c>
      <c r="BJ143" s="48">
        <v>0</v>
      </c>
      <c r="BK143" s="49">
        <v>0</v>
      </c>
      <c r="BL143" s="48">
        <v>41</v>
      </c>
      <c r="BM143" s="49">
        <v>95.34883720930233</v>
      </c>
      <c r="BN143" s="48">
        <v>43</v>
      </c>
    </row>
    <row r="144" spans="1:66" ht="15">
      <c r="A144" s="65" t="s">
        <v>243</v>
      </c>
      <c r="B144" s="65" t="s">
        <v>237</v>
      </c>
      <c r="C144" s="66" t="s">
        <v>2386</v>
      </c>
      <c r="D144" s="67">
        <v>10</v>
      </c>
      <c r="E144" s="68" t="s">
        <v>136</v>
      </c>
      <c r="F144" s="69">
        <v>11.2</v>
      </c>
      <c r="G144" s="66"/>
      <c r="H144" s="70"/>
      <c r="I144" s="71"/>
      <c r="J144" s="71"/>
      <c r="K144" s="34" t="s">
        <v>66</v>
      </c>
      <c r="L144" s="78">
        <v>144</v>
      </c>
      <c r="M144" s="78"/>
      <c r="N144" s="73"/>
      <c r="O144" s="80" t="s">
        <v>318</v>
      </c>
      <c r="P144" s="82">
        <v>43592.51460648148</v>
      </c>
      <c r="Q144" s="80" t="s">
        <v>332</v>
      </c>
      <c r="R144" s="83" t="s">
        <v>412</v>
      </c>
      <c r="S144" s="80" t="s">
        <v>432</v>
      </c>
      <c r="T144" s="80"/>
      <c r="U144" s="80"/>
      <c r="V144" s="83" t="s">
        <v>485</v>
      </c>
      <c r="W144" s="82">
        <v>43592.51460648148</v>
      </c>
      <c r="X144" s="86">
        <v>43592</v>
      </c>
      <c r="Y144" s="88" t="s">
        <v>510</v>
      </c>
      <c r="Z144" s="83" t="s">
        <v>618</v>
      </c>
      <c r="AA144" s="80"/>
      <c r="AB144" s="80"/>
      <c r="AC144" s="88" t="s">
        <v>725</v>
      </c>
      <c r="AD144" s="80"/>
      <c r="AE144" s="80" t="b">
        <v>0</v>
      </c>
      <c r="AF144" s="80">
        <v>0</v>
      </c>
      <c r="AG144" s="88" t="s">
        <v>845</v>
      </c>
      <c r="AH144" s="80" t="b">
        <v>0</v>
      </c>
      <c r="AI144" s="80" t="s">
        <v>866</v>
      </c>
      <c r="AJ144" s="80"/>
      <c r="AK144" s="88" t="s">
        <v>838</v>
      </c>
      <c r="AL144" s="80" t="b">
        <v>0</v>
      </c>
      <c r="AM144" s="80">
        <v>0</v>
      </c>
      <c r="AN144" s="88" t="s">
        <v>838</v>
      </c>
      <c r="AO144" s="80" t="s">
        <v>878</v>
      </c>
      <c r="AP144" s="80" t="b">
        <v>0</v>
      </c>
      <c r="AQ144" s="88" t="s">
        <v>725</v>
      </c>
      <c r="AR144" s="80" t="s">
        <v>197</v>
      </c>
      <c r="AS144" s="80">
        <v>0</v>
      </c>
      <c r="AT144" s="80">
        <v>0</v>
      </c>
      <c r="AU144" s="80"/>
      <c r="AV144" s="80"/>
      <c r="AW144" s="80"/>
      <c r="AX144" s="80"/>
      <c r="AY144" s="80"/>
      <c r="AZ144" s="80"/>
      <c r="BA144" s="80"/>
      <c r="BB144" s="80"/>
      <c r="BC144">
        <v>5</v>
      </c>
      <c r="BD144" s="79" t="str">
        <f>REPLACE(INDEX(GroupVertices[Group],MATCH(Edges[[#This Row],[Vertex 1]],GroupVertices[Vertex],0)),1,1,"")</f>
        <v>1</v>
      </c>
      <c r="BE144" s="79" t="str">
        <f>REPLACE(INDEX(GroupVertices[Group],MATCH(Edges[[#This Row],[Vertex 2]],GroupVertices[Vertex],0)),1,1,"")</f>
        <v>3</v>
      </c>
      <c r="BF144" s="48"/>
      <c r="BG144" s="49"/>
      <c r="BH144" s="48"/>
      <c r="BI144" s="49"/>
      <c r="BJ144" s="48"/>
      <c r="BK144" s="49"/>
      <c r="BL144" s="48"/>
      <c r="BM144" s="49"/>
      <c r="BN144" s="48"/>
    </row>
    <row r="145" spans="1:66" ht="15">
      <c r="A145" s="65" t="s">
        <v>243</v>
      </c>
      <c r="B145" s="65" t="s">
        <v>237</v>
      </c>
      <c r="C145" s="66" t="s">
        <v>2387</v>
      </c>
      <c r="D145" s="67">
        <v>10</v>
      </c>
      <c r="E145" s="68" t="s">
        <v>136</v>
      </c>
      <c r="F145" s="69">
        <v>6</v>
      </c>
      <c r="G145" s="66"/>
      <c r="H145" s="70"/>
      <c r="I145" s="71"/>
      <c r="J145" s="71"/>
      <c r="K145" s="34" t="s">
        <v>66</v>
      </c>
      <c r="L145" s="78">
        <v>145</v>
      </c>
      <c r="M145" s="78"/>
      <c r="N145" s="73"/>
      <c r="O145" s="80" t="s">
        <v>320</v>
      </c>
      <c r="P145" s="82">
        <v>43593.658587962964</v>
      </c>
      <c r="Q145" s="80" t="s">
        <v>335</v>
      </c>
      <c r="R145" s="80"/>
      <c r="S145" s="80"/>
      <c r="T145" s="80"/>
      <c r="U145" s="80"/>
      <c r="V145" s="83" t="s">
        <v>485</v>
      </c>
      <c r="W145" s="82">
        <v>43593.658587962964</v>
      </c>
      <c r="X145" s="86">
        <v>43593</v>
      </c>
      <c r="Y145" s="88" t="s">
        <v>516</v>
      </c>
      <c r="Z145" s="83" t="s">
        <v>624</v>
      </c>
      <c r="AA145" s="80"/>
      <c r="AB145" s="80"/>
      <c r="AC145" s="88" t="s">
        <v>731</v>
      </c>
      <c r="AD145" s="80"/>
      <c r="AE145" s="80" t="b">
        <v>0</v>
      </c>
      <c r="AF145" s="80">
        <v>0</v>
      </c>
      <c r="AG145" s="88" t="s">
        <v>838</v>
      </c>
      <c r="AH145" s="80" t="b">
        <v>0</v>
      </c>
      <c r="AI145" s="80" t="s">
        <v>866</v>
      </c>
      <c r="AJ145" s="80"/>
      <c r="AK145" s="88" t="s">
        <v>838</v>
      </c>
      <c r="AL145" s="80" t="b">
        <v>0</v>
      </c>
      <c r="AM145" s="80">
        <v>1</v>
      </c>
      <c r="AN145" s="88" t="s">
        <v>730</v>
      </c>
      <c r="AO145" s="80" t="s">
        <v>878</v>
      </c>
      <c r="AP145" s="80" t="b">
        <v>0</v>
      </c>
      <c r="AQ145" s="88" t="s">
        <v>730</v>
      </c>
      <c r="AR145" s="80" t="s">
        <v>197</v>
      </c>
      <c r="AS145" s="80">
        <v>0</v>
      </c>
      <c r="AT145" s="80">
        <v>0</v>
      </c>
      <c r="AU145" s="80"/>
      <c r="AV145" s="80"/>
      <c r="AW145" s="80"/>
      <c r="AX145" s="80"/>
      <c r="AY145" s="80"/>
      <c r="AZ145" s="80"/>
      <c r="BA145" s="80"/>
      <c r="BB145" s="80"/>
      <c r="BC145">
        <v>6</v>
      </c>
      <c r="BD145" s="79" t="str">
        <f>REPLACE(INDEX(GroupVertices[Group],MATCH(Edges[[#This Row],[Vertex 1]],GroupVertices[Vertex],0)),1,1,"")</f>
        <v>1</v>
      </c>
      <c r="BE145" s="79" t="str">
        <f>REPLACE(INDEX(GroupVertices[Group],MATCH(Edges[[#This Row],[Vertex 2]],GroupVertices[Vertex],0)),1,1,"")</f>
        <v>3</v>
      </c>
      <c r="BF145" s="48"/>
      <c r="BG145" s="49"/>
      <c r="BH145" s="48"/>
      <c r="BI145" s="49"/>
      <c r="BJ145" s="48"/>
      <c r="BK145" s="49"/>
      <c r="BL145" s="48"/>
      <c r="BM145" s="49"/>
      <c r="BN145" s="48"/>
    </row>
    <row r="146" spans="1:66" ht="15">
      <c r="A146" s="65" t="s">
        <v>243</v>
      </c>
      <c r="B146" s="65" t="s">
        <v>237</v>
      </c>
      <c r="C146" s="66" t="s">
        <v>2384</v>
      </c>
      <c r="D146" s="67">
        <v>6.5</v>
      </c>
      <c r="E146" s="68" t="s">
        <v>136</v>
      </c>
      <c r="F146" s="69">
        <v>26.8</v>
      </c>
      <c r="G146" s="66"/>
      <c r="H146" s="70"/>
      <c r="I146" s="71"/>
      <c r="J146" s="71"/>
      <c r="K146" s="34" t="s">
        <v>66</v>
      </c>
      <c r="L146" s="78">
        <v>146</v>
      </c>
      <c r="M146" s="78"/>
      <c r="N146" s="73"/>
      <c r="O146" s="80" t="s">
        <v>319</v>
      </c>
      <c r="P146" s="82">
        <v>43594.41168981481</v>
      </c>
      <c r="Q146" s="80" t="s">
        <v>389</v>
      </c>
      <c r="R146" s="83" t="s">
        <v>427</v>
      </c>
      <c r="S146" s="80" t="s">
        <v>433</v>
      </c>
      <c r="T146" s="80"/>
      <c r="U146" s="80"/>
      <c r="V146" s="83" t="s">
        <v>485</v>
      </c>
      <c r="W146" s="82">
        <v>43594.41168981481</v>
      </c>
      <c r="X146" s="86">
        <v>43594</v>
      </c>
      <c r="Y146" s="88" t="s">
        <v>581</v>
      </c>
      <c r="Z146" s="83" t="s">
        <v>688</v>
      </c>
      <c r="AA146" s="80"/>
      <c r="AB146" s="80"/>
      <c r="AC146" s="88" t="s">
        <v>796</v>
      </c>
      <c r="AD146" s="80"/>
      <c r="AE146" s="80" t="b">
        <v>0</v>
      </c>
      <c r="AF146" s="80">
        <v>0</v>
      </c>
      <c r="AG146" s="88" t="s">
        <v>843</v>
      </c>
      <c r="AH146" s="80" t="b">
        <v>1</v>
      </c>
      <c r="AI146" s="80" t="s">
        <v>866</v>
      </c>
      <c r="AJ146" s="80"/>
      <c r="AK146" s="88" t="s">
        <v>875</v>
      </c>
      <c r="AL146" s="80" t="b">
        <v>0</v>
      </c>
      <c r="AM146" s="80">
        <v>0</v>
      </c>
      <c r="AN146" s="88" t="s">
        <v>838</v>
      </c>
      <c r="AO146" s="80" t="s">
        <v>880</v>
      </c>
      <c r="AP146" s="80" t="b">
        <v>0</v>
      </c>
      <c r="AQ146" s="88" t="s">
        <v>796</v>
      </c>
      <c r="AR146" s="80" t="s">
        <v>197</v>
      </c>
      <c r="AS146" s="80">
        <v>0</v>
      </c>
      <c r="AT146" s="80">
        <v>0</v>
      </c>
      <c r="AU146" s="80"/>
      <c r="AV146" s="80"/>
      <c r="AW146" s="80"/>
      <c r="AX146" s="80"/>
      <c r="AY146" s="80"/>
      <c r="AZ146" s="80"/>
      <c r="BA146" s="80"/>
      <c r="BB146" s="80"/>
      <c r="BC146">
        <v>2</v>
      </c>
      <c r="BD146" s="79" t="str">
        <f>REPLACE(INDEX(GroupVertices[Group],MATCH(Edges[[#This Row],[Vertex 1]],GroupVertices[Vertex],0)),1,1,"")</f>
        <v>1</v>
      </c>
      <c r="BE146" s="79" t="str">
        <f>REPLACE(INDEX(GroupVertices[Group],MATCH(Edges[[#This Row],[Vertex 2]],GroupVertices[Vertex],0)),1,1,"")</f>
        <v>3</v>
      </c>
      <c r="BF146" s="48">
        <v>0</v>
      </c>
      <c r="BG146" s="49">
        <v>0</v>
      </c>
      <c r="BH146" s="48">
        <v>0</v>
      </c>
      <c r="BI146" s="49">
        <v>0</v>
      </c>
      <c r="BJ146" s="48">
        <v>0</v>
      </c>
      <c r="BK146" s="49">
        <v>0</v>
      </c>
      <c r="BL146" s="48">
        <v>7</v>
      </c>
      <c r="BM146" s="49">
        <v>100</v>
      </c>
      <c r="BN146" s="48">
        <v>7</v>
      </c>
    </row>
    <row r="147" spans="1:66" ht="15">
      <c r="A147" s="65" t="s">
        <v>243</v>
      </c>
      <c r="B147" s="65" t="s">
        <v>237</v>
      </c>
      <c r="C147" s="66" t="s">
        <v>2386</v>
      </c>
      <c r="D147" s="67">
        <v>10</v>
      </c>
      <c r="E147" s="68" t="s">
        <v>136</v>
      </c>
      <c r="F147" s="69">
        <v>11.2</v>
      </c>
      <c r="G147" s="66"/>
      <c r="H147" s="70"/>
      <c r="I147" s="71"/>
      <c r="J147" s="71"/>
      <c r="K147" s="34" t="s">
        <v>66</v>
      </c>
      <c r="L147" s="78">
        <v>147</v>
      </c>
      <c r="M147" s="78"/>
      <c r="N147" s="73"/>
      <c r="O147" s="80" t="s">
        <v>318</v>
      </c>
      <c r="P147" s="82">
        <v>43598.421944444446</v>
      </c>
      <c r="Q147" s="80" t="s">
        <v>357</v>
      </c>
      <c r="R147" s="83" t="s">
        <v>418</v>
      </c>
      <c r="S147" s="80" t="s">
        <v>435</v>
      </c>
      <c r="T147" s="80"/>
      <c r="U147" s="80"/>
      <c r="V147" s="83" t="s">
        <v>485</v>
      </c>
      <c r="W147" s="82">
        <v>43598.421944444446</v>
      </c>
      <c r="X147" s="86">
        <v>43598</v>
      </c>
      <c r="Y147" s="88" t="s">
        <v>542</v>
      </c>
      <c r="Z147" s="83" t="s">
        <v>650</v>
      </c>
      <c r="AA147" s="80"/>
      <c r="AB147" s="80"/>
      <c r="AC147" s="88" t="s">
        <v>757</v>
      </c>
      <c r="AD147" s="80"/>
      <c r="AE147" s="80" t="b">
        <v>0</v>
      </c>
      <c r="AF147" s="80">
        <v>1</v>
      </c>
      <c r="AG147" s="88" t="s">
        <v>838</v>
      </c>
      <c r="AH147" s="80" t="b">
        <v>0</v>
      </c>
      <c r="AI147" s="80" t="s">
        <v>866</v>
      </c>
      <c r="AJ147" s="80"/>
      <c r="AK147" s="88" t="s">
        <v>838</v>
      </c>
      <c r="AL147" s="80" t="b">
        <v>0</v>
      </c>
      <c r="AM147" s="80">
        <v>0</v>
      </c>
      <c r="AN147" s="88" t="s">
        <v>838</v>
      </c>
      <c r="AO147" s="80" t="s">
        <v>878</v>
      </c>
      <c r="AP147" s="80" t="b">
        <v>0</v>
      </c>
      <c r="AQ147" s="88" t="s">
        <v>757</v>
      </c>
      <c r="AR147" s="80" t="s">
        <v>197</v>
      </c>
      <c r="AS147" s="80">
        <v>0</v>
      </c>
      <c r="AT147" s="80">
        <v>0</v>
      </c>
      <c r="AU147" s="80"/>
      <c r="AV147" s="80"/>
      <c r="AW147" s="80"/>
      <c r="AX147" s="80"/>
      <c r="AY147" s="80"/>
      <c r="AZ147" s="80"/>
      <c r="BA147" s="80"/>
      <c r="BB147" s="80"/>
      <c r="BC147">
        <v>5</v>
      </c>
      <c r="BD147" s="79" t="str">
        <f>REPLACE(INDEX(GroupVertices[Group],MATCH(Edges[[#This Row],[Vertex 1]],GroupVertices[Vertex],0)),1,1,"")</f>
        <v>1</v>
      </c>
      <c r="BE147" s="79" t="str">
        <f>REPLACE(INDEX(GroupVertices[Group],MATCH(Edges[[#This Row],[Vertex 2]],GroupVertices[Vertex],0)),1,1,"")</f>
        <v>3</v>
      </c>
      <c r="BF147" s="48"/>
      <c r="BG147" s="49"/>
      <c r="BH147" s="48"/>
      <c r="BI147" s="49"/>
      <c r="BJ147" s="48"/>
      <c r="BK147" s="49"/>
      <c r="BL147" s="48"/>
      <c r="BM147" s="49"/>
      <c r="BN147" s="48"/>
    </row>
    <row r="148" spans="1:66" ht="15">
      <c r="A148" s="65" t="s">
        <v>243</v>
      </c>
      <c r="B148" s="65" t="s">
        <v>237</v>
      </c>
      <c r="C148" s="66" t="s">
        <v>2387</v>
      </c>
      <c r="D148" s="67">
        <v>10</v>
      </c>
      <c r="E148" s="68" t="s">
        <v>136</v>
      </c>
      <c r="F148" s="69">
        <v>6</v>
      </c>
      <c r="G148" s="66"/>
      <c r="H148" s="70"/>
      <c r="I148" s="71"/>
      <c r="J148" s="71"/>
      <c r="K148" s="34" t="s">
        <v>66</v>
      </c>
      <c r="L148" s="78">
        <v>148</v>
      </c>
      <c r="M148" s="78"/>
      <c r="N148" s="73"/>
      <c r="O148" s="80" t="s">
        <v>320</v>
      </c>
      <c r="P148" s="82">
        <v>43598.43996527778</v>
      </c>
      <c r="Q148" s="80" t="s">
        <v>358</v>
      </c>
      <c r="R148" s="80"/>
      <c r="S148" s="80"/>
      <c r="T148" s="80" t="s">
        <v>442</v>
      </c>
      <c r="U148" s="80"/>
      <c r="V148" s="83" t="s">
        <v>485</v>
      </c>
      <c r="W148" s="82">
        <v>43598.43996527778</v>
      </c>
      <c r="X148" s="86">
        <v>43598</v>
      </c>
      <c r="Y148" s="88" t="s">
        <v>544</v>
      </c>
      <c r="Z148" s="83" t="s">
        <v>652</v>
      </c>
      <c r="AA148" s="80"/>
      <c r="AB148" s="80"/>
      <c r="AC148" s="88" t="s">
        <v>759</v>
      </c>
      <c r="AD148" s="80"/>
      <c r="AE148" s="80" t="b">
        <v>0</v>
      </c>
      <c r="AF148" s="80">
        <v>0</v>
      </c>
      <c r="AG148" s="88" t="s">
        <v>838</v>
      </c>
      <c r="AH148" s="80" t="b">
        <v>0</v>
      </c>
      <c r="AI148" s="80" t="s">
        <v>866</v>
      </c>
      <c r="AJ148" s="80"/>
      <c r="AK148" s="88" t="s">
        <v>838</v>
      </c>
      <c r="AL148" s="80" t="b">
        <v>0</v>
      </c>
      <c r="AM148" s="80">
        <v>2</v>
      </c>
      <c r="AN148" s="88" t="s">
        <v>758</v>
      </c>
      <c r="AO148" s="80" t="s">
        <v>878</v>
      </c>
      <c r="AP148" s="80" t="b">
        <v>0</v>
      </c>
      <c r="AQ148" s="88" t="s">
        <v>758</v>
      </c>
      <c r="AR148" s="80" t="s">
        <v>197</v>
      </c>
      <c r="AS148" s="80">
        <v>0</v>
      </c>
      <c r="AT148" s="80">
        <v>0</v>
      </c>
      <c r="AU148" s="80"/>
      <c r="AV148" s="80"/>
      <c r="AW148" s="80"/>
      <c r="AX148" s="80"/>
      <c r="AY148" s="80"/>
      <c r="AZ148" s="80"/>
      <c r="BA148" s="80"/>
      <c r="BB148" s="80"/>
      <c r="BC148">
        <v>6</v>
      </c>
      <c r="BD148" s="79" t="str">
        <f>REPLACE(INDEX(GroupVertices[Group],MATCH(Edges[[#This Row],[Vertex 1]],GroupVertices[Vertex],0)),1,1,"")</f>
        <v>1</v>
      </c>
      <c r="BE148" s="79" t="str">
        <f>REPLACE(INDEX(GroupVertices[Group],MATCH(Edges[[#This Row],[Vertex 2]],GroupVertices[Vertex],0)),1,1,"")</f>
        <v>3</v>
      </c>
      <c r="BF148" s="48"/>
      <c r="BG148" s="49"/>
      <c r="BH148" s="48"/>
      <c r="BI148" s="49"/>
      <c r="BJ148" s="48"/>
      <c r="BK148" s="49"/>
      <c r="BL148" s="48"/>
      <c r="BM148" s="49"/>
      <c r="BN148" s="48"/>
    </row>
    <row r="149" spans="1:66" ht="15">
      <c r="A149" s="65" t="s">
        <v>243</v>
      </c>
      <c r="B149" s="65" t="s">
        <v>237</v>
      </c>
      <c r="C149" s="66" t="s">
        <v>2387</v>
      </c>
      <c r="D149" s="67">
        <v>10</v>
      </c>
      <c r="E149" s="68" t="s">
        <v>136</v>
      </c>
      <c r="F149" s="69">
        <v>6</v>
      </c>
      <c r="G149" s="66"/>
      <c r="H149" s="70"/>
      <c r="I149" s="71"/>
      <c r="J149" s="71"/>
      <c r="K149" s="34" t="s">
        <v>66</v>
      </c>
      <c r="L149" s="78">
        <v>149</v>
      </c>
      <c r="M149" s="78"/>
      <c r="N149" s="73"/>
      <c r="O149" s="80" t="s">
        <v>320</v>
      </c>
      <c r="P149" s="82">
        <v>43598.63081018518</v>
      </c>
      <c r="Q149" s="80" t="s">
        <v>359</v>
      </c>
      <c r="R149" s="80"/>
      <c r="S149" s="80"/>
      <c r="T149" s="80"/>
      <c r="U149" s="80"/>
      <c r="V149" s="83" t="s">
        <v>485</v>
      </c>
      <c r="W149" s="82">
        <v>43598.63081018518</v>
      </c>
      <c r="X149" s="86">
        <v>43598</v>
      </c>
      <c r="Y149" s="88" t="s">
        <v>546</v>
      </c>
      <c r="Z149" s="83" t="s">
        <v>654</v>
      </c>
      <c r="AA149" s="80"/>
      <c r="AB149" s="80"/>
      <c r="AC149" s="88" t="s">
        <v>761</v>
      </c>
      <c r="AD149" s="80"/>
      <c r="AE149" s="80" t="b">
        <v>0</v>
      </c>
      <c r="AF149" s="80">
        <v>0</v>
      </c>
      <c r="AG149" s="88" t="s">
        <v>838</v>
      </c>
      <c r="AH149" s="80" t="b">
        <v>0</v>
      </c>
      <c r="AI149" s="80" t="s">
        <v>866</v>
      </c>
      <c r="AJ149" s="80"/>
      <c r="AK149" s="88" t="s">
        <v>838</v>
      </c>
      <c r="AL149" s="80" t="b">
        <v>0</v>
      </c>
      <c r="AM149" s="80">
        <v>3</v>
      </c>
      <c r="AN149" s="88" t="s">
        <v>760</v>
      </c>
      <c r="AO149" s="80" t="s">
        <v>878</v>
      </c>
      <c r="AP149" s="80" t="b">
        <v>0</v>
      </c>
      <c r="AQ149" s="88" t="s">
        <v>760</v>
      </c>
      <c r="AR149" s="80" t="s">
        <v>197</v>
      </c>
      <c r="AS149" s="80">
        <v>0</v>
      </c>
      <c r="AT149" s="80">
        <v>0</v>
      </c>
      <c r="AU149" s="80"/>
      <c r="AV149" s="80"/>
      <c r="AW149" s="80"/>
      <c r="AX149" s="80"/>
      <c r="AY149" s="80"/>
      <c r="AZ149" s="80"/>
      <c r="BA149" s="80"/>
      <c r="BB149" s="80"/>
      <c r="BC149">
        <v>6</v>
      </c>
      <c r="BD149" s="79" t="str">
        <f>REPLACE(INDEX(GroupVertices[Group],MATCH(Edges[[#This Row],[Vertex 1]],GroupVertices[Vertex],0)),1,1,"")</f>
        <v>1</v>
      </c>
      <c r="BE149" s="79" t="str">
        <f>REPLACE(INDEX(GroupVertices[Group],MATCH(Edges[[#This Row],[Vertex 2]],GroupVertices[Vertex],0)),1,1,"")</f>
        <v>3</v>
      </c>
      <c r="BF149" s="48"/>
      <c r="BG149" s="49"/>
      <c r="BH149" s="48"/>
      <c r="BI149" s="49"/>
      <c r="BJ149" s="48"/>
      <c r="BK149" s="49"/>
      <c r="BL149" s="48"/>
      <c r="BM149" s="49"/>
      <c r="BN149" s="48"/>
    </row>
    <row r="150" spans="1:66" ht="15">
      <c r="A150" s="65" t="s">
        <v>243</v>
      </c>
      <c r="B150" s="65" t="s">
        <v>237</v>
      </c>
      <c r="C150" s="66" t="s">
        <v>2386</v>
      </c>
      <c r="D150" s="67">
        <v>10</v>
      </c>
      <c r="E150" s="68" t="s">
        <v>136</v>
      </c>
      <c r="F150" s="69">
        <v>11.2</v>
      </c>
      <c r="G150" s="66"/>
      <c r="H150" s="70"/>
      <c r="I150" s="71"/>
      <c r="J150" s="71"/>
      <c r="K150" s="34" t="s">
        <v>66</v>
      </c>
      <c r="L150" s="78">
        <v>150</v>
      </c>
      <c r="M150" s="78"/>
      <c r="N150" s="73"/>
      <c r="O150" s="80" t="s">
        <v>318</v>
      </c>
      <c r="P150" s="82">
        <v>43598.926087962966</v>
      </c>
      <c r="Q150" s="80" t="s">
        <v>371</v>
      </c>
      <c r="R150" s="80"/>
      <c r="S150" s="80"/>
      <c r="T150" s="80"/>
      <c r="U150" s="80"/>
      <c r="V150" s="83" t="s">
        <v>485</v>
      </c>
      <c r="W150" s="82">
        <v>43598.926087962966</v>
      </c>
      <c r="X150" s="86">
        <v>43598</v>
      </c>
      <c r="Y150" s="88" t="s">
        <v>559</v>
      </c>
      <c r="Z150" s="83" t="s">
        <v>667</v>
      </c>
      <c r="AA150" s="80"/>
      <c r="AB150" s="80"/>
      <c r="AC150" s="88" t="s">
        <v>774</v>
      </c>
      <c r="AD150" s="88" t="s">
        <v>771</v>
      </c>
      <c r="AE150" s="80" t="b">
        <v>0</v>
      </c>
      <c r="AF150" s="80">
        <v>1</v>
      </c>
      <c r="AG150" s="88" t="s">
        <v>861</v>
      </c>
      <c r="AH150" s="80" t="b">
        <v>0</v>
      </c>
      <c r="AI150" s="80" t="s">
        <v>866</v>
      </c>
      <c r="AJ150" s="80"/>
      <c r="AK150" s="88" t="s">
        <v>838</v>
      </c>
      <c r="AL150" s="80" t="b">
        <v>0</v>
      </c>
      <c r="AM150" s="80">
        <v>0</v>
      </c>
      <c r="AN150" s="88" t="s">
        <v>838</v>
      </c>
      <c r="AO150" s="80" t="s">
        <v>878</v>
      </c>
      <c r="AP150" s="80" t="b">
        <v>0</v>
      </c>
      <c r="AQ150" s="88" t="s">
        <v>771</v>
      </c>
      <c r="AR150" s="80" t="s">
        <v>197</v>
      </c>
      <c r="AS150" s="80">
        <v>0</v>
      </c>
      <c r="AT150" s="80">
        <v>0</v>
      </c>
      <c r="AU150" s="80"/>
      <c r="AV150" s="80"/>
      <c r="AW150" s="80"/>
      <c r="AX150" s="80"/>
      <c r="AY150" s="80"/>
      <c r="AZ150" s="80"/>
      <c r="BA150" s="80"/>
      <c r="BB150" s="80"/>
      <c r="BC150">
        <v>5</v>
      </c>
      <c r="BD150" s="79" t="str">
        <f>REPLACE(INDEX(GroupVertices[Group],MATCH(Edges[[#This Row],[Vertex 1]],GroupVertices[Vertex],0)),1,1,"")</f>
        <v>1</v>
      </c>
      <c r="BE150" s="79" t="str">
        <f>REPLACE(INDEX(GroupVertices[Group],MATCH(Edges[[#This Row],[Vertex 2]],GroupVertices[Vertex],0)),1,1,"")</f>
        <v>3</v>
      </c>
      <c r="BF150" s="48"/>
      <c r="BG150" s="49"/>
      <c r="BH150" s="48"/>
      <c r="BI150" s="49"/>
      <c r="BJ150" s="48"/>
      <c r="BK150" s="49"/>
      <c r="BL150" s="48"/>
      <c r="BM150" s="49"/>
      <c r="BN150" s="48"/>
    </row>
    <row r="151" spans="1:66" ht="15">
      <c r="A151" s="65" t="s">
        <v>243</v>
      </c>
      <c r="B151" s="65" t="s">
        <v>237</v>
      </c>
      <c r="C151" s="66" t="s">
        <v>2386</v>
      </c>
      <c r="D151" s="67">
        <v>10</v>
      </c>
      <c r="E151" s="68" t="s">
        <v>136</v>
      </c>
      <c r="F151" s="69">
        <v>11.2</v>
      </c>
      <c r="G151" s="66"/>
      <c r="H151" s="70"/>
      <c r="I151" s="71"/>
      <c r="J151" s="71"/>
      <c r="K151" s="34" t="s">
        <v>66</v>
      </c>
      <c r="L151" s="78">
        <v>151</v>
      </c>
      <c r="M151" s="78"/>
      <c r="N151" s="73"/>
      <c r="O151" s="80" t="s">
        <v>318</v>
      </c>
      <c r="P151" s="82">
        <v>43599.292766203704</v>
      </c>
      <c r="Q151" s="80" t="s">
        <v>390</v>
      </c>
      <c r="R151" s="80"/>
      <c r="S151" s="80"/>
      <c r="T151" s="80"/>
      <c r="U151" s="80"/>
      <c r="V151" s="83" t="s">
        <v>485</v>
      </c>
      <c r="W151" s="82">
        <v>43599.292766203704</v>
      </c>
      <c r="X151" s="86">
        <v>43599</v>
      </c>
      <c r="Y151" s="88" t="s">
        <v>582</v>
      </c>
      <c r="Z151" s="83" t="s">
        <v>689</v>
      </c>
      <c r="AA151" s="80"/>
      <c r="AB151" s="80"/>
      <c r="AC151" s="88" t="s">
        <v>797</v>
      </c>
      <c r="AD151" s="80"/>
      <c r="AE151" s="80" t="b">
        <v>0</v>
      </c>
      <c r="AF151" s="80">
        <v>1</v>
      </c>
      <c r="AG151" s="88" t="s">
        <v>838</v>
      </c>
      <c r="AH151" s="80" t="b">
        <v>0</v>
      </c>
      <c r="AI151" s="80" t="s">
        <v>866</v>
      </c>
      <c r="AJ151" s="80"/>
      <c r="AK151" s="88" t="s">
        <v>838</v>
      </c>
      <c r="AL151" s="80" t="b">
        <v>0</v>
      </c>
      <c r="AM151" s="80">
        <v>0</v>
      </c>
      <c r="AN151" s="88" t="s">
        <v>838</v>
      </c>
      <c r="AO151" s="80" t="s">
        <v>880</v>
      </c>
      <c r="AP151" s="80" t="b">
        <v>0</v>
      </c>
      <c r="AQ151" s="88" t="s">
        <v>797</v>
      </c>
      <c r="AR151" s="80" t="s">
        <v>197</v>
      </c>
      <c r="AS151" s="80">
        <v>0</v>
      </c>
      <c r="AT151" s="80">
        <v>0</v>
      </c>
      <c r="AU151" s="80"/>
      <c r="AV151" s="80"/>
      <c r="AW151" s="80"/>
      <c r="AX151" s="80"/>
      <c r="AY151" s="80"/>
      <c r="AZ151" s="80"/>
      <c r="BA151" s="80"/>
      <c r="BB151" s="80"/>
      <c r="BC151">
        <v>5</v>
      </c>
      <c r="BD151" s="79" t="str">
        <f>REPLACE(INDEX(GroupVertices[Group],MATCH(Edges[[#This Row],[Vertex 1]],GroupVertices[Vertex],0)),1,1,"")</f>
        <v>1</v>
      </c>
      <c r="BE151" s="79" t="str">
        <f>REPLACE(INDEX(GroupVertices[Group],MATCH(Edges[[#This Row],[Vertex 2]],GroupVertices[Vertex],0)),1,1,"")</f>
        <v>3</v>
      </c>
      <c r="BF151" s="48">
        <v>1</v>
      </c>
      <c r="BG151" s="49">
        <v>4.3478260869565215</v>
      </c>
      <c r="BH151" s="48">
        <v>0</v>
      </c>
      <c r="BI151" s="49">
        <v>0</v>
      </c>
      <c r="BJ151" s="48">
        <v>0</v>
      </c>
      <c r="BK151" s="49">
        <v>0</v>
      </c>
      <c r="BL151" s="48">
        <v>22</v>
      </c>
      <c r="BM151" s="49">
        <v>95.65217391304348</v>
      </c>
      <c r="BN151" s="48">
        <v>23</v>
      </c>
    </row>
    <row r="152" spans="1:66" ht="15">
      <c r="A152" s="65" t="s">
        <v>243</v>
      </c>
      <c r="B152" s="65" t="s">
        <v>237</v>
      </c>
      <c r="C152" s="66" t="s">
        <v>2387</v>
      </c>
      <c r="D152" s="67">
        <v>10</v>
      </c>
      <c r="E152" s="68" t="s">
        <v>136</v>
      </c>
      <c r="F152" s="69">
        <v>6</v>
      </c>
      <c r="G152" s="66"/>
      <c r="H152" s="70"/>
      <c r="I152" s="71"/>
      <c r="J152" s="71"/>
      <c r="K152" s="34" t="s">
        <v>66</v>
      </c>
      <c r="L152" s="78">
        <v>152</v>
      </c>
      <c r="M152" s="78"/>
      <c r="N152" s="73"/>
      <c r="O152" s="80" t="s">
        <v>320</v>
      </c>
      <c r="P152" s="82">
        <v>43599.317928240744</v>
      </c>
      <c r="Q152" s="80" t="s">
        <v>388</v>
      </c>
      <c r="R152" s="80"/>
      <c r="S152" s="80"/>
      <c r="T152" s="80" t="s">
        <v>442</v>
      </c>
      <c r="U152" s="80"/>
      <c r="V152" s="83" t="s">
        <v>485</v>
      </c>
      <c r="W152" s="82">
        <v>43599.317928240744</v>
      </c>
      <c r="X152" s="86">
        <v>43599</v>
      </c>
      <c r="Y152" s="88" t="s">
        <v>583</v>
      </c>
      <c r="Z152" s="83" t="s">
        <v>690</v>
      </c>
      <c r="AA152" s="80"/>
      <c r="AB152" s="80"/>
      <c r="AC152" s="88" t="s">
        <v>798</v>
      </c>
      <c r="AD152" s="80"/>
      <c r="AE152" s="80" t="b">
        <v>0</v>
      </c>
      <c r="AF152" s="80">
        <v>0</v>
      </c>
      <c r="AG152" s="88" t="s">
        <v>838</v>
      </c>
      <c r="AH152" s="80" t="b">
        <v>0</v>
      </c>
      <c r="AI152" s="80" t="s">
        <v>866</v>
      </c>
      <c r="AJ152" s="80"/>
      <c r="AK152" s="88" t="s">
        <v>838</v>
      </c>
      <c r="AL152" s="80" t="b">
        <v>0</v>
      </c>
      <c r="AM152" s="80">
        <v>1</v>
      </c>
      <c r="AN152" s="88" t="s">
        <v>793</v>
      </c>
      <c r="AO152" s="80" t="s">
        <v>880</v>
      </c>
      <c r="AP152" s="80" t="b">
        <v>0</v>
      </c>
      <c r="AQ152" s="88" t="s">
        <v>793</v>
      </c>
      <c r="AR152" s="80" t="s">
        <v>197</v>
      </c>
      <c r="AS152" s="80">
        <v>0</v>
      </c>
      <c r="AT152" s="80">
        <v>0</v>
      </c>
      <c r="AU152" s="80"/>
      <c r="AV152" s="80"/>
      <c r="AW152" s="80"/>
      <c r="AX152" s="80"/>
      <c r="AY152" s="80"/>
      <c r="AZ152" s="80"/>
      <c r="BA152" s="80"/>
      <c r="BB152" s="80"/>
      <c r="BC152">
        <v>6</v>
      </c>
      <c r="BD152" s="79" t="str">
        <f>REPLACE(INDEX(GroupVertices[Group],MATCH(Edges[[#This Row],[Vertex 1]],GroupVertices[Vertex],0)),1,1,"")</f>
        <v>1</v>
      </c>
      <c r="BE152" s="79" t="str">
        <f>REPLACE(INDEX(GroupVertices[Group],MATCH(Edges[[#This Row],[Vertex 2]],GroupVertices[Vertex],0)),1,1,"")</f>
        <v>3</v>
      </c>
      <c r="BF152" s="48">
        <v>1</v>
      </c>
      <c r="BG152" s="49">
        <v>6.666666666666667</v>
      </c>
      <c r="BH152" s="48">
        <v>0</v>
      </c>
      <c r="BI152" s="49">
        <v>0</v>
      </c>
      <c r="BJ152" s="48">
        <v>0</v>
      </c>
      <c r="BK152" s="49">
        <v>0</v>
      </c>
      <c r="BL152" s="48">
        <v>14</v>
      </c>
      <c r="BM152" s="49">
        <v>93.33333333333333</v>
      </c>
      <c r="BN152" s="48">
        <v>15</v>
      </c>
    </row>
    <row r="153" spans="1:66" ht="15">
      <c r="A153" s="65" t="s">
        <v>243</v>
      </c>
      <c r="B153" s="65" t="s">
        <v>237</v>
      </c>
      <c r="C153" s="66" t="s">
        <v>2386</v>
      </c>
      <c r="D153" s="67">
        <v>10</v>
      </c>
      <c r="E153" s="68" t="s">
        <v>136</v>
      </c>
      <c r="F153" s="69">
        <v>11.2</v>
      </c>
      <c r="G153" s="66"/>
      <c r="H153" s="70"/>
      <c r="I153" s="71"/>
      <c r="J153" s="71"/>
      <c r="K153" s="34" t="s">
        <v>66</v>
      </c>
      <c r="L153" s="78">
        <v>153</v>
      </c>
      <c r="M153" s="78"/>
      <c r="N153" s="73"/>
      <c r="O153" s="80" t="s">
        <v>318</v>
      </c>
      <c r="P153" s="82">
        <v>43599.35115740741</v>
      </c>
      <c r="Q153" s="80" t="s">
        <v>385</v>
      </c>
      <c r="R153" s="83" t="s">
        <v>421</v>
      </c>
      <c r="S153" s="80" t="s">
        <v>433</v>
      </c>
      <c r="T153" s="80" t="s">
        <v>451</v>
      </c>
      <c r="U153" s="80"/>
      <c r="V153" s="83" t="s">
        <v>485</v>
      </c>
      <c r="W153" s="82">
        <v>43599.35115740741</v>
      </c>
      <c r="X153" s="86">
        <v>43599</v>
      </c>
      <c r="Y153" s="88" t="s">
        <v>575</v>
      </c>
      <c r="Z153" s="83" t="s">
        <v>682</v>
      </c>
      <c r="AA153" s="80"/>
      <c r="AB153" s="80"/>
      <c r="AC153" s="88" t="s">
        <v>790</v>
      </c>
      <c r="AD153" s="80"/>
      <c r="AE153" s="80" t="b">
        <v>0</v>
      </c>
      <c r="AF153" s="80">
        <v>1</v>
      </c>
      <c r="AG153" s="88" t="s">
        <v>838</v>
      </c>
      <c r="AH153" s="80" t="b">
        <v>1</v>
      </c>
      <c r="AI153" s="80" t="s">
        <v>866</v>
      </c>
      <c r="AJ153" s="80"/>
      <c r="AK153" s="88" t="s">
        <v>871</v>
      </c>
      <c r="AL153" s="80" t="b">
        <v>0</v>
      </c>
      <c r="AM153" s="80">
        <v>0</v>
      </c>
      <c r="AN153" s="88" t="s">
        <v>838</v>
      </c>
      <c r="AO153" s="80" t="s">
        <v>878</v>
      </c>
      <c r="AP153" s="80" t="b">
        <v>0</v>
      </c>
      <c r="AQ153" s="88" t="s">
        <v>790</v>
      </c>
      <c r="AR153" s="80" t="s">
        <v>197</v>
      </c>
      <c r="AS153" s="80">
        <v>0</v>
      </c>
      <c r="AT153" s="80">
        <v>0</v>
      </c>
      <c r="AU153" s="80"/>
      <c r="AV153" s="80"/>
      <c r="AW153" s="80"/>
      <c r="AX153" s="80"/>
      <c r="AY153" s="80"/>
      <c r="AZ153" s="80"/>
      <c r="BA153" s="80"/>
      <c r="BB153" s="80"/>
      <c r="BC153">
        <v>5</v>
      </c>
      <c r="BD153" s="79" t="str">
        <f>REPLACE(INDEX(GroupVertices[Group],MATCH(Edges[[#This Row],[Vertex 1]],GroupVertices[Vertex],0)),1,1,"")</f>
        <v>1</v>
      </c>
      <c r="BE153" s="79" t="str">
        <f>REPLACE(INDEX(GroupVertices[Group],MATCH(Edges[[#This Row],[Vertex 2]],GroupVertices[Vertex],0)),1,1,"")</f>
        <v>3</v>
      </c>
      <c r="BF153" s="48"/>
      <c r="BG153" s="49"/>
      <c r="BH153" s="48"/>
      <c r="BI153" s="49"/>
      <c r="BJ153" s="48"/>
      <c r="BK153" s="49"/>
      <c r="BL153" s="48"/>
      <c r="BM153" s="49"/>
      <c r="BN153" s="48"/>
    </row>
    <row r="154" spans="1:66" ht="15">
      <c r="A154" s="65" t="s">
        <v>243</v>
      </c>
      <c r="B154" s="65" t="s">
        <v>311</v>
      </c>
      <c r="C154" s="66" t="s">
        <v>2383</v>
      </c>
      <c r="D154" s="67">
        <v>3</v>
      </c>
      <c r="E154" s="68" t="s">
        <v>132</v>
      </c>
      <c r="F154" s="69">
        <v>32</v>
      </c>
      <c r="G154" s="66"/>
      <c r="H154" s="70"/>
      <c r="I154" s="71"/>
      <c r="J154" s="71"/>
      <c r="K154" s="34" t="s">
        <v>65</v>
      </c>
      <c r="L154" s="78">
        <v>154</v>
      </c>
      <c r="M154" s="78"/>
      <c r="N154" s="73"/>
      <c r="O154" s="80" t="s">
        <v>319</v>
      </c>
      <c r="P154" s="82">
        <v>43599.35800925926</v>
      </c>
      <c r="Q154" s="80" t="s">
        <v>391</v>
      </c>
      <c r="R154" s="80"/>
      <c r="S154" s="80"/>
      <c r="T154" s="80"/>
      <c r="U154" s="83" t="s">
        <v>467</v>
      </c>
      <c r="V154" s="83" t="s">
        <v>467</v>
      </c>
      <c r="W154" s="82">
        <v>43599.35800925926</v>
      </c>
      <c r="X154" s="86">
        <v>43599</v>
      </c>
      <c r="Y154" s="88" t="s">
        <v>584</v>
      </c>
      <c r="Z154" s="83" t="s">
        <v>691</v>
      </c>
      <c r="AA154" s="80"/>
      <c r="AB154" s="80"/>
      <c r="AC154" s="88" t="s">
        <v>799</v>
      </c>
      <c r="AD154" s="88" t="s">
        <v>835</v>
      </c>
      <c r="AE154" s="80" t="b">
        <v>0</v>
      </c>
      <c r="AF154" s="80">
        <v>0</v>
      </c>
      <c r="AG154" s="88" t="s">
        <v>864</v>
      </c>
      <c r="AH154" s="80" t="b">
        <v>0</v>
      </c>
      <c r="AI154" s="80" t="s">
        <v>866</v>
      </c>
      <c r="AJ154" s="80"/>
      <c r="AK154" s="88" t="s">
        <v>838</v>
      </c>
      <c r="AL154" s="80" t="b">
        <v>0</v>
      </c>
      <c r="AM154" s="80">
        <v>0</v>
      </c>
      <c r="AN154" s="88" t="s">
        <v>838</v>
      </c>
      <c r="AO154" s="80" t="s">
        <v>878</v>
      </c>
      <c r="AP154" s="80" t="b">
        <v>0</v>
      </c>
      <c r="AQ154" s="88" t="s">
        <v>835</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v>0</v>
      </c>
      <c r="BG154" s="49">
        <v>0</v>
      </c>
      <c r="BH154" s="48">
        <v>0</v>
      </c>
      <c r="BI154" s="49">
        <v>0</v>
      </c>
      <c r="BJ154" s="48">
        <v>0</v>
      </c>
      <c r="BK154" s="49">
        <v>0</v>
      </c>
      <c r="BL154" s="48">
        <v>7</v>
      </c>
      <c r="BM154" s="49">
        <v>100</v>
      </c>
      <c r="BN154" s="48">
        <v>7</v>
      </c>
    </row>
    <row r="155" spans="1:66" ht="15">
      <c r="A155" s="65" t="s">
        <v>242</v>
      </c>
      <c r="B155" s="65" t="s">
        <v>243</v>
      </c>
      <c r="C155" s="66" t="s">
        <v>2383</v>
      </c>
      <c r="D155" s="67">
        <v>3</v>
      </c>
      <c r="E155" s="68" t="s">
        <v>132</v>
      </c>
      <c r="F155" s="69">
        <v>32</v>
      </c>
      <c r="G155" s="66"/>
      <c r="H155" s="70"/>
      <c r="I155" s="71"/>
      <c r="J155" s="71"/>
      <c r="K155" s="34" t="s">
        <v>66</v>
      </c>
      <c r="L155" s="78">
        <v>155</v>
      </c>
      <c r="M155" s="78"/>
      <c r="N155" s="73"/>
      <c r="O155" s="80" t="s">
        <v>319</v>
      </c>
      <c r="P155" s="82">
        <v>43590.85517361111</v>
      </c>
      <c r="Q155" s="80" t="s">
        <v>326</v>
      </c>
      <c r="R155" s="80"/>
      <c r="S155" s="80"/>
      <c r="T155" s="80"/>
      <c r="U155" s="80"/>
      <c r="V155" s="83" t="s">
        <v>484</v>
      </c>
      <c r="W155" s="82">
        <v>43590.85517361111</v>
      </c>
      <c r="X155" s="86">
        <v>43590</v>
      </c>
      <c r="Y155" s="88" t="s">
        <v>503</v>
      </c>
      <c r="Z155" s="83" t="s">
        <v>611</v>
      </c>
      <c r="AA155" s="80"/>
      <c r="AB155" s="80"/>
      <c r="AC155" s="88" t="s">
        <v>718</v>
      </c>
      <c r="AD155" s="88" t="s">
        <v>819</v>
      </c>
      <c r="AE155" s="80" t="b">
        <v>0</v>
      </c>
      <c r="AF155" s="80">
        <v>0</v>
      </c>
      <c r="AG155" s="88" t="s">
        <v>839</v>
      </c>
      <c r="AH155" s="80" t="b">
        <v>0</v>
      </c>
      <c r="AI155" s="80" t="s">
        <v>866</v>
      </c>
      <c r="AJ155" s="80"/>
      <c r="AK155" s="88" t="s">
        <v>838</v>
      </c>
      <c r="AL155" s="80" t="b">
        <v>0</v>
      </c>
      <c r="AM155" s="80">
        <v>0</v>
      </c>
      <c r="AN155" s="88" t="s">
        <v>838</v>
      </c>
      <c r="AO155" s="80" t="s">
        <v>877</v>
      </c>
      <c r="AP155" s="80" t="b">
        <v>0</v>
      </c>
      <c r="AQ155" s="88" t="s">
        <v>819</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c r="BG155" s="49"/>
      <c r="BH155" s="48"/>
      <c r="BI155" s="49"/>
      <c r="BJ155" s="48"/>
      <c r="BK155" s="49"/>
      <c r="BL155" s="48"/>
      <c r="BM155" s="49"/>
      <c r="BN155" s="48"/>
    </row>
    <row r="156" spans="1:66" ht="15">
      <c r="A156" s="65" t="s">
        <v>243</v>
      </c>
      <c r="B156" s="65" t="s">
        <v>242</v>
      </c>
      <c r="C156" s="66" t="s">
        <v>2384</v>
      </c>
      <c r="D156" s="67">
        <v>6.5</v>
      </c>
      <c r="E156" s="68" t="s">
        <v>136</v>
      </c>
      <c r="F156" s="69">
        <v>26.8</v>
      </c>
      <c r="G156" s="66"/>
      <c r="H156" s="70"/>
      <c r="I156" s="71"/>
      <c r="J156" s="71"/>
      <c r="K156" s="34" t="s">
        <v>66</v>
      </c>
      <c r="L156" s="78">
        <v>156</v>
      </c>
      <c r="M156" s="78"/>
      <c r="N156" s="73"/>
      <c r="O156" s="80" t="s">
        <v>319</v>
      </c>
      <c r="P156" s="82">
        <v>43590.896828703706</v>
      </c>
      <c r="Q156" s="80" t="s">
        <v>327</v>
      </c>
      <c r="R156" s="80"/>
      <c r="S156" s="80"/>
      <c r="T156" s="80"/>
      <c r="U156" s="80"/>
      <c r="V156" s="83" t="s">
        <v>485</v>
      </c>
      <c r="W156" s="82">
        <v>43590.896828703706</v>
      </c>
      <c r="X156" s="86">
        <v>43590</v>
      </c>
      <c r="Y156" s="88" t="s">
        <v>504</v>
      </c>
      <c r="Z156" s="83" t="s">
        <v>612</v>
      </c>
      <c r="AA156" s="80"/>
      <c r="AB156" s="80"/>
      <c r="AC156" s="88" t="s">
        <v>719</v>
      </c>
      <c r="AD156" s="88" t="s">
        <v>718</v>
      </c>
      <c r="AE156" s="80" t="b">
        <v>0</v>
      </c>
      <c r="AF156" s="80">
        <v>0</v>
      </c>
      <c r="AG156" s="88" t="s">
        <v>841</v>
      </c>
      <c r="AH156" s="80" t="b">
        <v>0</v>
      </c>
      <c r="AI156" s="80" t="s">
        <v>866</v>
      </c>
      <c r="AJ156" s="80"/>
      <c r="AK156" s="88" t="s">
        <v>838</v>
      </c>
      <c r="AL156" s="80" t="b">
        <v>0</v>
      </c>
      <c r="AM156" s="80">
        <v>0</v>
      </c>
      <c r="AN156" s="88" t="s">
        <v>838</v>
      </c>
      <c r="AO156" s="80" t="s">
        <v>878</v>
      </c>
      <c r="AP156" s="80" t="b">
        <v>0</v>
      </c>
      <c r="AQ156" s="88" t="s">
        <v>718</v>
      </c>
      <c r="AR156" s="80" t="s">
        <v>197</v>
      </c>
      <c r="AS156" s="80">
        <v>0</v>
      </c>
      <c r="AT156" s="80">
        <v>0</v>
      </c>
      <c r="AU156" s="80"/>
      <c r="AV156" s="80"/>
      <c r="AW156" s="80"/>
      <c r="AX156" s="80"/>
      <c r="AY156" s="80"/>
      <c r="AZ156" s="80"/>
      <c r="BA156" s="80"/>
      <c r="BB156" s="80"/>
      <c r="BC156">
        <v>2</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243</v>
      </c>
      <c r="B157" s="65" t="s">
        <v>242</v>
      </c>
      <c r="C157" s="66" t="s">
        <v>2383</v>
      </c>
      <c r="D157" s="67">
        <v>3</v>
      </c>
      <c r="E157" s="68" t="s">
        <v>132</v>
      </c>
      <c r="F157" s="69">
        <v>32</v>
      </c>
      <c r="G157" s="66"/>
      <c r="H157" s="70"/>
      <c r="I157" s="71"/>
      <c r="J157" s="71"/>
      <c r="K157" s="34" t="s">
        <v>66</v>
      </c>
      <c r="L157" s="78">
        <v>157</v>
      </c>
      <c r="M157" s="78"/>
      <c r="N157" s="73"/>
      <c r="O157" s="80" t="s">
        <v>318</v>
      </c>
      <c r="P157" s="82">
        <v>43599.361238425925</v>
      </c>
      <c r="Q157" s="80" t="s">
        <v>392</v>
      </c>
      <c r="R157" s="80"/>
      <c r="S157" s="80"/>
      <c r="T157" s="80" t="s">
        <v>442</v>
      </c>
      <c r="U157" s="83" t="s">
        <v>468</v>
      </c>
      <c r="V157" s="83" t="s">
        <v>468</v>
      </c>
      <c r="W157" s="82">
        <v>43599.361238425925</v>
      </c>
      <c r="X157" s="86">
        <v>43599</v>
      </c>
      <c r="Y157" s="88" t="s">
        <v>585</v>
      </c>
      <c r="Z157" s="83" t="s">
        <v>692</v>
      </c>
      <c r="AA157" s="80"/>
      <c r="AB157" s="80"/>
      <c r="AC157" s="88" t="s">
        <v>800</v>
      </c>
      <c r="AD157" s="80"/>
      <c r="AE157" s="80" t="b">
        <v>0</v>
      </c>
      <c r="AF157" s="80">
        <v>0</v>
      </c>
      <c r="AG157" s="88" t="s">
        <v>838</v>
      </c>
      <c r="AH157" s="80" t="b">
        <v>0</v>
      </c>
      <c r="AI157" s="80" t="s">
        <v>866</v>
      </c>
      <c r="AJ157" s="80"/>
      <c r="AK157" s="88" t="s">
        <v>838</v>
      </c>
      <c r="AL157" s="80" t="b">
        <v>0</v>
      </c>
      <c r="AM157" s="80">
        <v>0</v>
      </c>
      <c r="AN157" s="88" t="s">
        <v>838</v>
      </c>
      <c r="AO157" s="80" t="s">
        <v>878</v>
      </c>
      <c r="AP157" s="80" t="b">
        <v>0</v>
      </c>
      <c r="AQ157" s="88" t="s">
        <v>800</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c r="BG157" s="49"/>
      <c r="BH157" s="48"/>
      <c r="BI157" s="49"/>
      <c r="BJ157" s="48"/>
      <c r="BK157" s="49"/>
      <c r="BL157" s="48"/>
      <c r="BM157" s="49"/>
      <c r="BN157" s="48"/>
    </row>
    <row r="158" spans="1:66" ht="15">
      <c r="A158" s="65" t="s">
        <v>243</v>
      </c>
      <c r="B158" s="65" t="s">
        <v>312</v>
      </c>
      <c r="C158" s="66" t="s">
        <v>2383</v>
      </c>
      <c r="D158" s="67">
        <v>3</v>
      </c>
      <c r="E158" s="68" t="s">
        <v>132</v>
      </c>
      <c r="F158" s="69">
        <v>32</v>
      </c>
      <c r="G158" s="66"/>
      <c r="H158" s="70"/>
      <c r="I158" s="71"/>
      <c r="J158" s="71"/>
      <c r="K158" s="34" t="s">
        <v>65</v>
      </c>
      <c r="L158" s="78">
        <v>158</v>
      </c>
      <c r="M158" s="78"/>
      <c r="N158" s="73"/>
      <c r="O158" s="80" t="s">
        <v>318</v>
      </c>
      <c r="P158" s="82">
        <v>43599.361238425925</v>
      </c>
      <c r="Q158" s="80" t="s">
        <v>392</v>
      </c>
      <c r="R158" s="80"/>
      <c r="S158" s="80"/>
      <c r="T158" s="80" t="s">
        <v>442</v>
      </c>
      <c r="U158" s="83" t="s">
        <v>468</v>
      </c>
      <c r="V158" s="83" t="s">
        <v>468</v>
      </c>
      <c r="W158" s="82">
        <v>43599.361238425925</v>
      </c>
      <c r="X158" s="86">
        <v>43599</v>
      </c>
      <c r="Y158" s="88" t="s">
        <v>585</v>
      </c>
      <c r="Z158" s="83" t="s">
        <v>692</v>
      </c>
      <c r="AA158" s="80"/>
      <c r="AB158" s="80"/>
      <c r="AC158" s="88" t="s">
        <v>800</v>
      </c>
      <c r="AD158" s="80"/>
      <c r="AE158" s="80" t="b">
        <v>0</v>
      </c>
      <c r="AF158" s="80">
        <v>0</v>
      </c>
      <c r="AG158" s="88" t="s">
        <v>838</v>
      </c>
      <c r="AH158" s="80" t="b">
        <v>0</v>
      </c>
      <c r="AI158" s="80" t="s">
        <v>866</v>
      </c>
      <c r="AJ158" s="80"/>
      <c r="AK158" s="88" t="s">
        <v>838</v>
      </c>
      <c r="AL158" s="80" t="b">
        <v>0</v>
      </c>
      <c r="AM158" s="80">
        <v>0</v>
      </c>
      <c r="AN158" s="88" t="s">
        <v>838</v>
      </c>
      <c r="AO158" s="80" t="s">
        <v>878</v>
      </c>
      <c r="AP158" s="80" t="b">
        <v>0</v>
      </c>
      <c r="AQ158" s="88" t="s">
        <v>800</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8">
        <v>3</v>
      </c>
      <c r="BG158" s="49">
        <v>13.043478260869565</v>
      </c>
      <c r="BH158" s="48">
        <v>0</v>
      </c>
      <c r="BI158" s="49">
        <v>0</v>
      </c>
      <c r="BJ158" s="48">
        <v>0</v>
      </c>
      <c r="BK158" s="49">
        <v>0</v>
      </c>
      <c r="BL158" s="48">
        <v>20</v>
      </c>
      <c r="BM158" s="49">
        <v>86.95652173913044</v>
      </c>
      <c r="BN158" s="48">
        <v>23</v>
      </c>
    </row>
    <row r="159" spans="1:66" ht="15">
      <c r="A159" s="65" t="s">
        <v>243</v>
      </c>
      <c r="B159" s="65" t="s">
        <v>313</v>
      </c>
      <c r="C159" s="66" t="s">
        <v>2383</v>
      </c>
      <c r="D159" s="67">
        <v>3</v>
      </c>
      <c r="E159" s="68" t="s">
        <v>132</v>
      </c>
      <c r="F159" s="69">
        <v>32</v>
      </c>
      <c r="G159" s="66"/>
      <c r="H159" s="70"/>
      <c r="I159" s="71"/>
      <c r="J159" s="71"/>
      <c r="K159" s="34" t="s">
        <v>65</v>
      </c>
      <c r="L159" s="78">
        <v>159</v>
      </c>
      <c r="M159" s="78"/>
      <c r="N159" s="73"/>
      <c r="O159" s="80" t="s">
        <v>318</v>
      </c>
      <c r="P159" s="82">
        <v>43599.36331018519</v>
      </c>
      <c r="Q159" s="80" t="s">
        <v>393</v>
      </c>
      <c r="R159" s="80"/>
      <c r="S159" s="80"/>
      <c r="T159" s="80"/>
      <c r="U159" s="83" t="s">
        <v>469</v>
      </c>
      <c r="V159" s="83" t="s">
        <v>469</v>
      </c>
      <c r="W159" s="82">
        <v>43599.36331018519</v>
      </c>
      <c r="X159" s="86">
        <v>43599</v>
      </c>
      <c r="Y159" s="88" t="s">
        <v>586</v>
      </c>
      <c r="Z159" s="83" t="s">
        <v>693</v>
      </c>
      <c r="AA159" s="80"/>
      <c r="AB159" s="80"/>
      <c r="AC159" s="88" t="s">
        <v>801</v>
      </c>
      <c r="AD159" s="88" t="s">
        <v>800</v>
      </c>
      <c r="AE159" s="80" t="b">
        <v>0</v>
      </c>
      <c r="AF159" s="80">
        <v>0</v>
      </c>
      <c r="AG159" s="88" t="s">
        <v>839</v>
      </c>
      <c r="AH159" s="80" t="b">
        <v>0</v>
      </c>
      <c r="AI159" s="80" t="s">
        <v>866</v>
      </c>
      <c r="AJ159" s="80"/>
      <c r="AK159" s="88" t="s">
        <v>838</v>
      </c>
      <c r="AL159" s="80" t="b">
        <v>0</v>
      </c>
      <c r="AM159" s="80">
        <v>0</v>
      </c>
      <c r="AN159" s="88" t="s">
        <v>838</v>
      </c>
      <c r="AO159" s="80" t="s">
        <v>878</v>
      </c>
      <c r="AP159" s="80" t="b">
        <v>0</v>
      </c>
      <c r="AQ159" s="88" t="s">
        <v>800</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8">
        <v>1</v>
      </c>
      <c r="BG159" s="49">
        <v>10</v>
      </c>
      <c r="BH159" s="48">
        <v>0</v>
      </c>
      <c r="BI159" s="49">
        <v>0</v>
      </c>
      <c r="BJ159" s="48">
        <v>0</v>
      </c>
      <c r="BK159" s="49">
        <v>0</v>
      </c>
      <c r="BL159" s="48">
        <v>9</v>
      </c>
      <c r="BM159" s="49">
        <v>90</v>
      </c>
      <c r="BN159" s="48">
        <v>10</v>
      </c>
    </row>
    <row r="160" spans="1:66" ht="15">
      <c r="A160" s="65" t="s">
        <v>243</v>
      </c>
      <c r="B160" s="65" t="s">
        <v>314</v>
      </c>
      <c r="C160" s="66" t="s">
        <v>2383</v>
      </c>
      <c r="D160" s="67">
        <v>3</v>
      </c>
      <c r="E160" s="68" t="s">
        <v>132</v>
      </c>
      <c r="F160" s="69">
        <v>32</v>
      </c>
      <c r="G160" s="66"/>
      <c r="H160" s="70"/>
      <c r="I160" s="71"/>
      <c r="J160" s="71"/>
      <c r="K160" s="34" t="s">
        <v>65</v>
      </c>
      <c r="L160" s="78">
        <v>160</v>
      </c>
      <c r="M160" s="78"/>
      <c r="N160" s="73"/>
      <c r="O160" s="80" t="s">
        <v>318</v>
      </c>
      <c r="P160" s="82">
        <v>43599.3659837963</v>
      </c>
      <c r="Q160" s="80" t="s">
        <v>394</v>
      </c>
      <c r="R160" s="80"/>
      <c r="S160" s="80"/>
      <c r="T160" s="80"/>
      <c r="U160" s="83" t="s">
        <v>470</v>
      </c>
      <c r="V160" s="83" t="s">
        <v>470</v>
      </c>
      <c r="W160" s="82">
        <v>43599.3659837963</v>
      </c>
      <c r="X160" s="86">
        <v>43599</v>
      </c>
      <c r="Y160" s="88" t="s">
        <v>587</v>
      </c>
      <c r="Z160" s="83" t="s">
        <v>694</v>
      </c>
      <c r="AA160" s="80"/>
      <c r="AB160" s="80"/>
      <c r="AC160" s="88" t="s">
        <v>802</v>
      </c>
      <c r="AD160" s="88" t="s">
        <v>801</v>
      </c>
      <c r="AE160" s="80" t="b">
        <v>0</v>
      </c>
      <c r="AF160" s="80">
        <v>1</v>
      </c>
      <c r="AG160" s="88" t="s">
        <v>839</v>
      </c>
      <c r="AH160" s="80" t="b">
        <v>0</v>
      </c>
      <c r="AI160" s="80" t="s">
        <v>866</v>
      </c>
      <c r="AJ160" s="80"/>
      <c r="AK160" s="88" t="s">
        <v>838</v>
      </c>
      <c r="AL160" s="80" t="b">
        <v>0</v>
      </c>
      <c r="AM160" s="80">
        <v>0</v>
      </c>
      <c r="AN160" s="88" t="s">
        <v>838</v>
      </c>
      <c r="AO160" s="80" t="s">
        <v>878</v>
      </c>
      <c r="AP160" s="80" t="b">
        <v>0</v>
      </c>
      <c r="AQ160" s="88" t="s">
        <v>801</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0</v>
      </c>
      <c r="BI160" s="49">
        <v>0</v>
      </c>
      <c r="BJ160" s="48">
        <v>0</v>
      </c>
      <c r="BK160" s="49">
        <v>0</v>
      </c>
      <c r="BL160" s="48">
        <v>3</v>
      </c>
      <c r="BM160" s="49">
        <v>100</v>
      </c>
      <c r="BN160" s="48">
        <v>3</v>
      </c>
    </row>
    <row r="161" spans="1:66" ht="15">
      <c r="A161" s="65" t="s">
        <v>259</v>
      </c>
      <c r="B161" s="65" t="s">
        <v>243</v>
      </c>
      <c r="C161" s="66" t="s">
        <v>2384</v>
      </c>
      <c r="D161" s="67">
        <v>6.5</v>
      </c>
      <c r="E161" s="68" t="s">
        <v>136</v>
      </c>
      <c r="F161" s="69">
        <v>26.8</v>
      </c>
      <c r="G161" s="66"/>
      <c r="H161" s="70"/>
      <c r="I161" s="71"/>
      <c r="J161" s="71"/>
      <c r="K161" s="34" t="s">
        <v>66</v>
      </c>
      <c r="L161" s="78">
        <v>161</v>
      </c>
      <c r="M161" s="78"/>
      <c r="N161" s="73"/>
      <c r="O161" s="80" t="s">
        <v>319</v>
      </c>
      <c r="P161" s="82">
        <v>43594.261666666665</v>
      </c>
      <c r="Q161" s="80" t="s">
        <v>395</v>
      </c>
      <c r="R161" s="80"/>
      <c r="S161" s="80"/>
      <c r="T161" s="80"/>
      <c r="U161" s="83" t="s">
        <v>471</v>
      </c>
      <c r="V161" s="83" t="s">
        <v>471</v>
      </c>
      <c r="W161" s="82">
        <v>43594.261666666665</v>
      </c>
      <c r="X161" s="86">
        <v>43594</v>
      </c>
      <c r="Y161" s="88" t="s">
        <v>588</v>
      </c>
      <c r="Z161" s="83" t="s">
        <v>695</v>
      </c>
      <c r="AA161" s="80"/>
      <c r="AB161" s="80"/>
      <c r="AC161" s="88" t="s">
        <v>803</v>
      </c>
      <c r="AD161" s="88" t="s">
        <v>805</v>
      </c>
      <c r="AE161" s="80" t="b">
        <v>0</v>
      </c>
      <c r="AF161" s="80">
        <v>1</v>
      </c>
      <c r="AG161" s="88" t="s">
        <v>839</v>
      </c>
      <c r="AH161" s="80" t="b">
        <v>0</v>
      </c>
      <c r="AI161" s="80" t="s">
        <v>866</v>
      </c>
      <c r="AJ161" s="80"/>
      <c r="AK161" s="88" t="s">
        <v>838</v>
      </c>
      <c r="AL161" s="80" t="b">
        <v>0</v>
      </c>
      <c r="AM161" s="80">
        <v>0</v>
      </c>
      <c r="AN161" s="88" t="s">
        <v>838</v>
      </c>
      <c r="AO161" s="80" t="s">
        <v>879</v>
      </c>
      <c r="AP161" s="80" t="b">
        <v>0</v>
      </c>
      <c r="AQ161" s="88" t="s">
        <v>805</v>
      </c>
      <c r="AR161" s="80" t="s">
        <v>197</v>
      </c>
      <c r="AS161" s="80">
        <v>0</v>
      </c>
      <c r="AT161" s="80">
        <v>0</v>
      </c>
      <c r="AU161" s="80"/>
      <c r="AV161" s="80"/>
      <c r="AW161" s="80"/>
      <c r="AX161" s="80"/>
      <c r="AY161" s="80"/>
      <c r="AZ161" s="80"/>
      <c r="BA161" s="80"/>
      <c r="BB161" s="80"/>
      <c r="BC161">
        <v>2</v>
      </c>
      <c r="BD161" s="79" t="str">
        <f>REPLACE(INDEX(GroupVertices[Group],MATCH(Edges[[#This Row],[Vertex 1]],GroupVertices[Vertex],0)),1,1,"")</f>
        <v>10</v>
      </c>
      <c r="BE161" s="79" t="str">
        <f>REPLACE(INDEX(GroupVertices[Group],MATCH(Edges[[#This Row],[Vertex 2]],GroupVertices[Vertex],0)),1,1,"")</f>
        <v>1</v>
      </c>
      <c r="BF161" s="48">
        <v>0</v>
      </c>
      <c r="BG161" s="49">
        <v>0</v>
      </c>
      <c r="BH161" s="48">
        <v>0</v>
      </c>
      <c r="BI161" s="49">
        <v>0</v>
      </c>
      <c r="BJ161" s="48">
        <v>0</v>
      </c>
      <c r="BK161" s="49">
        <v>0</v>
      </c>
      <c r="BL161" s="48">
        <v>5</v>
      </c>
      <c r="BM161" s="49">
        <v>100</v>
      </c>
      <c r="BN161" s="48">
        <v>5</v>
      </c>
    </row>
    <row r="162" spans="1:66" ht="15">
      <c r="A162" s="65" t="s">
        <v>259</v>
      </c>
      <c r="B162" s="65" t="s">
        <v>243</v>
      </c>
      <c r="C162" s="66" t="s">
        <v>2384</v>
      </c>
      <c r="D162" s="67">
        <v>6.5</v>
      </c>
      <c r="E162" s="68" t="s">
        <v>136</v>
      </c>
      <c r="F162" s="69">
        <v>26.8</v>
      </c>
      <c r="G162" s="66"/>
      <c r="H162" s="70"/>
      <c r="I162" s="71"/>
      <c r="J162" s="71"/>
      <c r="K162" s="34" t="s">
        <v>66</v>
      </c>
      <c r="L162" s="78">
        <v>162</v>
      </c>
      <c r="M162" s="78"/>
      <c r="N162" s="73"/>
      <c r="O162" s="80" t="s">
        <v>319</v>
      </c>
      <c r="P162" s="82">
        <v>43599.37621527778</v>
      </c>
      <c r="Q162" s="80" t="s">
        <v>396</v>
      </c>
      <c r="R162" s="80"/>
      <c r="S162" s="80"/>
      <c r="T162" s="80"/>
      <c r="U162" s="80"/>
      <c r="V162" s="83" t="s">
        <v>493</v>
      </c>
      <c r="W162" s="82">
        <v>43599.37621527778</v>
      </c>
      <c r="X162" s="86">
        <v>43599</v>
      </c>
      <c r="Y162" s="88" t="s">
        <v>589</v>
      </c>
      <c r="Z162" s="83" t="s">
        <v>696</v>
      </c>
      <c r="AA162" s="80"/>
      <c r="AB162" s="80"/>
      <c r="AC162" s="88" t="s">
        <v>804</v>
      </c>
      <c r="AD162" s="88" t="s">
        <v>807</v>
      </c>
      <c r="AE162" s="80" t="b">
        <v>0</v>
      </c>
      <c r="AF162" s="80">
        <v>1</v>
      </c>
      <c r="AG162" s="88" t="s">
        <v>839</v>
      </c>
      <c r="AH162" s="80" t="b">
        <v>0</v>
      </c>
      <c r="AI162" s="80" t="s">
        <v>866</v>
      </c>
      <c r="AJ162" s="80"/>
      <c r="AK162" s="88" t="s">
        <v>838</v>
      </c>
      <c r="AL162" s="80" t="b">
        <v>0</v>
      </c>
      <c r="AM162" s="80">
        <v>0</v>
      </c>
      <c r="AN162" s="88" t="s">
        <v>838</v>
      </c>
      <c r="AO162" s="80" t="s">
        <v>878</v>
      </c>
      <c r="AP162" s="80" t="b">
        <v>0</v>
      </c>
      <c r="AQ162" s="88" t="s">
        <v>807</v>
      </c>
      <c r="AR162" s="80" t="s">
        <v>197</v>
      </c>
      <c r="AS162" s="80">
        <v>0</v>
      </c>
      <c r="AT162" s="80">
        <v>0</v>
      </c>
      <c r="AU162" s="80"/>
      <c r="AV162" s="80"/>
      <c r="AW162" s="80"/>
      <c r="AX162" s="80"/>
      <c r="AY162" s="80"/>
      <c r="AZ162" s="80"/>
      <c r="BA162" s="80"/>
      <c r="BB162" s="80"/>
      <c r="BC162">
        <v>2</v>
      </c>
      <c r="BD162" s="79" t="str">
        <f>REPLACE(INDEX(GroupVertices[Group],MATCH(Edges[[#This Row],[Vertex 1]],GroupVertices[Vertex],0)),1,1,"")</f>
        <v>10</v>
      </c>
      <c r="BE162" s="79" t="str">
        <f>REPLACE(INDEX(GroupVertices[Group],MATCH(Edges[[#This Row],[Vertex 2]],GroupVertices[Vertex],0)),1,1,"")</f>
        <v>1</v>
      </c>
      <c r="BF162" s="48">
        <v>1</v>
      </c>
      <c r="BG162" s="49">
        <v>6.666666666666667</v>
      </c>
      <c r="BH162" s="48">
        <v>0</v>
      </c>
      <c r="BI162" s="49">
        <v>0</v>
      </c>
      <c r="BJ162" s="48">
        <v>0</v>
      </c>
      <c r="BK162" s="49">
        <v>0</v>
      </c>
      <c r="BL162" s="48">
        <v>14</v>
      </c>
      <c r="BM162" s="49">
        <v>93.33333333333333</v>
      </c>
      <c r="BN162" s="48">
        <v>15</v>
      </c>
    </row>
    <row r="163" spans="1:66" ht="15">
      <c r="A163" s="65" t="s">
        <v>243</v>
      </c>
      <c r="B163" s="65" t="s">
        <v>259</v>
      </c>
      <c r="C163" s="66" t="s">
        <v>2384</v>
      </c>
      <c r="D163" s="67">
        <v>6.5</v>
      </c>
      <c r="E163" s="68" t="s">
        <v>136</v>
      </c>
      <c r="F163" s="69">
        <v>26.8</v>
      </c>
      <c r="G163" s="66"/>
      <c r="H163" s="70"/>
      <c r="I163" s="71"/>
      <c r="J163" s="71"/>
      <c r="K163" s="34" t="s">
        <v>66</v>
      </c>
      <c r="L163" s="78">
        <v>163</v>
      </c>
      <c r="M163" s="78"/>
      <c r="N163" s="73"/>
      <c r="O163" s="80" t="s">
        <v>319</v>
      </c>
      <c r="P163" s="82">
        <v>43594.25953703704</v>
      </c>
      <c r="Q163" s="80" t="s">
        <v>397</v>
      </c>
      <c r="R163" s="80"/>
      <c r="S163" s="80"/>
      <c r="T163" s="80"/>
      <c r="U163" s="80"/>
      <c r="V163" s="83" t="s">
        <v>485</v>
      </c>
      <c r="W163" s="82">
        <v>43594.25953703704</v>
      </c>
      <c r="X163" s="86">
        <v>43594</v>
      </c>
      <c r="Y163" s="88" t="s">
        <v>590</v>
      </c>
      <c r="Z163" s="83" t="s">
        <v>697</v>
      </c>
      <c r="AA163" s="80"/>
      <c r="AB163" s="80"/>
      <c r="AC163" s="88" t="s">
        <v>805</v>
      </c>
      <c r="AD163" s="88" t="s">
        <v>836</v>
      </c>
      <c r="AE163" s="80" t="b">
        <v>0</v>
      </c>
      <c r="AF163" s="80">
        <v>2</v>
      </c>
      <c r="AG163" s="88" t="s">
        <v>837</v>
      </c>
      <c r="AH163" s="80" t="b">
        <v>0</v>
      </c>
      <c r="AI163" s="80" t="s">
        <v>866</v>
      </c>
      <c r="AJ163" s="80"/>
      <c r="AK163" s="88" t="s">
        <v>838</v>
      </c>
      <c r="AL163" s="80" t="b">
        <v>0</v>
      </c>
      <c r="AM163" s="80">
        <v>0</v>
      </c>
      <c r="AN163" s="88" t="s">
        <v>838</v>
      </c>
      <c r="AO163" s="80" t="s">
        <v>880</v>
      </c>
      <c r="AP163" s="80" t="b">
        <v>0</v>
      </c>
      <c r="AQ163" s="88" t="s">
        <v>836</v>
      </c>
      <c r="AR163" s="80" t="s">
        <v>197</v>
      </c>
      <c r="AS163" s="80">
        <v>0</v>
      </c>
      <c r="AT163" s="80">
        <v>0</v>
      </c>
      <c r="AU163" s="80"/>
      <c r="AV163" s="80"/>
      <c r="AW163" s="80"/>
      <c r="AX163" s="80"/>
      <c r="AY163" s="80"/>
      <c r="AZ163" s="80"/>
      <c r="BA163" s="80"/>
      <c r="BB163" s="80"/>
      <c r="BC163">
        <v>2</v>
      </c>
      <c r="BD163" s="79" t="str">
        <f>REPLACE(INDEX(GroupVertices[Group],MATCH(Edges[[#This Row],[Vertex 1]],GroupVertices[Vertex],0)),1,1,"")</f>
        <v>1</v>
      </c>
      <c r="BE163" s="79" t="str">
        <f>REPLACE(INDEX(GroupVertices[Group],MATCH(Edges[[#This Row],[Vertex 2]],GroupVertices[Vertex],0)),1,1,"")</f>
        <v>10</v>
      </c>
      <c r="BF163" s="48">
        <v>1</v>
      </c>
      <c r="BG163" s="49">
        <v>6.666666666666667</v>
      </c>
      <c r="BH163" s="48">
        <v>0</v>
      </c>
      <c r="BI163" s="49">
        <v>0</v>
      </c>
      <c r="BJ163" s="48">
        <v>0</v>
      </c>
      <c r="BK163" s="49">
        <v>0</v>
      </c>
      <c r="BL163" s="48">
        <v>14</v>
      </c>
      <c r="BM163" s="49">
        <v>93.33333333333333</v>
      </c>
      <c r="BN163" s="48">
        <v>15</v>
      </c>
    </row>
    <row r="164" spans="1:66" ht="15">
      <c r="A164" s="65" t="s">
        <v>243</v>
      </c>
      <c r="B164" s="65" t="s">
        <v>259</v>
      </c>
      <c r="C164" s="66" t="s">
        <v>2384</v>
      </c>
      <c r="D164" s="67">
        <v>6.5</v>
      </c>
      <c r="E164" s="68" t="s">
        <v>136</v>
      </c>
      <c r="F164" s="69">
        <v>26.8</v>
      </c>
      <c r="G164" s="66"/>
      <c r="H164" s="70"/>
      <c r="I164" s="71"/>
      <c r="J164" s="71"/>
      <c r="K164" s="34" t="s">
        <v>66</v>
      </c>
      <c r="L164" s="78">
        <v>164</v>
      </c>
      <c r="M164" s="78"/>
      <c r="N164" s="73"/>
      <c r="O164" s="80" t="s">
        <v>319</v>
      </c>
      <c r="P164" s="82">
        <v>43594.26347222222</v>
      </c>
      <c r="Q164" s="80" t="s">
        <v>398</v>
      </c>
      <c r="R164" s="80"/>
      <c r="S164" s="80"/>
      <c r="T164" s="80"/>
      <c r="U164" s="80"/>
      <c r="V164" s="83" t="s">
        <v>485</v>
      </c>
      <c r="W164" s="82">
        <v>43594.26347222222</v>
      </c>
      <c r="X164" s="86">
        <v>43594</v>
      </c>
      <c r="Y164" s="88" t="s">
        <v>591</v>
      </c>
      <c r="Z164" s="83" t="s">
        <v>698</v>
      </c>
      <c r="AA164" s="80"/>
      <c r="AB164" s="80"/>
      <c r="AC164" s="88" t="s">
        <v>806</v>
      </c>
      <c r="AD164" s="88" t="s">
        <v>803</v>
      </c>
      <c r="AE164" s="80" t="b">
        <v>0</v>
      </c>
      <c r="AF164" s="80">
        <v>0</v>
      </c>
      <c r="AG164" s="88" t="s">
        <v>837</v>
      </c>
      <c r="AH164" s="80" t="b">
        <v>0</v>
      </c>
      <c r="AI164" s="80" t="s">
        <v>866</v>
      </c>
      <c r="AJ164" s="80"/>
      <c r="AK164" s="88" t="s">
        <v>838</v>
      </c>
      <c r="AL164" s="80" t="b">
        <v>0</v>
      </c>
      <c r="AM164" s="80">
        <v>0</v>
      </c>
      <c r="AN164" s="88" t="s">
        <v>838</v>
      </c>
      <c r="AO164" s="80" t="s">
        <v>880</v>
      </c>
      <c r="AP164" s="80" t="b">
        <v>0</v>
      </c>
      <c r="AQ164" s="88" t="s">
        <v>803</v>
      </c>
      <c r="AR164" s="80" t="s">
        <v>197</v>
      </c>
      <c r="AS164" s="80">
        <v>0</v>
      </c>
      <c r="AT164" s="80">
        <v>0</v>
      </c>
      <c r="AU164" s="80"/>
      <c r="AV164" s="80"/>
      <c r="AW164" s="80"/>
      <c r="AX164" s="80"/>
      <c r="AY164" s="80"/>
      <c r="AZ164" s="80"/>
      <c r="BA164" s="80"/>
      <c r="BB164" s="80"/>
      <c r="BC164">
        <v>2</v>
      </c>
      <c r="BD164" s="79" t="str">
        <f>REPLACE(INDEX(GroupVertices[Group],MATCH(Edges[[#This Row],[Vertex 1]],GroupVertices[Vertex],0)),1,1,"")</f>
        <v>1</v>
      </c>
      <c r="BE164" s="79" t="str">
        <f>REPLACE(INDEX(GroupVertices[Group],MATCH(Edges[[#This Row],[Vertex 2]],GroupVertices[Vertex],0)),1,1,"")</f>
        <v>10</v>
      </c>
      <c r="BF164" s="48">
        <v>1</v>
      </c>
      <c r="BG164" s="49">
        <v>7.142857142857143</v>
      </c>
      <c r="BH164" s="48">
        <v>0</v>
      </c>
      <c r="BI164" s="49">
        <v>0</v>
      </c>
      <c r="BJ164" s="48">
        <v>0</v>
      </c>
      <c r="BK164" s="49">
        <v>0</v>
      </c>
      <c r="BL164" s="48">
        <v>13</v>
      </c>
      <c r="BM164" s="49">
        <v>92.85714285714286</v>
      </c>
      <c r="BN164" s="48">
        <v>14</v>
      </c>
    </row>
    <row r="165" spans="1:66" ht="15">
      <c r="A165" s="65" t="s">
        <v>243</v>
      </c>
      <c r="B165" s="65" t="s">
        <v>259</v>
      </c>
      <c r="C165" s="66" t="s">
        <v>2383</v>
      </c>
      <c r="D165" s="67">
        <v>3</v>
      </c>
      <c r="E165" s="68" t="s">
        <v>132</v>
      </c>
      <c r="F165" s="69">
        <v>32</v>
      </c>
      <c r="G165" s="66"/>
      <c r="H165" s="70"/>
      <c r="I165" s="71"/>
      <c r="J165" s="71"/>
      <c r="K165" s="34" t="s">
        <v>66</v>
      </c>
      <c r="L165" s="78">
        <v>165</v>
      </c>
      <c r="M165" s="78"/>
      <c r="N165" s="73"/>
      <c r="O165" s="80" t="s">
        <v>318</v>
      </c>
      <c r="P165" s="82">
        <v>43599.366898148146</v>
      </c>
      <c r="Q165" s="80" t="s">
        <v>399</v>
      </c>
      <c r="R165" s="80"/>
      <c r="S165" s="80"/>
      <c r="T165" s="80"/>
      <c r="U165" s="83" t="s">
        <v>472</v>
      </c>
      <c r="V165" s="83" t="s">
        <v>472</v>
      </c>
      <c r="W165" s="82">
        <v>43599.366898148146</v>
      </c>
      <c r="X165" s="86">
        <v>43599</v>
      </c>
      <c r="Y165" s="88" t="s">
        <v>592</v>
      </c>
      <c r="Z165" s="83" t="s">
        <v>699</v>
      </c>
      <c r="AA165" s="80"/>
      <c r="AB165" s="80"/>
      <c r="AC165" s="88" t="s">
        <v>807</v>
      </c>
      <c r="AD165" s="88" t="s">
        <v>802</v>
      </c>
      <c r="AE165" s="80" t="b">
        <v>0</v>
      </c>
      <c r="AF165" s="80">
        <v>1</v>
      </c>
      <c r="AG165" s="88" t="s">
        <v>839</v>
      </c>
      <c r="AH165" s="80" t="b">
        <v>0</v>
      </c>
      <c r="AI165" s="80" t="s">
        <v>866</v>
      </c>
      <c r="AJ165" s="80"/>
      <c r="AK165" s="88" t="s">
        <v>838</v>
      </c>
      <c r="AL165" s="80" t="b">
        <v>0</v>
      </c>
      <c r="AM165" s="80">
        <v>0</v>
      </c>
      <c r="AN165" s="88" t="s">
        <v>838</v>
      </c>
      <c r="AO165" s="80" t="s">
        <v>878</v>
      </c>
      <c r="AP165" s="80" t="b">
        <v>0</v>
      </c>
      <c r="AQ165" s="88" t="s">
        <v>802</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1</v>
      </c>
      <c r="BE165" s="79" t="str">
        <f>REPLACE(INDEX(GroupVertices[Group],MATCH(Edges[[#This Row],[Vertex 2]],GroupVertices[Vertex],0)),1,1,"")</f>
        <v>10</v>
      </c>
      <c r="BF165" s="48">
        <v>0</v>
      </c>
      <c r="BG165" s="49">
        <v>0</v>
      </c>
      <c r="BH165" s="48">
        <v>0</v>
      </c>
      <c r="BI165" s="49">
        <v>0</v>
      </c>
      <c r="BJ165" s="48">
        <v>0</v>
      </c>
      <c r="BK165" s="49">
        <v>0</v>
      </c>
      <c r="BL165" s="48">
        <v>11</v>
      </c>
      <c r="BM165" s="49">
        <v>100</v>
      </c>
      <c r="BN165" s="48">
        <v>11</v>
      </c>
    </row>
    <row r="166" spans="1:66" ht="15">
      <c r="A166" s="65" t="s">
        <v>247</v>
      </c>
      <c r="B166" s="65" t="s">
        <v>315</v>
      </c>
      <c r="C166" s="66" t="s">
        <v>2383</v>
      </c>
      <c r="D166" s="67">
        <v>3</v>
      </c>
      <c r="E166" s="68" t="s">
        <v>132</v>
      </c>
      <c r="F166" s="69">
        <v>32</v>
      </c>
      <c r="G166" s="66"/>
      <c r="H166" s="70"/>
      <c r="I166" s="71"/>
      <c r="J166" s="71"/>
      <c r="K166" s="34" t="s">
        <v>65</v>
      </c>
      <c r="L166" s="78">
        <v>166</v>
      </c>
      <c r="M166" s="78"/>
      <c r="N166" s="73"/>
      <c r="O166" s="80" t="s">
        <v>318</v>
      </c>
      <c r="P166" s="82">
        <v>43599.37913194444</v>
      </c>
      <c r="Q166" s="80" t="s">
        <v>400</v>
      </c>
      <c r="R166" s="80"/>
      <c r="S166" s="80"/>
      <c r="T166" s="80"/>
      <c r="U166" s="80"/>
      <c r="V166" s="83" t="s">
        <v>494</v>
      </c>
      <c r="W166" s="82">
        <v>43599.37913194444</v>
      </c>
      <c r="X166" s="86">
        <v>43599</v>
      </c>
      <c r="Y166" s="88" t="s">
        <v>593</v>
      </c>
      <c r="Z166" s="83" t="s">
        <v>700</v>
      </c>
      <c r="AA166" s="80"/>
      <c r="AB166" s="80"/>
      <c r="AC166" s="88" t="s">
        <v>808</v>
      </c>
      <c r="AD166" s="88" t="s">
        <v>810</v>
      </c>
      <c r="AE166" s="80" t="b">
        <v>0</v>
      </c>
      <c r="AF166" s="80">
        <v>2</v>
      </c>
      <c r="AG166" s="88" t="s">
        <v>839</v>
      </c>
      <c r="AH166" s="80" t="b">
        <v>0</v>
      </c>
      <c r="AI166" s="80" t="s">
        <v>866</v>
      </c>
      <c r="AJ166" s="80"/>
      <c r="AK166" s="88" t="s">
        <v>838</v>
      </c>
      <c r="AL166" s="80" t="b">
        <v>0</v>
      </c>
      <c r="AM166" s="80">
        <v>0</v>
      </c>
      <c r="AN166" s="88" t="s">
        <v>838</v>
      </c>
      <c r="AO166" s="80" t="s">
        <v>881</v>
      </c>
      <c r="AP166" s="80" t="b">
        <v>0</v>
      </c>
      <c r="AQ166" s="88" t="s">
        <v>810</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4</v>
      </c>
      <c r="BE166" s="79" t="str">
        <f>REPLACE(INDEX(GroupVertices[Group],MATCH(Edges[[#This Row],[Vertex 2]],GroupVertices[Vertex],0)),1,1,"")</f>
        <v>4</v>
      </c>
      <c r="BF166" s="48">
        <v>1</v>
      </c>
      <c r="BG166" s="49">
        <v>5</v>
      </c>
      <c r="BH166" s="48">
        <v>0</v>
      </c>
      <c r="BI166" s="49">
        <v>0</v>
      </c>
      <c r="BJ166" s="48">
        <v>0</v>
      </c>
      <c r="BK166" s="49">
        <v>0</v>
      </c>
      <c r="BL166" s="48">
        <v>19</v>
      </c>
      <c r="BM166" s="49">
        <v>95</v>
      </c>
      <c r="BN166" s="48">
        <v>20</v>
      </c>
    </row>
    <row r="167" spans="1:66" ht="15">
      <c r="A167" s="65" t="s">
        <v>260</v>
      </c>
      <c r="B167" s="65" t="s">
        <v>315</v>
      </c>
      <c r="C167" s="66" t="s">
        <v>2383</v>
      </c>
      <c r="D167" s="67">
        <v>3</v>
      </c>
      <c r="E167" s="68" t="s">
        <v>132</v>
      </c>
      <c r="F167" s="69">
        <v>32</v>
      </c>
      <c r="G167" s="66"/>
      <c r="H167" s="70"/>
      <c r="I167" s="71"/>
      <c r="J167" s="71"/>
      <c r="K167" s="34" t="s">
        <v>65</v>
      </c>
      <c r="L167" s="78">
        <v>167</v>
      </c>
      <c r="M167" s="78"/>
      <c r="N167" s="73"/>
      <c r="O167" s="80" t="s">
        <v>318</v>
      </c>
      <c r="P167" s="82">
        <v>43599.396782407406</v>
      </c>
      <c r="Q167" s="80" t="s">
        <v>401</v>
      </c>
      <c r="R167" s="80"/>
      <c r="S167" s="80"/>
      <c r="T167" s="80"/>
      <c r="U167" s="80"/>
      <c r="V167" s="83" t="s">
        <v>495</v>
      </c>
      <c r="W167" s="82">
        <v>43599.396782407406</v>
      </c>
      <c r="X167" s="86">
        <v>43599</v>
      </c>
      <c r="Y167" s="88" t="s">
        <v>594</v>
      </c>
      <c r="Z167" s="83" t="s">
        <v>701</v>
      </c>
      <c r="AA167" s="80"/>
      <c r="AB167" s="80"/>
      <c r="AC167" s="88" t="s">
        <v>809</v>
      </c>
      <c r="AD167" s="88" t="s">
        <v>810</v>
      </c>
      <c r="AE167" s="80" t="b">
        <v>0</v>
      </c>
      <c r="AF167" s="80">
        <v>2</v>
      </c>
      <c r="AG167" s="88" t="s">
        <v>839</v>
      </c>
      <c r="AH167" s="80" t="b">
        <v>0</v>
      </c>
      <c r="AI167" s="80" t="s">
        <v>866</v>
      </c>
      <c r="AJ167" s="80"/>
      <c r="AK167" s="88" t="s">
        <v>838</v>
      </c>
      <c r="AL167" s="80" t="b">
        <v>0</v>
      </c>
      <c r="AM167" s="80">
        <v>0</v>
      </c>
      <c r="AN167" s="88" t="s">
        <v>838</v>
      </c>
      <c r="AO167" s="80" t="s">
        <v>879</v>
      </c>
      <c r="AP167" s="80" t="b">
        <v>0</v>
      </c>
      <c r="AQ167" s="88" t="s">
        <v>810</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4</v>
      </c>
      <c r="BF167" s="48">
        <v>1</v>
      </c>
      <c r="BG167" s="49">
        <v>12.5</v>
      </c>
      <c r="BH167" s="48">
        <v>0</v>
      </c>
      <c r="BI167" s="49">
        <v>0</v>
      </c>
      <c r="BJ167" s="48">
        <v>0</v>
      </c>
      <c r="BK167" s="49">
        <v>0</v>
      </c>
      <c r="BL167" s="48">
        <v>7</v>
      </c>
      <c r="BM167" s="49">
        <v>87.5</v>
      </c>
      <c r="BN167" s="48">
        <v>8</v>
      </c>
    </row>
    <row r="168" spans="1:66" ht="15">
      <c r="A168" s="65" t="s">
        <v>243</v>
      </c>
      <c r="B168" s="65" t="s">
        <v>315</v>
      </c>
      <c r="C168" s="66" t="s">
        <v>2383</v>
      </c>
      <c r="D168" s="67">
        <v>3</v>
      </c>
      <c r="E168" s="68" t="s">
        <v>132</v>
      </c>
      <c r="F168" s="69">
        <v>32</v>
      </c>
      <c r="G168" s="66"/>
      <c r="H168" s="70"/>
      <c r="I168" s="71"/>
      <c r="J168" s="71"/>
      <c r="K168" s="34" t="s">
        <v>65</v>
      </c>
      <c r="L168" s="78">
        <v>168</v>
      </c>
      <c r="M168" s="78"/>
      <c r="N168" s="73"/>
      <c r="O168" s="80" t="s">
        <v>318</v>
      </c>
      <c r="P168" s="82">
        <v>43599.36869212963</v>
      </c>
      <c r="Q168" s="80" t="s">
        <v>402</v>
      </c>
      <c r="R168" s="80"/>
      <c r="S168" s="80"/>
      <c r="T168" s="80"/>
      <c r="U168" s="83" t="s">
        <v>473</v>
      </c>
      <c r="V168" s="83" t="s">
        <v>473</v>
      </c>
      <c r="W168" s="82">
        <v>43599.36869212963</v>
      </c>
      <c r="X168" s="86">
        <v>43599</v>
      </c>
      <c r="Y168" s="88" t="s">
        <v>595</v>
      </c>
      <c r="Z168" s="83" t="s">
        <v>702</v>
      </c>
      <c r="AA168" s="80"/>
      <c r="AB168" s="80"/>
      <c r="AC168" s="88" t="s">
        <v>810</v>
      </c>
      <c r="AD168" s="88" t="s">
        <v>807</v>
      </c>
      <c r="AE168" s="80" t="b">
        <v>0</v>
      </c>
      <c r="AF168" s="80">
        <v>2</v>
      </c>
      <c r="AG168" s="88" t="s">
        <v>839</v>
      </c>
      <c r="AH168" s="80" t="b">
        <v>0</v>
      </c>
      <c r="AI168" s="80" t="s">
        <v>866</v>
      </c>
      <c r="AJ168" s="80"/>
      <c r="AK168" s="88" t="s">
        <v>838</v>
      </c>
      <c r="AL168" s="80" t="b">
        <v>0</v>
      </c>
      <c r="AM168" s="80">
        <v>0</v>
      </c>
      <c r="AN168" s="88" t="s">
        <v>838</v>
      </c>
      <c r="AO168" s="80" t="s">
        <v>878</v>
      </c>
      <c r="AP168" s="80" t="b">
        <v>0</v>
      </c>
      <c r="AQ168" s="88" t="s">
        <v>807</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4</v>
      </c>
      <c r="BF168" s="48">
        <v>1</v>
      </c>
      <c r="BG168" s="49">
        <v>4.166666666666667</v>
      </c>
      <c r="BH168" s="48">
        <v>0</v>
      </c>
      <c r="BI168" s="49">
        <v>0</v>
      </c>
      <c r="BJ168" s="48">
        <v>0</v>
      </c>
      <c r="BK168" s="49">
        <v>0</v>
      </c>
      <c r="BL168" s="48">
        <v>23</v>
      </c>
      <c r="BM168" s="49">
        <v>95.83333333333333</v>
      </c>
      <c r="BN168" s="48">
        <v>24</v>
      </c>
    </row>
    <row r="169" spans="1:66" ht="15">
      <c r="A169" s="65" t="s">
        <v>247</v>
      </c>
      <c r="B169" s="65" t="s">
        <v>260</v>
      </c>
      <c r="C169" s="66" t="s">
        <v>2383</v>
      </c>
      <c r="D169" s="67">
        <v>3</v>
      </c>
      <c r="E169" s="68" t="s">
        <v>132</v>
      </c>
      <c r="F169" s="69">
        <v>32</v>
      </c>
      <c r="G169" s="66"/>
      <c r="H169" s="70"/>
      <c r="I169" s="71"/>
      <c r="J169" s="71"/>
      <c r="K169" s="34" t="s">
        <v>66</v>
      </c>
      <c r="L169" s="78">
        <v>169</v>
      </c>
      <c r="M169" s="78"/>
      <c r="N169" s="73"/>
      <c r="O169" s="80" t="s">
        <v>318</v>
      </c>
      <c r="P169" s="82">
        <v>43599.37913194444</v>
      </c>
      <c r="Q169" s="80" t="s">
        <v>400</v>
      </c>
      <c r="R169" s="80"/>
      <c r="S169" s="80"/>
      <c r="T169" s="80"/>
      <c r="U169" s="80"/>
      <c r="V169" s="83" t="s">
        <v>494</v>
      </c>
      <c r="W169" s="82">
        <v>43599.37913194444</v>
      </c>
      <c r="X169" s="86">
        <v>43599</v>
      </c>
      <c r="Y169" s="88" t="s">
        <v>593</v>
      </c>
      <c r="Z169" s="83" t="s">
        <v>700</v>
      </c>
      <c r="AA169" s="80"/>
      <c r="AB169" s="80"/>
      <c r="AC169" s="88" t="s">
        <v>808</v>
      </c>
      <c r="AD169" s="88" t="s">
        <v>810</v>
      </c>
      <c r="AE169" s="80" t="b">
        <v>0</v>
      </c>
      <c r="AF169" s="80">
        <v>2</v>
      </c>
      <c r="AG169" s="88" t="s">
        <v>839</v>
      </c>
      <c r="AH169" s="80" t="b">
        <v>0</v>
      </c>
      <c r="AI169" s="80" t="s">
        <v>866</v>
      </c>
      <c r="AJ169" s="80"/>
      <c r="AK169" s="88" t="s">
        <v>838</v>
      </c>
      <c r="AL169" s="80" t="b">
        <v>0</v>
      </c>
      <c r="AM169" s="80">
        <v>0</v>
      </c>
      <c r="AN169" s="88" t="s">
        <v>838</v>
      </c>
      <c r="AO169" s="80" t="s">
        <v>881</v>
      </c>
      <c r="AP169" s="80" t="b">
        <v>0</v>
      </c>
      <c r="AQ169" s="88" t="s">
        <v>810</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4</v>
      </c>
      <c r="BE169" s="79" t="str">
        <f>REPLACE(INDEX(GroupVertices[Group],MATCH(Edges[[#This Row],[Vertex 2]],GroupVertices[Vertex],0)),1,1,"")</f>
        <v>4</v>
      </c>
      <c r="BF169" s="48"/>
      <c r="BG169" s="49"/>
      <c r="BH169" s="48"/>
      <c r="BI169" s="49"/>
      <c r="BJ169" s="48"/>
      <c r="BK169" s="49"/>
      <c r="BL169" s="48"/>
      <c r="BM169" s="49"/>
      <c r="BN169" s="48"/>
    </row>
    <row r="170" spans="1:66" ht="15">
      <c r="A170" s="65" t="s">
        <v>260</v>
      </c>
      <c r="B170" s="65" t="s">
        <v>247</v>
      </c>
      <c r="C170" s="66" t="s">
        <v>2383</v>
      </c>
      <c r="D170" s="67">
        <v>3</v>
      </c>
      <c r="E170" s="68" t="s">
        <v>132</v>
      </c>
      <c r="F170" s="69">
        <v>32</v>
      </c>
      <c r="G170" s="66"/>
      <c r="H170" s="70"/>
      <c r="I170" s="71"/>
      <c r="J170" s="71"/>
      <c r="K170" s="34" t="s">
        <v>66</v>
      </c>
      <c r="L170" s="78">
        <v>170</v>
      </c>
      <c r="M170" s="78"/>
      <c r="N170" s="73"/>
      <c r="O170" s="80" t="s">
        <v>318</v>
      </c>
      <c r="P170" s="82">
        <v>43599.396782407406</v>
      </c>
      <c r="Q170" s="80" t="s">
        <v>401</v>
      </c>
      <c r="R170" s="80"/>
      <c r="S170" s="80"/>
      <c r="T170" s="80"/>
      <c r="U170" s="80"/>
      <c r="V170" s="83" t="s">
        <v>495</v>
      </c>
      <c r="W170" s="82">
        <v>43599.396782407406</v>
      </c>
      <c r="X170" s="86">
        <v>43599</v>
      </c>
      <c r="Y170" s="88" t="s">
        <v>594</v>
      </c>
      <c r="Z170" s="83" t="s">
        <v>701</v>
      </c>
      <c r="AA170" s="80"/>
      <c r="AB170" s="80"/>
      <c r="AC170" s="88" t="s">
        <v>809</v>
      </c>
      <c r="AD170" s="88" t="s">
        <v>810</v>
      </c>
      <c r="AE170" s="80" t="b">
        <v>0</v>
      </c>
      <c r="AF170" s="80">
        <v>2</v>
      </c>
      <c r="AG170" s="88" t="s">
        <v>839</v>
      </c>
      <c r="AH170" s="80" t="b">
        <v>0</v>
      </c>
      <c r="AI170" s="80" t="s">
        <v>866</v>
      </c>
      <c r="AJ170" s="80"/>
      <c r="AK170" s="88" t="s">
        <v>838</v>
      </c>
      <c r="AL170" s="80" t="b">
        <v>0</v>
      </c>
      <c r="AM170" s="80">
        <v>0</v>
      </c>
      <c r="AN170" s="88" t="s">
        <v>838</v>
      </c>
      <c r="AO170" s="80" t="s">
        <v>879</v>
      </c>
      <c r="AP170" s="80" t="b">
        <v>0</v>
      </c>
      <c r="AQ170" s="88" t="s">
        <v>810</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4</v>
      </c>
      <c r="BE170" s="79" t="str">
        <f>REPLACE(INDEX(GroupVertices[Group],MATCH(Edges[[#This Row],[Vertex 2]],GroupVertices[Vertex],0)),1,1,"")</f>
        <v>4</v>
      </c>
      <c r="BF170" s="48"/>
      <c r="BG170" s="49"/>
      <c r="BH170" s="48"/>
      <c r="BI170" s="49"/>
      <c r="BJ170" s="48"/>
      <c r="BK170" s="49"/>
      <c r="BL170" s="48"/>
      <c r="BM170" s="49"/>
      <c r="BN170" s="48"/>
    </row>
    <row r="171" spans="1:66" ht="15">
      <c r="A171" s="65" t="s">
        <v>260</v>
      </c>
      <c r="B171" s="65" t="s">
        <v>243</v>
      </c>
      <c r="C171" s="66" t="s">
        <v>2383</v>
      </c>
      <c r="D171" s="67">
        <v>3</v>
      </c>
      <c r="E171" s="68" t="s">
        <v>132</v>
      </c>
      <c r="F171" s="69">
        <v>32</v>
      </c>
      <c r="G171" s="66"/>
      <c r="H171" s="70"/>
      <c r="I171" s="71"/>
      <c r="J171" s="71"/>
      <c r="K171" s="34" t="s">
        <v>66</v>
      </c>
      <c r="L171" s="78">
        <v>171</v>
      </c>
      <c r="M171" s="78"/>
      <c r="N171" s="73"/>
      <c r="O171" s="80" t="s">
        <v>319</v>
      </c>
      <c r="P171" s="82">
        <v>43599.396782407406</v>
      </c>
      <c r="Q171" s="80" t="s">
        <v>401</v>
      </c>
      <c r="R171" s="80"/>
      <c r="S171" s="80"/>
      <c r="T171" s="80"/>
      <c r="U171" s="80"/>
      <c r="V171" s="83" t="s">
        <v>495</v>
      </c>
      <c r="W171" s="82">
        <v>43599.396782407406</v>
      </c>
      <c r="X171" s="86">
        <v>43599</v>
      </c>
      <c r="Y171" s="88" t="s">
        <v>594</v>
      </c>
      <c r="Z171" s="83" t="s">
        <v>701</v>
      </c>
      <c r="AA171" s="80"/>
      <c r="AB171" s="80"/>
      <c r="AC171" s="88" t="s">
        <v>809</v>
      </c>
      <c r="AD171" s="88" t="s">
        <v>810</v>
      </c>
      <c r="AE171" s="80" t="b">
        <v>0</v>
      </c>
      <c r="AF171" s="80">
        <v>2</v>
      </c>
      <c r="AG171" s="88" t="s">
        <v>839</v>
      </c>
      <c r="AH171" s="80" t="b">
        <v>0</v>
      </c>
      <c r="AI171" s="80" t="s">
        <v>866</v>
      </c>
      <c r="AJ171" s="80"/>
      <c r="AK171" s="88" t="s">
        <v>838</v>
      </c>
      <c r="AL171" s="80" t="b">
        <v>0</v>
      </c>
      <c r="AM171" s="80">
        <v>0</v>
      </c>
      <c r="AN171" s="88" t="s">
        <v>838</v>
      </c>
      <c r="AO171" s="80" t="s">
        <v>879</v>
      </c>
      <c r="AP171" s="80" t="b">
        <v>0</v>
      </c>
      <c r="AQ171" s="88" t="s">
        <v>810</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4</v>
      </c>
      <c r="BE171" s="79" t="str">
        <f>REPLACE(INDEX(GroupVertices[Group],MATCH(Edges[[#This Row],[Vertex 2]],GroupVertices[Vertex],0)),1,1,"")</f>
        <v>1</v>
      </c>
      <c r="BF171" s="48"/>
      <c r="BG171" s="49"/>
      <c r="BH171" s="48"/>
      <c r="BI171" s="49"/>
      <c r="BJ171" s="48"/>
      <c r="BK171" s="49"/>
      <c r="BL171" s="48"/>
      <c r="BM171" s="49"/>
      <c r="BN171" s="48"/>
    </row>
    <row r="172" spans="1:66" ht="15">
      <c r="A172" s="65" t="s">
        <v>243</v>
      </c>
      <c r="B172" s="65" t="s">
        <v>260</v>
      </c>
      <c r="C172" s="66" t="s">
        <v>2385</v>
      </c>
      <c r="D172" s="67">
        <v>10</v>
      </c>
      <c r="E172" s="68" t="s">
        <v>136</v>
      </c>
      <c r="F172" s="69">
        <v>21.6</v>
      </c>
      <c r="G172" s="66"/>
      <c r="H172" s="70"/>
      <c r="I172" s="71"/>
      <c r="J172" s="71"/>
      <c r="K172" s="34" t="s">
        <v>66</v>
      </c>
      <c r="L172" s="78">
        <v>172</v>
      </c>
      <c r="M172" s="78"/>
      <c r="N172" s="73"/>
      <c r="O172" s="80" t="s">
        <v>318</v>
      </c>
      <c r="P172" s="82">
        <v>43596.73564814815</v>
      </c>
      <c r="Q172" s="80" t="s">
        <v>383</v>
      </c>
      <c r="R172" s="83" t="s">
        <v>426</v>
      </c>
      <c r="S172" s="80" t="s">
        <v>433</v>
      </c>
      <c r="T172" s="80"/>
      <c r="U172" s="80"/>
      <c r="V172" s="83" t="s">
        <v>485</v>
      </c>
      <c r="W172" s="82">
        <v>43596.73564814815</v>
      </c>
      <c r="X172" s="86">
        <v>43596</v>
      </c>
      <c r="Y172" s="88" t="s">
        <v>573</v>
      </c>
      <c r="Z172" s="83" t="s">
        <v>680</v>
      </c>
      <c r="AA172" s="80"/>
      <c r="AB172" s="80"/>
      <c r="AC172" s="88" t="s">
        <v>788</v>
      </c>
      <c r="AD172" s="80"/>
      <c r="AE172" s="80" t="b">
        <v>0</v>
      </c>
      <c r="AF172" s="80">
        <v>4</v>
      </c>
      <c r="AG172" s="88" t="s">
        <v>838</v>
      </c>
      <c r="AH172" s="80" t="b">
        <v>1</v>
      </c>
      <c r="AI172" s="80" t="s">
        <v>867</v>
      </c>
      <c r="AJ172" s="80"/>
      <c r="AK172" s="88" t="s">
        <v>874</v>
      </c>
      <c r="AL172" s="80" t="b">
        <v>0</v>
      </c>
      <c r="AM172" s="80">
        <v>2</v>
      </c>
      <c r="AN172" s="88" t="s">
        <v>838</v>
      </c>
      <c r="AO172" s="80" t="s">
        <v>878</v>
      </c>
      <c r="AP172" s="80" t="b">
        <v>0</v>
      </c>
      <c r="AQ172" s="88" t="s">
        <v>788</v>
      </c>
      <c r="AR172" s="80" t="s">
        <v>197</v>
      </c>
      <c r="AS172" s="80">
        <v>0</v>
      </c>
      <c r="AT172" s="80">
        <v>0</v>
      </c>
      <c r="AU172" s="80"/>
      <c r="AV172" s="80"/>
      <c r="AW172" s="80"/>
      <c r="AX172" s="80"/>
      <c r="AY172" s="80"/>
      <c r="AZ172" s="80"/>
      <c r="BA172" s="80"/>
      <c r="BB172" s="80"/>
      <c r="BC172">
        <v>3</v>
      </c>
      <c r="BD172" s="79" t="str">
        <f>REPLACE(INDEX(GroupVertices[Group],MATCH(Edges[[#This Row],[Vertex 1]],GroupVertices[Vertex],0)),1,1,"")</f>
        <v>1</v>
      </c>
      <c r="BE172" s="79" t="str">
        <f>REPLACE(INDEX(GroupVertices[Group],MATCH(Edges[[#This Row],[Vertex 2]],GroupVertices[Vertex],0)),1,1,"")</f>
        <v>4</v>
      </c>
      <c r="BF172" s="48"/>
      <c r="BG172" s="49"/>
      <c r="BH172" s="48"/>
      <c r="BI172" s="49"/>
      <c r="BJ172" s="48"/>
      <c r="BK172" s="49"/>
      <c r="BL172" s="48"/>
      <c r="BM172" s="49"/>
      <c r="BN172" s="48"/>
    </row>
    <row r="173" spans="1:66" ht="15">
      <c r="A173" s="65" t="s">
        <v>243</v>
      </c>
      <c r="B173" s="65" t="s">
        <v>260</v>
      </c>
      <c r="C173" s="66" t="s">
        <v>2385</v>
      </c>
      <c r="D173" s="67">
        <v>10</v>
      </c>
      <c r="E173" s="68" t="s">
        <v>136</v>
      </c>
      <c r="F173" s="69">
        <v>21.6</v>
      </c>
      <c r="G173" s="66"/>
      <c r="H173" s="70"/>
      <c r="I173" s="71"/>
      <c r="J173" s="71"/>
      <c r="K173" s="34" t="s">
        <v>66</v>
      </c>
      <c r="L173" s="78">
        <v>173</v>
      </c>
      <c r="M173" s="78"/>
      <c r="N173" s="73"/>
      <c r="O173" s="80" t="s">
        <v>318</v>
      </c>
      <c r="P173" s="82">
        <v>43596.985</v>
      </c>
      <c r="Q173" s="80" t="s">
        <v>349</v>
      </c>
      <c r="R173" s="80"/>
      <c r="S173" s="80"/>
      <c r="T173" s="80"/>
      <c r="U173" s="80"/>
      <c r="V173" s="83" t="s">
        <v>485</v>
      </c>
      <c r="W173" s="82">
        <v>43596.985</v>
      </c>
      <c r="X173" s="86">
        <v>43596</v>
      </c>
      <c r="Y173" s="88" t="s">
        <v>532</v>
      </c>
      <c r="Z173" s="83" t="s">
        <v>640</v>
      </c>
      <c r="AA173" s="80"/>
      <c r="AB173" s="80"/>
      <c r="AC173" s="88" t="s">
        <v>747</v>
      </c>
      <c r="AD173" s="88" t="s">
        <v>746</v>
      </c>
      <c r="AE173" s="80" t="b">
        <v>0</v>
      </c>
      <c r="AF173" s="80">
        <v>1</v>
      </c>
      <c r="AG173" s="88" t="s">
        <v>854</v>
      </c>
      <c r="AH173" s="80" t="b">
        <v>0</v>
      </c>
      <c r="AI173" s="80" t="s">
        <v>867</v>
      </c>
      <c r="AJ173" s="80"/>
      <c r="AK173" s="88" t="s">
        <v>838</v>
      </c>
      <c r="AL173" s="80" t="b">
        <v>0</v>
      </c>
      <c r="AM173" s="80">
        <v>0</v>
      </c>
      <c r="AN173" s="88" t="s">
        <v>838</v>
      </c>
      <c r="AO173" s="80" t="s">
        <v>880</v>
      </c>
      <c r="AP173" s="80" t="b">
        <v>0</v>
      </c>
      <c r="AQ173" s="88" t="s">
        <v>746</v>
      </c>
      <c r="AR173" s="80" t="s">
        <v>197</v>
      </c>
      <c r="AS173" s="80">
        <v>0</v>
      </c>
      <c r="AT173" s="80">
        <v>0</v>
      </c>
      <c r="AU173" s="80"/>
      <c r="AV173" s="80"/>
      <c r="AW173" s="80"/>
      <c r="AX173" s="80"/>
      <c r="AY173" s="80"/>
      <c r="AZ173" s="80"/>
      <c r="BA173" s="80"/>
      <c r="BB173" s="80"/>
      <c r="BC173">
        <v>3</v>
      </c>
      <c r="BD173" s="79" t="str">
        <f>REPLACE(INDEX(GroupVertices[Group],MATCH(Edges[[#This Row],[Vertex 1]],GroupVertices[Vertex],0)),1,1,"")</f>
        <v>1</v>
      </c>
      <c r="BE173" s="79" t="str">
        <f>REPLACE(INDEX(GroupVertices[Group],MATCH(Edges[[#This Row],[Vertex 2]],GroupVertices[Vertex],0)),1,1,"")</f>
        <v>4</v>
      </c>
      <c r="BF173" s="48"/>
      <c r="BG173" s="49"/>
      <c r="BH173" s="48"/>
      <c r="BI173" s="49"/>
      <c r="BJ173" s="48"/>
      <c r="BK173" s="49"/>
      <c r="BL173" s="48"/>
      <c r="BM173" s="49"/>
      <c r="BN173" s="48"/>
    </row>
    <row r="174" spans="1:66" ht="15">
      <c r="A174" s="65" t="s">
        <v>243</v>
      </c>
      <c r="B174" s="65" t="s">
        <v>260</v>
      </c>
      <c r="C174" s="66" t="s">
        <v>2385</v>
      </c>
      <c r="D174" s="67">
        <v>10</v>
      </c>
      <c r="E174" s="68" t="s">
        <v>136</v>
      </c>
      <c r="F174" s="69">
        <v>21.6</v>
      </c>
      <c r="G174" s="66"/>
      <c r="H174" s="70"/>
      <c r="I174" s="71"/>
      <c r="J174" s="71"/>
      <c r="K174" s="34" t="s">
        <v>66</v>
      </c>
      <c r="L174" s="78">
        <v>174</v>
      </c>
      <c r="M174" s="78"/>
      <c r="N174" s="73"/>
      <c r="O174" s="80" t="s">
        <v>318</v>
      </c>
      <c r="P174" s="82">
        <v>43599.36869212963</v>
      </c>
      <c r="Q174" s="80" t="s">
        <v>402</v>
      </c>
      <c r="R174" s="80"/>
      <c r="S174" s="80"/>
      <c r="T174" s="80"/>
      <c r="U174" s="83" t="s">
        <v>473</v>
      </c>
      <c r="V174" s="83" t="s">
        <v>473</v>
      </c>
      <c r="W174" s="82">
        <v>43599.36869212963</v>
      </c>
      <c r="X174" s="86">
        <v>43599</v>
      </c>
      <c r="Y174" s="88" t="s">
        <v>595</v>
      </c>
      <c r="Z174" s="83" t="s">
        <v>702</v>
      </c>
      <c r="AA174" s="80"/>
      <c r="AB174" s="80"/>
      <c r="AC174" s="88" t="s">
        <v>810</v>
      </c>
      <c r="AD174" s="88" t="s">
        <v>807</v>
      </c>
      <c r="AE174" s="80" t="b">
        <v>0</v>
      </c>
      <c r="AF174" s="80">
        <v>2</v>
      </c>
      <c r="AG174" s="88" t="s">
        <v>839</v>
      </c>
      <c r="AH174" s="80" t="b">
        <v>0</v>
      </c>
      <c r="AI174" s="80" t="s">
        <v>866</v>
      </c>
      <c r="AJ174" s="80"/>
      <c r="AK174" s="88" t="s">
        <v>838</v>
      </c>
      <c r="AL174" s="80" t="b">
        <v>0</v>
      </c>
      <c r="AM174" s="80">
        <v>0</v>
      </c>
      <c r="AN174" s="88" t="s">
        <v>838</v>
      </c>
      <c r="AO174" s="80" t="s">
        <v>878</v>
      </c>
      <c r="AP174" s="80" t="b">
        <v>0</v>
      </c>
      <c r="AQ174" s="88" t="s">
        <v>807</v>
      </c>
      <c r="AR174" s="80" t="s">
        <v>197</v>
      </c>
      <c r="AS174" s="80">
        <v>0</v>
      </c>
      <c r="AT174" s="80">
        <v>0</v>
      </c>
      <c r="AU174" s="80"/>
      <c r="AV174" s="80"/>
      <c r="AW174" s="80"/>
      <c r="AX174" s="80"/>
      <c r="AY174" s="80"/>
      <c r="AZ174" s="80"/>
      <c r="BA174" s="80"/>
      <c r="BB174" s="80"/>
      <c r="BC174">
        <v>3</v>
      </c>
      <c r="BD174" s="79" t="str">
        <f>REPLACE(INDEX(GroupVertices[Group],MATCH(Edges[[#This Row],[Vertex 1]],GroupVertices[Vertex],0)),1,1,"")</f>
        <v>1</v>
      </c>
      <c r="BE174" s="79" t="str">
        <f>REPLACE(INDEX(GroupVertices[Group],MATCH(Edges[[#This Row],[Vertex 2]],GroupVertices[Vertex],0)),1,1,"")</f>
        <v>4</v>
      </c>
      <c r="BF174" s="48"/>
      <c r="BG174" s="49"/>
      <c r="BH174" s="48"/>
      <c r="BI174" s="49"/>
      <c r="BJ174" s="48"/>
      <c r="BK174" s="49"/>
      <c r="BL174" s="48"/>
      <c r="BM174" s="49"/>
      <c r="BN174" s="48"/>
    </row>
    <row r="175" spans="1:66" ht="15">
      <c r="A175" s="65" t="s">
        <v>247</v>
      </c>
      <c r="B175" s="65" t="s">
        <v>243</v>
      </c>
      <c r="C175" s="66" t="s">
        <v>2383</v>
      </c>
      <c r="D175" s="67">
        <v>3</v>
      </c>
      <c r="E175" s="68" t="s">
        <v>132</v>
      </c>
      <c r="F175" s="69">
        <v>32</v>
      </c>
      <c r="G175" s="66"/>
      <c r="H175" s="70"/>
      <c r="I175" s="71"/>
      <c r="J175" s="71"/>
      <c r="K175" s="34" t="s">
        <v>66</v>
      </c>
      <c r="L175" s="78">
        <v>175</v>
      </c>
      <c r="M175" s="78"/>
      <c r="N175" s="73"/>
      <c r="O175" s="80" t="s">
        <v>319</v>
      </c>
      <c r="P175" s="82">
        <v>43599.37913194444</v>
      </c>
      <c r="Q175" s="80" t="s">
        <v>400</v>
      </c>
      <c r="R175" s="80"/>
      <c r="S175" s="80"/>
      <c r="T175" s="80"/>
      <c r="U175" s="80"/>
      <c r="V175" s="83" t="s">
        <v>494</v>
      </c>
      <c r="W175" s="82">
        <v>43599.37913194444</v>
      </c>
      <c r="X175" s="86">
        <v>43599</v>
      </c>
      <c r="Y175" s="88" t="s">
        <v>593</v>
      </c>
      <c r="Z175" s="83" t="s">
        <v>700</v>
      </c>
      <c r="AA175" s="80"/>
      <c r="AB175" s="80"/>
      <c r="AC175" s="88" t="s">
        <v>808</v>
      </c>
      <c r="AD175" s="88" t="s">
        <v>810</v>
      </c>
      <c r="AE175" s="80" t="b">
        <v>0</v>
      </c>
      <c r="AF175" s="80">
        <v>2</v>
      </c>
      <c r="AG175" s="88" t="s">
        <v>839</v>
      </c>
      <c r="AH175" s="80" t="b">
        <v>0</v>
      </c>
      <c r="AI175" s="80" t="s">
        <v>866</v>
      </c>
      <c r="AJ175" s="80"/>
      <c r="AK175" s="88" t="s">
        <v>838</v>
      </c>
      <c r="AL175" s="80" t="b">
        <v>0</v>
      </c>
      <c r="AM175" s="80">
        <v>0</v>
      </c>
      <c r="AN175" s="88" t="s">
        <v>838</v>
      </c>
      <c r="AO175" s="80" t="s">
        <v>881</v>
      </c>
      <c r="AP175" s="80" t="b">
        <v>0</v>
      </c>
      <c r="AQ175" s="88" t="s">
        <v>810</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1</v>
      </c>
      <c r="BF175" s="48"/>
      <c r="BG175" s="49"/>
      <c r="BH175" s="48"/>
      <c r="BI175" s="49"/>
      <c r="BJ175" s="48"/>
      <c r="BK175" s="49"/>
      <c r="BL175" s="48"/>
      <c r="BM175" s="49"/>
      <c r="BN175" s="48"/>
    </row>
    <row r="176" spans="1:66" ht="15">
      <c r="A176" s="65" t="s">
        <v>243</v>
      </c>
      <c r="B176" s="65" t="s">
        <v>247</v>
      </c>
      <c r="C176" s="66" t="s">
        <v>2383</v>
      </c>
      <c r="D176" s="67">
        <v>3</v>
      </c>
      <c r="E176" s="68" t="s">
        <v>132</v>
      </c>
      <c r="F176" s="69">
        <v>32</v>
      </c>
      <c r="G176" s="66"/>
      <c r="H176" s="70"/>
      <c r="I176" s="71"/>
      <c r="J176" s="71"/>
      <c r="K176" s="34" t="s">
        <v>66</v>
      </c>
      <c r="L176" s="78">
        <v>176</v>
      </c>
      <c r="M176" s="78"/>
      <c r="N176" s="73"/>
      <c r="O176" s="80" t="s">
        <v>320</v>
      </c>
      <c r="P176" s="82">
        <v>43593.67643518518</v>
      </c>
      <c r="Q176" s="80" t="s">
        <v>336</v>
      </c>
      <c r="R176" s="80"/>
      <c r="S176" s="80"/>
      <c r="T176" s="80"/>
      <c r="U176" s="80"/>
      <c r="V176" s="83" t="s">
        <v>485</v>
      </c>
      <c r="W176" s="82">
        <v>43593.67643518518</v>
      </c>
      <c r="X176" s="86">
        <v>43593</v>
      </c>
      <c r="Y176" s="88" t="s">
        <v>518</v>
      </c>
      <c r="Z176" s="83" t="s">
        <v>626</v>
      </c>
      <c r="AA176" s="80"/>
      <c r="AB176" s="80"/>
      <c r="AC176" s="88" t="s">
        <v>733</v>
      </c>
      <c r="AD176" s="80"/>
      <c r="AE176" s="80" t="b">
        <v>0</v>
      </c>
      <c r="AF176" s="80">
        <v>0</v>
      </c>
      <c r="AG176" s="88" t="s">
        <v>838</v>
      </c>
      <c r="AH176" s="80" t="b">
        <v>0</v>
      </c>
      <c r="AI176" s="80" t="s">
        <v>866</v>
      </c>
      <c r="AJ176" s="80"/>
      <c r="AK176" s="88" t="s">
        <v>838</v>
      </c>
      <c r="AL176" s="80" t="b">
        <v>0</v>
      </c>
      <c r="AM176" s="80">
        <v>2</v>
      </c>
      <c r="AN176" s="88" t="s">
        <v>732</v>
      </c>
      <c r="AO176" s="80" t="s">
        <v>880</v>
      </c>
      <c r="AP176" s="80" t="b">
        <v>0</v>
      </c>
      <c r="AQ176" s="88" t="s">
        <v>732</v>
      </c>
      <c r="AR176" s="80" t="s">
        <v>197</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4</v>
      </c>
      <c r="BF176" s="48"/>
      <c r="BG176" s="49"/>
      <c r="BH176" s="48"/>
      <c r="BI176" s="49"/>
      <c r="BJ176" s="48"/>
      <c r="BK176" s="49"/>
      <c r="BL176" s="48"/>
      <c r="BM176" s="49"/>
      <c r="BN176" s="48"/>
    </row>
    <row r="177" spans="1:66" ht="15">
      <c r="A177" s="65" t="s">
        <v>243</v>
      </c>
      <c r="B177" s="65" t="s">
        <v>247</v>
      </c>
      <c r="C177" s="66" t="s">
        <v>2385</v>
      </c>
      <c r="D177" s="67">
        <v>10</v>
      </c>
      <c r="E177" s="68" t="s">
        <v>136</v>
      </c>
      <c r="F177" s="69">
        <v>21.6</v>
      </c>
      <c r="G177" s="66"/>
      <c r="H177" s="70"/>
      <c r="I177" s="71"/>
      <c r="J177" s="71"/>
      <c r="K177" s="34" t="s">
        <v>66</v>
      </c>
      <c r="L177" s="78">
        <v>177</v>
      </c>
      <c r="M177" s="78"/>
      <c r="N177" s="73"/>
      <c r="O177" s="80" t="s">
        <v>318</v>
      </c>
      <c r="P177" s="82">
        <v>43596.73564814815</v>
      </c>
      <c r="Q177" s="80" t="s">
        <v>383</v>
      </c>
      <c r="R177" s="83" t="s">
        <v>426</v>
      </c>
      <c r="S177" s="80" t="s">
        <v>433</v>
      </c>
      <c r="T177" s="80"/>
      <c r="U177" s="80"/>
      <c r="V177" s="83" t="s">
        <v>485</v>
      </c>
      <c r="W177" s="82">
        <v>43596.73564814815</v>
      </c>
      <c r="X177" s="86">
        <v>43596</v>
      </c>
      <c r="Y177" s="88" t="s">
        <v>573</v>
      </c>
      <c r="Z177" s="83" t="s">
        <v>680</v>
      </c>
      <c r="AA177" s="80"/>
      <c r="AB177" s="80"/>
      <c r="AC177" s="88" t="s">
        <v>788</v>
      </c>
      <c r="AD177" s="80"/>
      <c r="AE177" s="80" t="b">
        <v>0</v>
      </c>
      <c r="AF177" s="80">
        <v>4</v>
      </c>
      <c r="AG177" s="88" t="s">
        <v>838</v>
      </c>
      <c r="AH177" s="80" t="b">
        <v>1</v>
      </c>
      <c r="AI177" s="80" t="s">
        <v>867</v>
      </c>
      <c r="AJ177" s="80"/>
      <c r="AK177" s="88" t="s">
        <v>874</v>
      </c>
      <c r="AL177" s="80" t="b">
        <v>0</v>
      </c>
      <c r="AM177" s="80">
        <v>2</v>
      </c>
      <c r="AN177" s="88" t="s">
        <v>838</v>
      </c>
      <c r="AO177" s="80" t="s">
        <v>878</v>
      </c>
      <c r="AP177" s="80" t="b">
        <v>0</v>
      </c>
      <c r="AQ177" s="88" t="s">
        <v>788</v>
      </c>
      <c r="AR177" s="80" t="s">
        <v>197</v>
      </c>
      <c r="AS177" s="80">
        <v>0</v>
      </c>
      <c r="AT177" s="80">
        <v>0</v>
      </c>
      <c r="AU177" s="80"/>
      <c r="AV177" s="80"/>
      <c r="AW177" s="80"/>
      <c r="AX177" s="80"/>
      <c r="AY177" s="80"/>
      <c r="AZ177" s="80"/>
      <c r="BA177" s="80"/>
      <c r="BB177" s="80"/>
      <c r="BC177">
        <v>3</v>
      </c>
      <c r="BD177" s="79" t="str">
        <f>REPLACE(INDEX(GroupVertices[Group],MATCH(Edges[[#This Row],[Vertex 1]],GroupVertices[Vertex],0)),1,1,"")</f>
        <v>1</v>
      </c>
      <c r="BE177" s="79" t="str">
        <f>REPLACE(INDEX(GroupVertices[Group],MATCH(Edges[[#This Row],[Vertex 2]],GroupVertices[Vertex],0)),1,1,"")</f>
        <v>4</v>
      </c>
      <c r="BF177" s="48"/>
      <c r="BG177" s="49"/>
      <c r="BH177" s="48"/>
      <c r="BI177" s="49"/>
      <c r="BJ177" s="48"/>
      <c r="BK177" s="49"/>
      <c r="BL177" s="48"/>
      <c r="BM177" s="49"/>
      <c r="BN177" s="48"/>
    </row>
    <row r="178" spans="1:66" ht="15">
      <c r="A178" s="65" t="s">
        <v>243</v>
      </c>
      <c r="B178" s="65" t="s">
        <v>247</v>
      </c>
      <c r="C178" s="66" t="s">
        <v>2385</v>
      </c>
      <c r="D178" s="67">
        <v>10</v>
      </c>
      <c r="E178" s="68" t="s">
        <v>136</v>
      </c>
      <c r="F178" s="69">
        <v>21.6</v>
      </c>
      <c r="G178" s="66"/>
      <c r="H178" s="70"/>
      <c r="I178" s="71"/>
      <c r="J178" s="71"/>
      <c r="K178" s="34" t="s">
        <v>66</v>
      </c>
      <c r="L178" s="78">
        <v>178</v>
      </c>
      <c r="M178" s="78"/>
      <c r="N178" s="73"/>
      <c r="O178" s="80" t="s">
        <v>318</v>
      </c>
      <c r="P178" s="82">
        <v>43596.985</v>
      </c>
      <c r="Q178" s="80" t="s">
        <v>349</v>
      </c>
      <c r="R178" s="80"/>
      <c r="S178" s="80"/>
      <c r="T178" s="80"/>
      <c r="U178" s="80"/>
      <c r="V178" s="83" t="s">
        <v>485</v>
      </c>
      <c r="W178" s="82">
        <v>43596.985</v>
      </c>
      <c r="X178" s="86">
        <v>43596</v>
      </c>
      <c r="Y178" s="88" t="s">
        <v>532</v>
      </c>
      <c r="Z178" s="83" t="s">
        <v>640</v>
      </c>
      <c r="AA178" s="80"/>
      <c r="AB178" s="80"/>
      <c r="AC178" s="88" t="s">
        <v>747</v>
      </c>
      <c r="AD178" s="88" t="s">
        <v>746</v>
      </c>
      <c r="AE178" s="80" t="b">
        <v>0</v>
      </c>
      <c r="AF178" s="80">
        <v>1</v>
      </c>
      <c r="AG178" s="88" t="s">
        <v>854</v>
      </c>
      <c r="AH178" s="80" t="b">
        <v>0</v>
      </c>
      <c r="AI178" s="80" t="s">
        <v>867</v>
      </c>
      <c r="AJ178" s="80"/>
      <c r="AK178" s="88" t="s">
        <v>838</v>
      </c>
      <c r="AL178" s="80" t="b">
        <v>0</v>
      </c>
      <c r="AM178" s="80">
        <v>0</v>
      </c>
      <c r="AN178" s="88" t="s">
        <v>838</v>
      </c>
      <c r="AO178" s="80" t="s">
        <v>880</v>
      </c>
      <c r="AP178" s="80" t="b">
        <v>0</v>
      </c>
      <c r="AQ178" s="88" t="s">
        <v>746</v>
      </c>
      <c r="AR178" s="80" t="s">
        <v>197</v>
      </c>
      <c r="AS178" s="80">
        <v>0</v>
      </c>
      <c r="AT178" s="80">
        <v>0</v>
      </c>
      <c r="AU178" s="80"/>
      <c r="AV178" s="80"/>
      <c r="AW178" s="80"/>
      <c r="AX178" s="80"/>
      <c r="AY178" s="80"/>
      <c r="AZ178" s="80"/>
      <c r="BA178" s="80"/>
      <c r="BB178" s="80"/>
      <c r="BC178">
        <v>3</v>
      </c>
      <c r="BD178" s="79" t="str">
        <f>REPLACE(INDEX(GroupVertices[Group],MATCH(Edges[[#This Row],[Vertex 1]],GroupVertices[Vertex],0)),1,1,"")</f>
        <v>1</v>
      </c>
      <c r="BE178" s="79" t="str">
        <f>REPLACE(INDEX(GroupVertices[Group],MATCH(Edges[[#This Row],[Vertex 2]],GroupVertices[Vertex],0)),1,1,"")</f>
        <v>4</v>
      </c>
      <c r="BF178" s="48"/>
      <c r="BG178" s="49"/>
      <c r="BH178" s="48"/>
      <c r="BI178" s="49"/>
      <c r="BJ178" s="48"/>
      <c r="BK178" s="49"/>
      <c r="BL178" s="48"/>
      <c r="BM178" s="49"/>
      <c r="BN178" s="48"/>
    </row>
    <row r="179" spans="1:66" ht="15">
      <c r="A179" s="65" t="s">
        <v>243</v>
      </c>
      <c r="B179" s="65" t="s">
        <v>247</v>
      </c>
      <c r="C179" s="66" t="s">
        <v>2385</v>
      </c>
      <c r="D179" s="67">
        <v>10</v>
      </c>
      <c r="E179" s="68" t="s">
        <v>136</v>
      </c>
      <c r="F179" s="69">
        <v>21.6</v>
      </c>
      <c r="G179" s="66"/>
      <c r="H179" s="70"/>
      <c r="I179" s="71"/>
      <c r="J179" s="71"/>
      <c r="K179" s="34" t="s">
        <v>66</v>
      </c>
      <c r="L179" s="78">
        <v>179</v>
      </c>
      <c r="M179" s="78"/>
      <c r="N179" s="73"/>
      <c r="O179" s="80" t="s">
        <v>318</v>
      </c>
      <c r="P179" s="82">
        <v>43599.36869212963</v>
      </c>
      <c r="Q179" s="80" t="s">
        <v>402</v>
      </c>
      <c r="R179" s="80"/>
      <c r="S179" s="80"/>
      <c r="T179" s="80"/>
      <c r="U179" s="83" t="s">
        <v>473</v>
      </c>
      <c r="V179" s="83" t="s">
        <v>473</v>
      </c>
      <c r="W179" s="82">
        <v>43599.36869212963</v>
      </c>
      <c r="X179" s="86">
        <v>43599</v>
      </c>
      <c r="Y179" s="88" t="s">
        <v>595</v>
      </c>
      <c r="Z179" s="83" t="s">
        <v>702</v>
      </c>
      <c r="AA179" s="80"/>
      <c r="AB179" s="80"/>
      <c r="AC179" s="88" t="s">
        <v>810</v>
      </c>
      <c r="AD179" s="88" t="s">
        <v>807</v>
      </c>
      <c r="AE179" s="80" t="b">
        <v>0</v>
      </c>
      <c r="AF179" s="80">
        <v>2</v>
      </c>
      <c r="AG179" s="88" t="s">
        <v>839</v>
      </c>
      <c r="AH179" s="80" t="b">
        <v>0</v>
      </c>
      <c r="AI179" s="80" t="s">
        <v>866</v>
      </c>
      <c r="AJ179" s="80"/>
      <c r="AK179" s="88" t="s">
        <v>838</v>
      </c>
      <c r="AL179" s="80" t="b">
        <v>0</v>
      </c>
      <c r="AM179" s="80">
        <v>0</v>
      </c>
      <c r="AN179" s="88" t="s">
        <v>838</v>
      </c>
      <c r="AO179" s="80" t="s">
        <v>878</v>
      </c>
      <c r="AP179" s="80" t="b">
        <v>0</v>
      </c>
      <c r="AQ179" s="88" t="s">
        <v>807</v>
      </c>
      <c r="AR179" s="80" t="s">
        <v>197</v>
      </c>
      <c r="AS179" s="80">
        <v>0</v>
      </c>
      <c r="AT179" s="80">
        <v>0</v>
      </c>
      <c r="AU179" s="80"/>
      <c r="AV179" s="80"/>
      <c r="AW179" s="80"/>
      <c r="AX179" s="80"/>
      <c r="AY179" s="80"/>
      <c r="AZ179" s="80"/>
      <c r="BA179" s="80"/>
      <c r="BB179" s="80"/>
      <c r="BC179">
        <v>3</v>
      </c>
      <c r="BD179" s="79" t="str">
        <f>REPLACE(INDEX(GroupVertices[Group],MATCH(Edges[[#This Row],[Vertex 1]],GroupVertices[Vertex],0)),1,1,"")</f>
        <v>1</v>
      </c>
      <c r="BE179" s="79" t="str">
        <f>REPLACE(INDEX(GroupVertices[Group],MATCH(Edges[[#This Row],[Vertex 2]],GroupVertices[Vertex],0)),1,1,"")</f>
        <v>4</v>
      </c>
      <c r="BF179" s="48"/>
      <c r="BG179" s="49"/>
      <c r="BH179" s="48"/>
      <c r="BI179" s="49"/>
      <c r="BJ179" s="48"/>
      <c r="BK179" s="49"/>
      <c r="BL179" s="48"/>
      <c r="BM179" s="49"/>
      <c r="BN179" s="48"/>
    </row>
    <row r="180" spans="1:66" ht="15">
      <c r="A180" s="65" t="s">
        <v>243</v>
      </c>
      <c r="B180" s="65" t="s">
        <v>316</v>
      </c>
      <c r="C180" s="66" t="s">
        <v>2384</v>
      </c>
      <c r="D180" s="67">
        <v>6.5</v>
      </c>
      <c r="E180" s="68" t="s">
        <v>136</v>
      </c>
      <c r="F180" s="69">
        <v>26.8</v>
      </c>
      <c r="G180" s="66"/>
      <c r="H180" s="70"/>
      <c r="I180" s="71"/>
      <c r="J180" s="71"/>
      <c r="K180" s="34" t="s">
        <v>65</v>
      </c>
      <c r="L180" s="78">
        <v>180</v>
      </c>
      <c r="M180" s="78"/>
      <c r="N180" s="73"/>
      <c r="O180" s="80" t="s">
        <v>318</v>
      </c>
      <c r="P180" s="82">
        <v>43599.34425925926</v>
      </c>
      <c r="Q180" s="80" t="s">
        <v>377</v>
      </c>
      <c r="R180" s="83" t="s">
        <v>421</v>
      </c>
      <c r="S180" s="80" t="s">
        <v>433</v>
      </c>
      <c r="T180" s="80" t="s">
        <v>449</v>
      </c>
      <c r="U180" s="80"/>
      <c r="V180" s="83" t="s">
        <v>485</v>
      </c>
      <c r="W180" s="82">
        <v>43599.34425925926</v>
      </c>
      <c r="X180" s="86">
        <v>43599</v>
      </c>
      <c r="Y180" s="88" t="s">
        <v>566</v>
      </c>
      <c r="Z180" s="83" t="s">
        <v>674</v>
      </c>
      <c r="AA180" s="80"/>
      <c r="AB180" s="80"/>
      <c r="AC180" s="88" t="s">
        <v>781</v>
      </c>
      <c r="AD180" s="80"/>
      <c r="AE180" s="80" t="b">
        <v>0</v>
      </c>
      <c r="AF180" s="80">
        <v>4</v>
      </c>
      <c r="AG180" s="88" t="s">
        <v>838</v>
      </c>
      <c r="AH180" s="80" t="b">
        <v>1</v>
      </c>
      <c r="AI180" s="80" t="s">
        <v>866</v>
      </c>
      <c r="AJ180" s="80"/>
      <c r="AK180" s="88" t="s">
        <v>871</v>
      </c>
      <c r="AL180" s="80" t="b">
        <v>0</v>
      </c>
      <c r="AM180" s="80">
        <v>4</v>
      </c>
      <c r="AN180" s="88" t="s">
        <v>838</v>
      </c>
      <c r="AO180" s="80" t="s">
        <v>878</v>
      </c>
      <c r="AP180" s="80" t="b">
        <v>0</v>
      </c>
      <c r="AQ180" s="88" t="s">
        <v>781</v>
      </c>
      <c r="AR180" s="80" t="s">
        <v>197</v>
      </c>
      <c r="AS180" s="80">
        <v>0</v>
      </c>
      <c r="AT180" s="80">
        <v>0</v>
      </c>
      <c r="AU180" s="80"/>
      <c r="AV180" s="80"/>
      <c r="AW180" s="80"/>
      <c r="AX180" s="80"/>
      <c r="AY180" s="80"/>
      <c r="AZ180" s="80"/>
      <c r="BA180" s="80"/>
      <c r="BB180" s="80"/>
      <c r="BC180">
        <v>2</v>
      </c>
      <c r="BD180" s="79" t="str">
        <f>REPLACE(INDEX(GroupVertices[Group],MATCH(Edges[[#This Row],[Vertex 1]],GroupVertices[Vertex],0)),1,1,"")</f>
        <v>1</v>
      </c>
      <c r="BE180" s="79" t="str">
        <f>REPLACE(INDEX(GroupVertices[Group],MATCH(Edges[[#This Row],[Vertex 2]],GroupVertices[Vertex],0)),1,1,"")</f>
        <v>1</v>
      </c>
      <c r="BF180" s="48">
        <v>0</v>
      </c>
      <c r="BG180" s="49">
        <v>0</v>
      </c>
      <c r="BH180" s="48">
        <v>0</v>
      </c>
      <c r="BI180" s="49">
        <v>0</v>
      </c>
      <c r="BJ180" s="48">
        <v>0</v>
      </c>
      <c r="BK180" s="49">
        <v>0</v>
      </c>
      <c r="BL180" s="48">
        <v>17</v>
      </c>
      <c r="BM180" s="49">
        <v>100</v>
      </c>
      <c r="BN180" s="48">
        <v>17</v>
      </c>
    </row>
    <row r="181" spans="1:66" ht="15">
      <c r="A181" s="65" t="s">
        <v>243</v>
      </c>
      <c r="B181" s="65" t="s">
        <v>316</v>
      </c>
      <c r="C181" s="66" t="s">
        <v>2384</v>
      </c>
      <c r="D181" s="67">
        <v>6.5</v>
      </c>
      <c r="E181" s="68" t="s">
        <v>136</v>
      </c>
      <c r="F181" s="69">
        <v>26.8</v>
      </c>
      <c r="G181" s="66"/>
      <c r="H181" s="70"/>
      <c r="I181" s="71"/>
      <c r="J181" s="71"/>
      <c r="K181" s="34" t="s">
        <v>65</v>
      </c>
      <c r="L181" s="78">
        <v>181</v>
      </c>
      <c r="M181" s="78"/>
      <c r="N181" s="73"/>
      <c r="O181" s="80" t="s">
        <v>318</v>
      </c>
      <c r="P181" s="82">
        <v>43599.36969907407</v>
      </c>
      <c r="Q181" s="80" t="s">
        <v>403</v>
      </c>
      <c r="R181" s="80"/>
      <c r="S181" s="80"/>
      <c r="T181" s="80"/>
      <c r="U181" s="83" t="s">
        <v>474</v>
      </c>
      <c r="V181" s="83" t="s">
        <v>474</v>
      </c>
      <c r="W181" s="82">
        <v>43599.36969907407</v>
      </c>
      <c r="X181" s="86">
        <v>43599</v>
      </c>
      <c r="Y181" s="88" t="s">
        <v>596</v>
      </c>
      <c r="Z181" s="83" t="s">
        <v>703</v>
      </c>
      <c r="AA181" s="80"/>
      <c r="AB181" s="80"/>
      <c r="AC181" s="88" t="s">
        <v>811</v>
      </c>
      <c r="AD181" s="88" t="s">
        <v>810</v>
      </c>
      <c r="AE181" s="80" t="b">
        <v>0</v>
      </c>
      <c r="AF181" s="80">
        <v>1</v>
      </c>
      <c r="AG181" s="88" t="s">
        <v>839</v>
      </c>
      <c r="AH181" s="80" t="b">
        <v>0</v>
      </c>
      <c r="AI181" s="80" t="s">
        <v>866</v>
      </c>
      <c r="AJ181" s="80"/>
      <c r="AK181" s="88" t="s">
        <v>838</v>
      </c>
      <c r="AL181" s="80" t="b">
        <v>0</v>
      </c>
      <c r="AM181" s="80">
        <v>0</v>
      </c>
      <c r="AN181" s="88" t="s">
        <v>838</v>
      </c>
      <c r="AO181" s="80" t="s">
        <v>878</v>
      </c>
      <c r="AP181" s="80" t="b">
        <v>0</v>
      </c>
      <c r="AQ181" s="88" t="s">
        <v>810</v>
      </c>
      <c r="AR181" s="80" t="s">
        <v>197</v>
      </c>
      <c r="AS181" s="80">
        <v>0</v>
      </c>
      <c r="AT181" s="80">
        <v>0</v>
      </c>
      <c r="AU181" s="80"/>
      <c r="AV181" s="80"/>
      <c r="AW181" s="80"/>
      <c r="AX181" s="80"/>
      <c r="AY181" s="80"/>
      <c r="AZ181" s="80"/>
      <c r="BA181" s="80"/>
      <c r="BB181" s="80"/>
      <c r="BC181">
        <v>2</v>
      </c>
      <c r="BD181" s="79" t="str">
        <f>REPLACE(INDEX(GroupVertices[Group],MATCH(Edges[[#This Row],[Vertex 1]],GroupVertices[Vertex],0)),1,1,"")</f>
        <v>1</v>
      </c>
      <c r="BE181" s="79" t="str">
        <f>REPLACE(INDEX(GroupVertices[Group],MATCH(Edges[[#This Row],[Vertex 2]],GroupVertices[Vertex],0)),1,1,"")</f>
        <v>1</v>
      </c>
      <c r="BF181" s="48">
        <v>2</v>
      </c>
      <c r="BG181" s="49">
        <v>18.181818181818183</v>
      </c>
      <c r="BH181" s="48">
        <v>0</v>
      </c>
      <c r="BI181" s="49">
        <v>0</v>
      </c>
      <c r="BJ181" s="48">
        <v>0</v>
      </c>
      <c r="BK181" s="49">
        <v>0</v>
      </c>
      <c r="BL181" s="48">
        <v>9</v>
      </c>
      <c r="BM181" s="49">
        <v>81.81818181818181</v>
      </c>
      <c r="BN181" s="48">
        <v>11</v>
      </c>
    </row>
    <row r="182" spans="1:66" ht="15">
      <c r="A182" s="65" t="s">
        <v>243</v>
      </c>
      <c r="B182" s="65" t="s">
        <v>317</v>
      </c>
      <c r="C182" s="66" t="s">
        <v>2383</v>
      </c>
      <c r="D182" s="67">
        <v>3</v>
      </c>
      <c r="E182" s="68" t="s">
        <v>132</v>
      </c>
      <c r="F182" s="69">
        <v>32</v>
      </c>
      <c r="G182" s="66"/>
      <c r="H182" s="70"/>
      <c r="I182" s="71"/>
      <c r="J182" s="71"/>
      <c r="K182" s="34" t="s">
        <v>65</v>
      </c>
      <c r="L182" s="78">
        <v>182</v>
      </c>
      <c r="M182" s="78"/>
      <c r="N182" s="73"/>
      <c r="O182" s="80" t="s">
        <v>318</v>
      </c>
      <c r="P182" s="82">
        <v>43599.47414351852</v>
      </c>
      <c r="Q182" s="80" t="s">
        <v>404</v>
      </c>
      <c r="R182" s="80"/>
      <c r="S182" s="80"/>
      <c r="T182" s="80" t="s">
        <v>442</v>
      </c>
      <c r="U182" s="83" t="s">
        <v>475</v>
      </c>
      <c r="V182" s="83" t="s">
        <v>475</v>
      </c>
      <c r="W182" s="82">
        <v>43599.47414351852</v>
      </c>
      <c r="X182" s="86">
        <v>43599</v>
      </c>
      <c r="Y182" s="88" t="s">
        <v>597</v>
      </c>
      <c r="Z182" s="83" t="s">
        <v>704</v>
      </c>
      <c r="AA182" s="80"/>
      <c r="AB182" s="80"/>
      <c r="AC182" s="88" t="s">
        <v>812</v>
      </c>
      <c r="AD182" s="80"/>
      <c r="AE182" s="80" t="b">
        <v>0</v>
      </c>
      <c r="AF182" s="80">
        <v>4</v>
      </c>
      <c r="AG182" s="88" t="s">
        <v>838</v>
      </c>
      <c r="AH182" s="80" t="b">
        <v>0</v>
      </c>
      <c r="AI182" s="80" t="s">
        <v>866</v>
      </c>
      <c r="AJ182" s="80"/>
      <c r="AK182" s="88" t="s">
        <v>838</v>
      </c>
      <c r="AL182" s="80" t="b">
        <v>0</v>
      </c>
      <c r="AM182" s="80">
        <v>0</v>
      </c>
      <c r="AN182" s="88" t="s">
        <v>838</v>
      </c>
      <c r="AO182" s="80" t="s">
        <v>878</v>
      </c>
      <c r="AP182" s="80" t="b">
        <v>0</v>
      </c>
      <c r="AQ182" s="88" t="s">
        <v>812</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v>1</v>
      </c>
      <c r="BG182" s="49">
        <v>3.7037037037037037</v>
      </c>
      <c r="BH182" s="48">
        <v>3</v>
      </c>
      <c r="BI182" s="49">
        <v>11.11111111111111</v>
      </c>
      <c r="BJ182" s="48">
        <v>0</v>
      </c>
      <c r="BK182" s="49">
        <v>0</v>
      </c>
      <c r="BL182" s="48">
        <v>23</v>
      </c>
      <c r="BM182" s="49">
        <v>85.18518518518519</v>
      </c>
      <c r="BN182" s="48">
        <v>27</v>
      </c>
    </row>
    <row r="183" spans="1:66" ht="15">
      <c r="A183" s="65" t="s">
        <v>243</v>
      </c>
      <c r="B183" s="65" t="s">
        <v>243</v>
      </c>
      <c r="C183" s="66" t="s">
        <v>2387</v>
      </c>
      <c r="D183" s="67">
        <v>10</v>
      </c>
      <c r="E183" s="68" t="s">
        <v>136</v>
      </c>
      <c r="F183" s="69">
        <v>6</v>
      </c>
      <c r="G183" s="66"/>
      <c r="H183" s="70"/>
      <c r="I183" s="71"/>
      <c r="J183" s="71"/>
      <c r="K183" s="34" t="s">
        <v>65</v>
      </c>
      <c r="L183" s="78">
        <v>183</v>
      </c>
      <c r="M183" s="78"/>
      <c r="N183" s="73"/>
      <c r="O183" s="80" t="s">
        <v>197</v>
      </c>
      <c r="P183" s="82">
        <v>43591.57622685185</v>
      </c>
      <c r="Q183" s="80" t="s">
        <v>405</v>
      </c>
      <c r="R183" s="80"/>
      <c r="S183" s="80"/>
      <c r="T183" s="80"/>
      <c r="U183" s="80"/>
      <c r="V183" s="83" t="s">
        <v>485</v>
      </c>
      <c r="W183" s="82">
        <v>43591.57622685185</v>
      </c>
      <c r="X183" s="86">
        <v>43591</v>
      </c>
      <c r="Y183" s="88" t="s">
        <v>598</v>
      </c>
      <c r="Z183" s="83" t="s">
        <v>705</v>
      </c>
      <c r="AA183" s="80"/>
      <c r="AB183" s="80"/>
      <c r="AC183" s="88" t="s">
        <v>813</v>
      </c>
      <c r="AD183" s="80"/>
      <c r="AE183" s="80" t="b">
        <v>0</v>
      </c>
      <c r="AF183" s="80">
        <v>2</v>
      </c>
      <c r="AG183" s="88" t="s">
        <v>838</v>
      </c>
      <c r="AH183" s="80" t="b">
        <v>0</v>
      </c>
      <c r="AI183" s="80" t="s">
        <v>866</v>
      </c>
      <c r="AJ183" s="80"/>
      <c r="AK183" s="88" t="s">
        <v>838</v>
      </c>
      <c r="AL183" s="80" t="b">
        <v>0</v>
      </c>
      <c r="AM183" s="80">
        <v>0</v>
      </c>
      <c r="AN183" s="88" t="s">
        <v>838</v>
      </c>
      <c r="AO183" s="80" t="s">
        <v>880</v>
      </c>
      <c r="AP183" s="80" t="b">
        <v>0</v>
      </c>
      <c r="AQ183" s="88" t="s">
        <v>813</v>
      </c>
      <c r="AR183" s="80" t="s">
        <v>197</v>
      </c>
      <c r="AS183" s="80">
        <v>0</v>
      </c>
      <c r="AT183" s="80">
        <v>0</v>
      </c>
      <c r="AU183" s="80"/>
      <c r="AV183" s="80"/>
      <c r="AW183" s="80"/>
      <c r="AX183" s="80"/>
      <c r="AY183" s="80"/>
      <c r="AZ183" s="80"/>
      <c r="BA183" s="80"/>
      <c r="BB183" s="80"/>
      <c r="BC183">
        <v>6</v>
      </c>
      <c r="BD183" s="79" t="str">
        <f>REPLACE(INDEX(GroupVertices[Group],MATCH(Edges[[#This Row],[Vertex 1]],GroupVertices[Vertex],0)),1,1,"")</f>
        <v>1</v>
      </c>
      <c r="BE183" s="79" t="str">
        <f>REPLACE(INDEX(GroupVertices[Group],MATCH(Edges[[#This Row],[Vertex 2]],GroupVertices[Vertex],0)),1,1,"")</f>
        <v>1</v>
      </c>
      <c r="BF183" s="48">
        <v>0</v>
      </c>
      <c r="BG183" s="49">
        <v>0</v>
      </c>
      <c r="BH183" s="48">
        <v>2</v>
      </c>
      <c r="BI183" s="49">
        <v>9.523809523809524</v>
      </c>
      <c r="BJ183" s="48">
        <v>0</v>
      </c>
      <c r="BK183" s="49">
        <v>0</v>
      </c>
      <c r="BL183" s="48">
        <v>19</v>
      </c>
      <c r="BM183" s="49">
        <v>90.47619047619048</v>
      </c>
      <c r="BN183" s="48">
        <v>21</v>
      </c>
    </row>
    <row r="184" spans="1:66" ht="15">
      <c r="A184" s="65" t="s">
        <v>243</v>
      </c>
      <c r="B184" s="65" t="s">
        <v>243</v>
      </c>
      <c r="C184" s="66" t="s">
        <v>2387</v>
      </c>
      <c r="D184" s="67">
        <v>10</v>
      </c>
      <c r="E184" s="68" t="s">
        <v>136</v>
      </c>
      <c r="F184" s="69">
        <v>6</v>
      </c>
      <c r="G184" s="66"/>
      <c r="H184" s="70"/>
      <c r="I184" s="71"/>
      <c r="J184" s="71"/>
      <c r="K184" s="34" t="s">
        <v>65</v>
      </c>
      <c r="L184" s="78">
        <v>184</v>
      </c>
      <c r="M184" s="78"/>
      <c r="N184" s="73"/>
      <c r="O184" s="80" t="s">
        <v>197</v>
      </c>
      <c r="P184" s="82">
        <v>43592.43945601852</v>
      </c>
      <c r="Q184" s="80" t="s">
        <v>406</v>
      </c>
      <c r="R184" s="83" t="s">
        <v>428</v>
      </c>
      <c r="S184" s="80" t="s">
        <v>441</v>
      </c>
      <c r="T184" s="80"/>
      <c r="U184" s="83" t="s">
        <v>476</v>
      </c>
      <c r="V184" s="83" t="s">
        <v>476</v>
      </c>
      <c r="W184" s="82">
        <v>43592.43945601852</v>
      </c>
      <c r="X184" s="86">
        <v>43592</v>
      </c>
      <c r="Y184" s="88" t="s">
        <v>599</v>
      </c>
      <c r="Z184" s="83" t="s">
        <v>706</v>
      </c>
      <c r="AA184" s="80"/>
      <c r="AB184" s="80"/>
      <c r="AC184" s="88" t="s">
        <v>814</v>
      </c>
      <c r="AD184" s="80"/>
      <c r="AE184" s="80" t="b">
        <v>0</v>
      </c>
      <c r="AF184" s="80">
        <v>0</v>
      </c>
      <c r="AG184" s="88" t="s">
        <v>838</v>
      </c>
      <c r="AH184" s="80" t="b">
        <v>0</v>
      </c>
      <c r="AI184" s="80" t="s">
        <v>866</v>
      </c>
      <c r="AJ184" s="80"/>
      <c r="AK184" s="88" t="s">
        <v>838</v>
      </c>
      <c r="AL184" s="80" t="b">
        <v>0</v>
      </c>
      <c r="AM184" s="80">
        <v>0</v>
      </c>
      <c r="AN184" s="88" t="s">
        <v>838</v>
      </c>
      <c r="AO184" s="80" t="s">
        <v>884</v>
      </c>
      <c r="AP184" s="80" t="b">
        <v>0</v>
      </c>
      <c r="AQ184" s="88" t="s">
        <v>814</v>
      </c>
      <c r="AR184" s="80" t="s">
        <v>197</v>
      </c>
      <c r="AS184" s="80">
        <v>0</v>
      </c>
      <c r="AT184" s="80">
        <v>0</v>
      </c>
      <c r="AU184" s="80"/>
      <c r="AV184" s="80"/>
      <c r="AW184" s="80"/>
      <c r="AX184" s="80"/>
      <c r="AY184" s="80"/>
      <c r="AZ184" s="80"/>
      <c r="BA184" s="80"/>
      <c r="BB184" s="80"/>
      <c r="BC184">
        <v>6</v>
      </c>
      <c r="BD184" s="79" t="str">
        <f>REPLACE(INDEX(GroupVertices[Group],MATCH(Edges[[#This Row],[Vertex 1]],GroupVertices[Vertex],0)),1,1,"")</f>
        <v>1</v>
      </c>
      <c r="BE184" s="79" t="str">
        <f>REPLACE(INDEX(GroupVertices[Group],MATCH(Edges[[#This Row],[Vertex 2]],GroupVertices[Vertex],0)),1,1,"")</f>
        <v>1</v>
      </c>
      <c r="BF184" s="48">
        <v>1</v>
      </c>
      <c r="BG184" s="49">
        <v>7.142857142857143</v>
      </c>
      <c r="BH184" s="48">
        <v>0</v>
      </c>
      <c r="BI184" s="49">
        <v>0</v>
      </c>
      <c r="BJ184" s="48">
        <v>0</v>
      </c>
      <c r="BK184" s="49">
        <v>0</v>
      </c>
      <c r="BL184" s="48">
        <v>13</v>
      </c>
      <c r="BM184" s="49">
        <v>92.85714285714286</v>
      </c>
      <c r="BN184" s="48">
        <v>14</v>
      </c>
    </row>
    <row r="185" spans="1:66" ht="15">
      <c r="A185" s="65" t="s">
        <v>243</v>
      </c>
      <c r="B185" s="65" t="s">
        <v>243</v>
      </c>
      <c r="C185" s="66" t="s">
        <v>2387</v>
      </c>
      <c r="D185" s="67">
        <v>10</v>
      </c>
      <c r="E185" s="68" t="s">
        <v>136</v>
      </c>
      <c r="F185" s="69">
        <v>6</v>
      </c>
      <c r="G185" s="66"/>
      <c r="H185" s="70"/>
      <c r="I185" s="71"/>
      <c r="J185" s="71"/>
      <c r="K185" s="34" t="s">
        <v>65</v>
      </c>
      <c r="L185" s="78">
        <v>185</v>
      </c>
      <c r="M185" s="78"/>
      <c r="N185" s="73"/>
      <c r="O185" s="80" t="s">
        <v>197</v>
      </c>
      <c r="P185" s="82">
        <v>43592.60018518518</v>
      </c>
      <c r="Q185" s="80" t="s">
        <v>407</v>
      </c>
      <c r="R185" s="83" t="s">
        <v>429</v>
      </c>
      <c r="S185" s="80" t="s">
        <v>433</v>
      </c>
      <c r="T185" s="80" t="s">
        <v>452</v>
      </c>
      <c r="U185" s="80"/>
      <c r="V185" s="83" t="s">
        <v>485</v>
      </c>
      <c r="W185" s="82">
        <v>43592.60018518518</v>
      </c>
      <c r="X185" s="86">
        <v>43592</v>
      </c>
      <c r="Y185" s="88" t="s">
        <v>600</v>
      </c>
      <c r="Z185" s="83" t="s">
        <v>707</v>
      </c>
      <c r="AA185" s="80"/>
      <c r="AB185" s="80"/>
      <c r="AC185" s="88" t="s">
        <v>815</v>
      </c>
      <c r="AD185" s="80"/>
      <c r="AE185" s="80" t="b">
        <v>0</v>
      </c>
      <c r="AF185" s="80">
        <v>0</v>
      </c>
      <c r="AG185" s="88" t="s">
        <v>838</v>
      </c>
      <c r="AH185" s="80" t="b">
        <v>1</v>
      </c>
      <c r="AI185" s="80" t="s">
        <v>867</v>
      </c>
      <c r="AJ185" s="80"/>
      <c r="AK185" s="88" t="s">
        <v>783</v>
      </c>
      <c r="AL185" s="80" t="b">
        <v>0</v>
      </c>
      <c r="AM185" s="80">
        <v>0</v>
      </c>
      <c r="AN185" s="88" t="s">
        <v>838</v>
      </c>
      <c r="AO185" s="80" t="s">
        <v>878</v>
      </c>
      <c r="AP185" s="80" t="b">
        <v>0</v>
      </c>
      <c r="AQ185" s="88" t="s">
        <v>815</v>
      </c>
      <c r="AR185" s="80" t="s">
        <v>197</v>
      </c>
      <c r="AS185" s="80">
        <v>0</v>
      </c>
      <c r="AT185" s="80">
        <v>0</v>
      </c>
      <c r="AU185" s="80"/>
      <c r="AV185" s="80"/>
      <c r="AW185" s="80"/>
      <c r="AX185" s="80"/>
      <c r="AY185" s="80"/>
      <c r="AZ185" s="80"/>
      <c r="BA185" s="80"/>
      <c r="BB185" s="80"/>
      <c r="BC185">
        <v>6</v>
      </c>
      <c r="BD185" s="79" t="str">
        <f>REPLACE(INDEX(GroupVertices[Group],MATCH(Edges[[#This Row],[Vertex 1]],GroupVertices[Vertex],0)),1,1,"")</f>
        <v>1</v>
      </c>
      <c r="BE185" s="79" t="str">
        <f>REPLACE(INDEX(GroupVertices[Group],MATCH(Edges[[#This Row],[Vertex 2]],GroupVertices[Vertex],0)),1,1,"")</f>
        <v>1</v>
      </c>
      <c r="BF185" s="48">
        <v>0</v>
      </c>
      <c r="BG185" s="49">
        <v>0</v>
      </c>
      <c r="BH185" s="48">
        <v>0</v>
      </c>
      <c r="BI185" s="49">
        <v>0</v>
      </c>
      <c r="BJ185" s="48">
        <v>0</v>
      </c>
      <c r="BK185" s="49">
        <v>0</v>
      </c>
      <c r="BL185" s="48">
        <v>1</v>
      </c>
      <c r="BM185" s="49">
        <v>100</v>
      </c>
      <c r="BN185" s="48">
        <v>1</v>
      </c>
    </row>
    <row r="186" spans="1:66" ht="15">
      <c r="A186" s="65" t="s">
        <v>243</v>
      </c>
      <c r="B186" s="65" t="s">
        <v>243</v>
      </c>
      <c r="C186" s="66" t="s">
        <v>2387</v>
      </c>
      <c r="D186" s="67">
        <v>10</v>
      </c>
      <c r="E186" s="68" t="s">
        <v>136</v>
      </c>
      <c r="F186" s="69">
        <v>6</v>
      </c>
      <c r="G186" s="66"/>
      <c r="H186" s="70"/>
      <c r="I186" s="71"/>
      <c r="J186" s="71"/>
      <c r="K186" s="34" t="s">
        <v>65</v>
      </c>
      <c r="L186" s="78">
        <v>186</v>
      </c>
      <c r="M186" s="78"/>
      <c r="N186" s="73"/>
      <c r="O186" s="80" t="s">
        <v>197</v>
      </c>
      <c r="P186" s="82">
        <v>43596.987650462965</v>
      </c>
      <c r="Q186" s="80" t="s">
        <v>408</v>
      </c>
      <c r="R186" s="83" t="s">
        <v>430</v>
      </c>
      <c r="S186" s="80" t="s">
        <v>433</v>
      </c>
      <c r="T186" s="80"/>
      <c r="U186" s="80"/>
      <c r="V186" s="83" t="s">
        <v>485</v>
      </c>
      <c r="W186" s="82">
        <v>43596.987650462965</v>
      </c>
      <c r="X186" s="86">
        <v>43596</v>
      </c>
      <c r="Y186" s="88" t="s">
        <v>601</v>
      </c>
      <c r="Z186" s="83" t="s">
        <v>708</v>
      </c>
      <c r="AA186" s="80"/>
      <c r="AB186" s="80"/>
      <c r="AC186" s="88" t="s">
        <v>816</v>
      </c>
      <c r="AD186" s="80"/>
      <c r="AE186" s="80" t="b">
        <v>0</v>
      </c>
      <c r="AF186" s="80">
        <v>1</v>
      </c>
      <c r="AG186" s="88" t="s">
        <v>838</v>
      </c>
      <c r="AH186" s="80" t="b">
        <v>1</v>
      </c>
      <c r="AI186" s="80" t="s">
        <v>866</v>
      </c>
      <c r="AJ186" s="80"/>
      <c r="AK186" s="88" t="s">
        <v>876</v>
      </c>
      <c r="AL186" s="80" t="b">
        <v>0</v>
      </c>
      <c r="AM186" s="80">
        <v>0</v>
      </c>
      <c r="AN186" s="88" t="s">
        <v>838</v>
      </c>
      <c r="AO186" s="80" t="s">
        <v>880</v>
      </c>
      <c r="AP186" s="80" t="b">
        <v>0</v>
      </c>
      <c r="AQ186" s="88" t="s">
        <v>816</v>
      </c>
      <c r="AR186" s="80" t="s">
        <v>197</v>
      </c>
      <c r="AS186" s="80">
        <v>0</v>
      </c>
      <c r="AT186" s="80">
        <v>0</v>
      </c>
      <c r="AU186" s="80"/>
      <c r="AV186" s="80"/>
      <c r="AW186" s="80"/>
      <c r="AX186" s="80"/>
      <c r="AY186" s="80"/>
      <c r="AZ186" s="80"/>
      <c r="BA186" s="80"/>
      <c r="BB186" s="80"/>
      <c r="BC186">
        <v>6</v>
      </c>
      <c r="BD186" s="79" t="str">
        <f>REPLACE(INDEX(GroupVertices[Group],MATCH(Edges[[#This Row],[Vertex 1]],GroupVertices[Vertex],0)),1,1,"")</f>
        <v>1</v>
      </c>
      <c r="BE186" s="79" t="str">
        <f>REPLACE(INDEX(GroupVertices[Group],MATCH(Edges[[#This Row],[Vertex 2]],GroupVertices[Vertex],0)),1,1,"")</f>
        <v>1</v>
      </c>
      <c r="BF186" s="48">
        <v>1</v>
      </c>
      <c r="BG186" s="49">
        <v>5.882352941176471</v>
      </c>
      <c r="BH186" s="48">
        <v>0</v>
      </c>
      <c r="BI186" s="49">
        <v>0</v>
      </c>
      <c r="BJ186" s="48">
        <v>0</v>
      </c>
      <c r="BK186" s="49">
        <v>0</v>
      </c>
      <c r="BL186" s="48">
        <v>16</v>
      </c>
      <c r="BM186" s="49">
        <v>94.11764705882354</v>
      </c>
      <c r="BN186" s="48">
        <v>17</v>
      </c>
    </row>
    <row r="187" spans="1:66" ht="15">
      <c r="A187" s="65" t="s">
        <v>243</v>
      </c>
      <c r="B187" s="65" t="s">
        <v>243</v>
      </c>
      <c r="C187" s="66" t="s">
        <v>2387</v>
      </c>
      <c r="D187" s="67">
        <v>10</v>
      </c>
      <c r="E187" s="68" t="s">
        <v>136</v>
      </c>
      <c r="F187" s="69">
        <v>6</v>
      </c>
      <c r="G187" s="66"/>
      <c r="H187" s="70"/>
      <c r="I187" s="71"/>
      <c r="J187" s="71"/>
      <c r="K187" s="34" t="s">
        <v>65</v>
      </c>
      <c r="L187" s="78">
        <v>187</v>
      </c>
      <c r="M187" s="78"/>
      <c r="N187" s="73"/>
      <c r="O187" s="80" t="s">
        <v>197</v>
      </c>
      <c r="P187" s="82">
        <v>43598.92359953704</v>
      </c>
      <c r="Q187" s="80" t="s">
        <v>409</v>
      </c>
      <c r="R187" s="80"/>
      <c r="S187" s="80"/>
      <c r="T187" s="80" t="s">
        <v>453</v>
      </c>
      <c r="U187" s="80"/>
      <c r="V187" s="83" t="s">
        <v>485</v>
      </c>
      <c r="W187" s="82">
        <v>43598.92359953704</v>
      </c>
      <c r="X187" s="86">
        <v>43598</v>
      </c>
      <c r="Y187" s="88" t="s">
        <v>602</v>
      </c>
      <c r="Z187" s="83" t="s">
        <v>709</v>
      </c>
      <c r="AA187" s="80"/>
      <c r="AB187" s="80"/>
      <c r="AC187" s="88" t="s">
        <v>817</v>
      </c>
      <c r="AD187" s="80"/>
      <c r="AE187" s="80" t="b">
        <v>0</v>
      </c>
      <c r="AF187" s="80">
        <v>0</v>
      </c>
      <c r="AG187" s="88" t="s">
        <v>838</v>
      </c>
      <c r="AH187" s="80" t="b">
        <v>0</v>
      </c>
      <c r="AI187" s="80" t="s">
        <v>867</v>
      </c>
      <c r="AJ187" s="80"/>
      <c r="AK187" s="88" t="s">
        <v>838</v>
      </c>
      <c r="AL187" s="80" t="b">
        <v>0</v>
      </c>
      <c r="AM187" s="80">
        <v>0</v>
      </c>
      <c r="AN187" s="88" t="s">
        <v>838</v>
      </c>
      <c r="AO187" s="80" t="s">
        <v>878</v>
      </c>
      <c r="AP187" s="80" t="b">
        <v>0</v>
      </c>
      <c r="AQ187" s="88" t="s">
        <v>817</v>
      </c>
      <c r="AR187" s="80" t="s">
        <v>197</v>
      </c>
      <c r="AS187" s="80">
        <v>0</v>
      </c>
      <c r="AT187" s="80">
        <v>0</v>
      </c>
      <c r="AU187" s="80"/>
      <c r="AV187" s="80"/>
      <c r="AW187" s="80"/>
      <c r="AX187" s="80"/>
      <c r="AY187" s="80"/>
      <c r="AZ187" s="80"/>
      <c r="BA187" s="80"/>
      <c r="BB187" s="80"/>
      <c r="BC187">
        <v>6</v>
      </c>
      <c r="BD187" s="79" t="str">
        <f>REPLACE(INDEX(GroupVertices[Group],MATCH(Edges[[#This Row],[Vertex 1]],GroupVertices[Vertex],0)),1,1,"")</f>
        <v>1</v>
      </c>
      <c r="BE187" s="79" t="str">
        <f>REPLACE(INDEX(GroupVertices[Group],MATCH(Edges[[#This Row],[Vertex 2]],GroupVertices[Vertex],0)),1,1,"")</f>
        <v>1</v>
      </c>
      <c r="BF187" s="48">
        <v>0</v>
      </c>
      <c r="BG187" s="49">
        <v>0</v>
      </c>
      <c r="BH187" s="48">
        <v>0</v>
      </c>
      <c r="BI187" s="49">
        <v>0</v>
      </c>
      <c r="BJ187" s="48">
        <v>0</v>
      </c>
      <c r="BK187" s="49">
        <v>0</v>
      </c>
      <c r="BL187" s="48">
        <v>3</v>
      </c>
      <c r="BM187" s="49">
        <v>100</v>
      </c>
      <c r="BN187" s="48">
        <v>3</v>
      </c>
    </row>
    <row r="188" spans="1:66" ht="15">
      <c r="A188" s="65" t="s">
        <v>243</v>
      </c>
      <c r="B188" s="65" t="s">
        <v>243</v>
      </c>
      <c r="C188" s="66" t="s">
        <v>2387</v>
      </c>
      <c r="D188" s="67">
        <v>10</v>
      </c>
      <c r="E188" s="68" t="s">
        <v>136</v>
      </c>
      <c r="F188" s="69">
        <v>6</v>
      </c>
      <c r="G188" s="66"/>
      <c r="H188" s="70"/>
      <c r="I188" s="71"/>
      <c r="J188" s="71"/>
      <c r="K188" s="34" t="s">
        <v>65</v>
      </c>
      <c r="L188" s="78">
        <v>188</v>
      </c>
      <c r="M188" s="78"/>
      <c r="N188" s="73"/>
      <c r="O188" s="80" t="s">
        <v>197</v>
      </c>
      <c r="P188" s="82">
        <v>43599.37074074074</v>
      </c>
      <c r="Q188" s="80" t="s">
        <v>410</v>
      </c>
      <c r="R188" s="80"/>
      <c r="S188" s="80"/>
      <c r="T188" s="80"/>
      <c r="U188" s="80"/>
      <c r="V188" s="83" t="s">
        <v>485</v>
      </c>
      <c r="W188" s="82">
        <v>43599.37074074074</v>
      </c>
      <c r="X188" s="86">
        <v>43599</v>
      </c>
      <c r="Y188" s="88" t="s">
        <v>603</v>
      </c>
      <c r="Z188" s="83" t="s">
        <v>710</v>
      </c>
      <c r="AA188" s="80"/>
      <c r="AB188" s="80"/>
      <c r="AC188" s="88" t="s">
        <v>818</v>
      </c>
      <c r="AD188" s="88" t="s">
        <v>811</v>
      </c>
      <c r="AE188" s="80" t="b">
        <v>0</v>
      </c>
      <c r="AF188" s="80">
        <v>0</v>
      </c>
      <c r="AG188" s="88" t="s">
        <v>839</v>
      </c>
      <c r="AH188" s="80" t="b">
        <v>0</v>
      </c>
      <c r="AI188" s="80" t="s">
        <v>866</v>
      </c>
      <c r="AJ188" s="80"/>
      <c r="AK188" s="88" t="s">
        <v>838</v>
      </c>
      <c r="AL188" s="80" t="b">
        <v>0</v>
      </c>
      <c r="AM188" s="80">
        <v>0</v>
      </c>
      <c r="AN188" s="88" t="s">
        <v>838</v>
      </c>
      <c r="AO188" s="80" t="s">
        <v>878</v>
      </c>
      <c r="AP188" s="80" t="b">
        <v>0</v>
      </c>
      <c r="AQ188" s="88" t="s">
        <v>811</v>
      </c>
      <c r="AR188" s="80" t="s">
        <v>197</v>
      </c>
      <c r="AS188" s="80">
        <v>0</v>
      </c>
      <c r="AT188" s="80">
        <v>0</v>
      </c>
      <c r="AU188" s="80"/>
      <c r="AV188" s="80"/>
      <c r="AW188" s="80"/>
      <c r="AX188" s="80"/>
      <c r="AY188" s="80"/>
      <c r="AZ188" s="80"/>
      <c r="BA188" s="80"/>
      <c r="BB188" s="80"/>
      <c r="BC188">
        <v>6</v>
      </c>
      <c r="BD188" s="79" t="str">
        <f>REPLACE(INDEX(GroupVertices[Group],MATCH(Edges[[#This Row],[Vertex 1]],GroupVertices[Vertex],0)),1,1,"")</f>
        <v>1</v>
      </c>
      <c r="BE188" s="79" t="str">
        <f>REPLACE(INDEX(GroupVertices[Group],MATCH(Edges[[#This Row],[Vertex 2]],GroupVertices[Vertex],0)),1,1,"")</f>
        <v>1</v>
      </c>
      <c r="BF188" s="48">
        <v>2</v>
      </c>
      <c r="BG188" s="49">
        <v>8</v>
      </c>
      <c r="BH188" s="48">
        <v>0</v>
      </c>
      <c r="BI188" s="49">
        <v>0</v>
      </c>
      <c r="BJ188" s="48">
        <v>0</v>
      </c>
      <c r="BK188" s="49">
        <v>0</v>
      </c>
      <c r="BL188" s="48">
        <v>23</v>
      </c>
      <c r="BM188" s="49">
        <v>92</v>
      </c>
      <c r="BN188" s="48">
        <v>25</v>
      </c>
    </row>
    <row r="189" spans="1:66" ht="15">
      <c r="A189" s="65" t="s">
        <v>308</v>
      </c>
      <c r="B189" s="65" t="s">
        <v>299</v>
      </c>
      <c r="C189" s="66" t="s">
        <v>2383</v>
      </c>
      <c r="D189" s="67">
        <v>3</v>
      </c>
      <c r="E189" s="68" t="s">
        <v>132</v>
      </c>
      <c r="F189" s="69">
        <v>32</v>
      </c>
      <c r="G189" s="66"/>
      <c r="H189" s="70"/>
      <c r="I189" s="71"/>
      <c r="J189" s="71"/>
      <c r="K189" s="34" t="s">
        <v>65</v>
      </c>
      <c r="L189" s="78">
        <v>189</v>
      </c>
      <c r="M189" s="78"/>
      <c r="N189" s="73"/>
      <c r="O189" s="80" t="s">
        <v>318</v>
      </c>
      <c r="P189" s="82">
        <v>43598.550520833334</v>
      </c>
      <c r="Q189" s="80" t="s">
        <v>1485</v>
      </c>
      <c r="R189" s="80"/>
      <c r="S189" s="80"/>
      <c r="T189" s="80" t="s">
        <v>1525</v>
      </c>
      <c r="U189" s="83" t="s">
        <v>1529</v>
      </c>
      <c r="V189" s="83" t="s">
        <v>1529</v>
      </c>
      <c r="W189" s="82">
        <v>43598.550520833334</v>
      </c>
      <c r="X189" s="86">
        <v>43598</v>
      </c>
      <c r="Y189" s="88" t="s">
        <v>1534</v>
      </c>
      <c r="Z189" s="83" t="s">
        <v>1563</v>
      </c>
      <c r="AA189" s="80"/>
      <c r="AB189" s="80"/>
      <c r="AC189" s="88" t="s">
        <v>830</v>
      </c>
      <c r="AD189" s="80"/>
      <c r="AE189" s="80" t="b">
        <v>0</v>
      </c>
      <c r="AF189" s="80">
        <v>16</v>
      </c>
      <c r="AG189" s="88" t="s">
        <v>838</v>
      </c>
      <c r="AH189" s="80" t="b">
        <v>0</v>
      </c>
      <c r="AI189" s="80" t="s">
        <v>866</v>
      </c>
      <c r="AJ189" s="80"/>
      <c r="AK189" s="88" t="s">
        <v>838</v>
      </c>
      <c r="AL189" s="80" t="b">
        <v>0</v>
      </c>
      <c r="AM189" s="80">
        <v>4</v>
      </c>
      <c r="AN189" s="88" t="s">
        <v>838</v>
      </c>
      <c r="AO189" s="80" t="s">
        <v>879</v>
      </c>
      <c r="AP189" s="80" t="b">
        <v>0</v>
      </c>
      <c r="AQ189" s="88" t="s">
        <v>830</v>
      </c>
      <c r="AR189" s="80" t="s">
        <v>1613</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1</v>
      </c>
      <c r="BF189" s="48">
        <v>0</v>
      </c>
      <c r="BG189" s="49">
        <v>0</v>
      </c>
      <c r="BH189" s="48">
        <v>0</v>
      </c>
      <c r="BI189" s="49">
        <v>0</v>
      </c>
      <c r="BJ189" s="48">
        <v>0</v>
      </c>
      <c r="BK189" s="49">
        <v>0</v>
      </c>
      <c r="BL189" s="48">
        <v>17</v>
      </c>
      <c r="BM189" s="49">
        <v>100</v>
      </c>
      <c r="BN189" s="48">
        <v>17</v>
      </c>
    </row>
    <row r="190" spans="1:66" ht="15">
      <c r="A190" s="65" t="s">
        <v>302</v>
      </c>
      <c r="B190" s="65" t="s">
        <v>302</v>
      </c>
      <c r="C190" s="66" t="s">
        <v>2383</v>
      </c>
      <c r="D190" s="67">
        <v>3</v>
      </c>
      <c r="E190" s="68" t="s">
        <v>132</v>
      </c>
      <c r="F190" s="69">
        <v>32</v>
      </c>
      <c r="G190" s="66"/>
      <c r="H190" s="70"/>
      <c r="I190" s="71"/>
      <c r="J190" s="71"/>
      <c r="K190" s="34" t="s">
        <v>65</v>
      </c>
      <c r="L190" s="78">
        <v>190</v>
      </c>
      <c r="M190" s="78"/>
      <c r="N190" s="73"/>
      <c r="O190" s="80" t="s">
        <v>197</v>
      </c>
      <c r="P190" s="82">
        <v>43598.905856481484</v>
      </c>
      <c r="Q190" s="80" t="s">
        <v>1486</v>
      </c>
      <c r="R190" s="80"/>
      <c r="S190" s="80"/>
      <c r="T190" s="80" t="s">
        <v>1526</v>
      </c>
      <c r="U190" s="80"/>
      <c r="V190" s="83" t="s">
        <v>1311</v>
      </c>
      <c r="W190" s="82">
        <v>43598.905856481484</v>
      </c>
      <c r="X190" s="86">
        <v>43598</v>
      </c>
      <c r="Y190" s="88" t="s">
        <v>1535</v>
      </c>
      <c r="Z190" s="83" t="s">
        <v>1564</v>
      </c>
      <c r="AA190" s="80"/>
      <c r="AB190" s="80"/>
      <c r="AC190" s="88" t="s">
        <v>832</v>
      </c>
      <c r="AD190" s="80"/>
      <c r="AE190" s="80" t="b">
        <v>0</v>
      </c>
      <c r="AF190" s="80">
        <v>5</v>
      </c>
      <c r="AG190" s="88" t="s">
        <v>838</v>
      </c>
      <c r="AH190" s="80" t="b">
        <v>0</v>
      </c>
      <c r="AI190" s="80" t="s">
        <v>866</v>
      </c>
      <c r="AJ190" s="80"/>
      <c r="AK190" s="88" t="s">
        <v>838</v>
      </c>
      <c r="AL190" s="80" t="b">
        <v>0</v>
      </c>
      <c r="AM190" s="80">
        <v>0</v>
      </c>
      <c r="AN190" s="88" t="s">
        <v>838</v>
      </c>
      <c r="AO190" s="80" t="s">
        <v>879</v>
      </c>
      <c r="AP190" s="80" t="b">
        <v>0</v>
      </c>
      <c r="AQ190" s="88" t="s">
        <v>832</v>
      </c>
      <c r="AR190" s="80" t="s">
        <v>1613</v>
      </c>
      <c r="AS190" s="80">
        <v>0</v>
      </c>
      <c r="AT190" s="80">
        <v>0</v>
      </c>
      <c r="AU190" s="80"/>
      <c r="AV190" s="80"/>
      <c r="AW190" s="80"/>
      <c r="AX190" s="80"/>
      <c r="AY190" s="80"/>
      <c r="AZ190" s="80"/>
      <c r="BA190" s="80"/>
      <c r="BB190" s="80"/>
      <c r="BC190">
        <v>1</v>
      </c>
      <c r="BD190" s="79" t="str">
        <f>REPLACE(INDEX(GroupVertices[Group],MATCH(Edges[[#This Row],[Vertex 1]],GroupVertices[Vertex],0)),1,1,"")</f>
        <v>1</v>
      </c>
      <c r="BE190" s="79" t="str">
        <f>REPLACE(INDEX(GroupVertices[Group],MATCH(Edges[[#This Row],[Vertex 2]],GroupVertices[Vertex],0)),1,1,"")</f>
        <v>1</v>
      </c>
      <c r="BF190" s="48">
        <v>1</v>
      </c>
      <c r="BG190" s="49">
        <v>3.4482758620689653</v>
      </c>
      <c r="BH190" s="48">
        <v>1</v>
      </c>
      <c r="BI190" s="49">
        <v>3.4482758620689653</v>
      </c>
      <c r="BJ190" s="48">
        <v>1</v>
      </c>
      <c r="BK190" s="49">
        <v>3.4482758620689653</v>
      </c>
      <c r="BL190" s="48">
        <v>26</v>
      </c>
      <c r="BM190" s="49">
        <v>89.65517241379311</v>
      </c>
      <c r="BN190" s="48">
        <v>29</v>
      </c>
    </row>
    <row r="191" spans="1:66" ht="15">
      <c r="A191" s="65" t="s">
        <v>259</v>
      </c>
      <c r="B191" s="65" t="s">
        <v>259</v>
      </c>
      <c r="C191" s="66" t="s">
        <v>2384</v>
      </c>
      <c r="D191" s="67">
        <v>6.5</v>
      </c>
      <c r="E191" s="68" t="s">
        <v>136</v>
      </c>
      <c r="F191" s="69">
        <v>26.8</v>
      </c>
      <c r="G191" s="66"/>
      <c r="H191" s="70"/>
      <c r="I191" s="71"/>
      <c r="J191" s="71"/>
      <c r="K191" s="34" t="s">
        <v>65</v>
      </c>
      <c r="L191" s="78">
        <v>191</v>
      </c>
      <c r="M191" s="78"/>
      <c r="N191" s="73"/>
      <c r="O191" s="80" t="s">
        <v>197</v>
      </c>
      <c r="P191" s="82">
        <v>43594.24663194444</v>
      </c>
      <c r="Q191" s="80" t="s">
        <v>1487</v>
      </c>
      <c r="R191" s="80"/>
      <c r="S191" s="80"/>
      <c r="T191" s="80"/>
      <c r="U191" s="80"/>
      <c r="V191" s="83" t="s">
        <v>493</v>
      </c>
      <c r="W191" s="82">
        <v>43594.24663194444</v>
      </c>
      <c r="X191" s="86">
        <v>43594</v>
      </c>
      <c r="Y191" s="88" t="s">
        <v>1536</v>
      </c>
      <c r="Z191" s="83" t="s">
        <v>1565</v>
      </c>
      <c r="AA191" s="80"/>
      <c r="AB191" s="80"/>
      <c r="AC191" s="88" t="s">
        <v>1593</v>
      </c>
      <c r="AD191" s="80"/>
      <c r="AE191" s="80" t="b">
        <v>0</v>
      </c>
      <c r="AF191" s="80">
        <v>10</v>
      </c>
      <c r="AG191" s="88" t="s">
        <v>838</v>
      </c>
      <c r="AH191" s="80" t="b">
        <v>0</v>
      </c>
      <c r="AI191" s="80" t="s">
        <v>866</v>
      </c>
      <c r="AJ191" s="80"/>
      <c r="AK191" s="88" t="s">
        <v>838</v>
      </c>
      <c r="AL191" s="80" t="b">
        <v>0</v>
      </c>
      <c r="AM191" s="80">
        <v>2</v>
      </c>
      <c r="AN191" s="88" t="s">
        <v>838</v>
      </c>
      <c r="AO191" s="80" t="s">
        <v>879</v>
      </c>
      <c r="AP191" s="80" t="b">
        <v>0</v>
      </c>
      <c r="AQ191" s="88" t="s">
        <v>1593</v>
      </c>
      <c r="AR191" s="80" t="s">
        <v>1613</v>
      </c>
      <c r="AS191" s="80">
        <v>0</v>
      </c>
      <c r="AT191" s="80">
        <v>0</v>
      </c>
      <c r="AU191" s="80"/>
      <c r="AV191" s="80"/>
      <c r="AW191" s="80"/>
      <c r="AX191" s="80"/>
      <c r="AY191" s="80"/>
      <c r="AZ191" s="80"/>
      <c r="BA191" s="80"/>
      <c r="BB191" s="80"/>
      <c r="BC191">
        <v>2</v>
      </c>
      <c r="BD191" s="79" t="str">
        <f>REPLACE(INDEX(GroupVertices[Group],MATCH(Edges[[#This Row],[Vertex 1]],GroupVertices[Vertex],0)),1,1,"")</f>
        <v>10</v>
      </c>
      <c r="BE191" s="79" t="str">
        <f>REPLACE(INDEX(GroupVertices[Group],MATCH(Edges[[#This Row],[Vertex 2]],GroupVertices[Vertex],0)),1,1,"")</f>
        <v>10</v>
      </c>
      <c r="BF191" s="48">
        <v>2</v>
      </c>
      <c r="BG191" s="49">
        <v>4</v>
      </c>
      <c r="BH191" s="48">
        <v>0</v>
      </c>
      <c r="BI191" s="49">
        <v>0</v>
      </c>
      <c r="BJ191" s="48">
        <v>0</v>
      </c>
      <c r="BK191" s="49">
        <v>0</v>
      </c>
      <c r="BL191" s="48">
        <v>48</v>
      </c>
      <c r="BM191" s="49">
        <v>96</v>
      </c>
      <c r="BN191" s="48">
        <v>50</v>
      </c>
    </row>
    <row r="192" spans="1:66" ht="15">
      <c r="A192" s="65" t="s">
        <v>259</v>
      </c>
      <c r="B192" s="65" t="s">
        <v>259</v>
      </c>
      <c r="C192" s="66" t="s">
        <v>2384</v>
      </c>
      <c r="D192" s="67">
        <v>6.5</v>
      </c>
      <c r="E192" s="68" t="s">
        <v>136</v>
      </c>
      <c r="F192" s="69">
        <v>26.8</v>
      </c>
      <c r="G192" s="66"/>
      <c r="H192" s="70"/>
      <c r="I192" s="71"/>
      <c r="J192" s="71"/>
      <c r="K192" s="34" t="s">
        <v>65</v>
      </c>
      <c r="L192" s="78">
        <v>192</v>
      </c>
      <c r="M192" s="78"/>
      <c r="N192" s="73"/>
      <c r="O192" s="80" t="s">
        <v>197</v>
      </c>
      <c r="P192" s="82">
        <v>43594.24883101852</v>
      </c>
      <c r="Q192" s="80" t="s">
        <v>1488</v>
      </c>
      <c r="R192" s="80"/>
      <c r="S192" s="80"/>
      <c r="T192" s="80"/>
      <c r="U192" s="80"/>
      <c r="V192" s="83" t="s">
        <v>493</v>
      </c>
      <c r="W192" s="82">
        <v>43594.24883101852</v>
      </c>
      <c r="X192" s="86">
        <v>43594</v>
      </c>
      <c r="Y192" s="88" t="s">
        <v>1537</v>
      </c>
      <c r="Z192" s="83" t="s">
        <v>1566</v>
      </c>
      <c r="AA192" s="80"/>
      <c r="AB192" s="80"/>
      <c r="AC192" s="88" t="s">
        <v>836</v>
      </c>
      <c r="AD192" s="88" t="s">
        <v>1593</v>
      </c>
      <c r="AE192" s="80" t="b">
        <v>0</v>
      </c>
      <c r="AF192" s="80">
        <v>2</v>
      </c>
      <c r="AG192" s="88" t="s">
        <v>837</v>
      </c>
      <c r="AH192" s="80" t="b">
        <v>0</v>
      </c>
      <c r="AI192" s="80" t="s">
        <v>866</v>
      </c>
      <c r="AJ192" s="80"/>
      <c r="AK192" s="88" t="s">
        <v>838</v>
      </c>
      <c r="AL192" s="80" t="b">
        <v>0</v>
      </c>
      <c r="AM192" s="80">
        <v>0</v>
      </c>
      <c r="AN192" s="88" t="s">
        <v>838</v>
      </c>
      <c r="AO192" s="80" t="s">
        <v>879</v>
      </c>
      <c r="AP192" s="80" t="b">
        <v>0</v>
      </c>
      <c r="AQ192" s="88" t="s">
        <v>1593</v>
      </c>
      <c r="AR192" s="80" t="s">
        <v>1613</v>
      </c>
      <c r="AS192" s="80">
        <v>0</v>
      </c>
      <c r="AT192" s="80">
        <v>0</v>
      </c>
      <c r="AU192" s="80"/>
      <c r="AV192" s="80"/>
      <c r="AW192" s="80"/>
      <c r="AX192" s="80"/>
      <c r="AY192" s="80"/>
      <c r="AZ192" s="80"/>
      <c r="BA192" s="80"/>
      <c r="BB192" s="80"/>
      <c r="BC192">
        <v>2</v>
      </c>
      <c r="BD192" s="79" t="str">
        <f>REPLACE(INDEX(GroupVertices[Group],MATCH(Edges[[#This Row],[Vertex 1]],GroupVertices[Vertex],0)),1,1,"")</f>
        <v>10</v>
      </c>
      <c r="BE192" s="79" t="str">
        <f>REPLACE(INDEX(GroupVertices[Group],MATCH(Edges[[#This Row],[Vertex 2]],GroupVertices[Vertex],0)),1,1,"")</f>
        <v>10</v>
      </c>
      <c r="BF192" s="48">
        <v>1</v>
      </c>
      <c r="BG192" s="49">
        <v>3.5714285714285716</v>
      </c>
      <c r="BH192" s="48">
        <v>0</v>
      </c>
      <c r="BI192" s="49">
        <v>0</v>
      </c>
      <c r="BJ192" s="48">
        <v>0</v>
      </c>
      <c r="BK192" s="49">
        <v>0</v>
      </c>
      <c r="BL192" s="48">
        <v>27</v>
      </c>
      <c r="BM192" s="49">
        <v>96.42857142857143</v>
      </c>
      <c r="BN192" s="48">
        <v>28</v>
      </c>
    </row>
    <row r="193" spans="1:66" ht="15">
      <c r="A193" s="65" t="s">
        <v>293</v>
      </c>
      <c r="B193" s="65" t="s">
        <v>293</v>
      </c>
      <c r="C193" s="66" t="s">
        <v>2383</v>
      </c>
      <c r="D193" s="67">
        <v>3</v>
      </c>
      <c r="E193" s="68" t="s">
        <v>132</v>
      </c>
      <c r="F193" s="69">
        <v>32</v>
      </c>
      <c r="G193" s="66"/>
      <c r="H193" s="70"/>
      <c r="I193" s="71"/>
      <c r="J193" s="71"/>
      <c r="K193" s="34" t="s">
        <v>65</v>
      </c>
      <c r="L193" s="78">
        <v>193</v>
      </c>
      <c r="M193" s="78"/>
      <c r="N193" s="73"/>
      <c r="O193" s="80" t="s">
        <v>197</v>
      </c>
      <c r="P193" s="82">
        <v>43592.692407407405</v>
      </c>
      <c r="Q193" s="80" t="s">
        <v>1489</v>
      </c>
      <c r="R193" s="83" t="s">
        <v>1515</v>
      </c>
      <c r="S193" s="80" t="s">
        <v>1521</v>
      </c>
      <c r="T193" s="80"/>
      <c r="U193" s="80"/>
      <c r="V193" s="83" t="s">
        <v>1301</v>
      </c>
      <c r="W193" s="82">
        <v>43592.692407407405</v>
      </c>
      <c r="X193" s="86">
        <v>43592</v>
      </c>
      <c r="Y193" s="88" t="s">
        <v>1538</v>
      </c>
      <c r="Z193" s="83" t="s">
        <v>1567</v>
      </c>
      <c r="AA193" s="80"/>
      <c r="AB193" s="80"/>
      <c r="AC193" s="88" t="s">
        <v>1594</v>
      </c>
      <c r="AD193" s="80"/>
      <c r="AE193" s="80" t="b">
        <v>0</v>
      </c>
      <c r="AF193" s="80">
        <v>16</v>
      </c>
      <c r="AG193" s="88" t="s">
        <v>838</v>
      </c>
      <c r="AH193" s="80" t="b">
        <v>0</v>
      </c>
      <c r="AI193" s="80" t="s">
        <v>866</v>
      </c>
      <c r="AJ193" s="80"/>
      <c r="AK193" s="88" t="s">
        <v>838</v>
      </c>
      <c r="AL193" s="80" t="b">
        <v>0</v>
      </c>
      <c r="AM193" s="80">
        <v>6</v>
      </c>
      <c r="AN193" s="88" t="s">
        <v>838</v>
      </c>
      <c r="AO193" s="80" t="s">
        <v>879</v>
      </c>
      <c r="AP193" s="80" t="b">
        <v>0</v>
      </c>
      <c r="AQ193" s="88" t="s">
        <v>1594</v>
      </c>
      <c r="AR193" s="80" t="s">
        <v>1613</v>
      </c>
      <c r="AS193" s="80">
        <v>0</v>
      </c>
      <c r="AT193" s="80">
        <v>0</v>
      </c>
      <c r="AU193" s="80"/>
      <c r="AV193" s="80"/>
      <c r="AW193" s="80"/>
      <c r="AX193" s="80"/>
      <c r="AY193" s="80"/>
      <c r="AZ193" s="80"/>
      <c r="BA193" s="80"/>
      <c r="BB193" s="80"/>
      <c r="BC193">
        <v>1</v>
      </c>
      <c r="BD193" s="79" t="str">
        <f>REPLACE(INDEX(GroupVertices[Group],MATCH(Edges[[#This Row],[Vertex 1]],GroupVertices[Vertex],0)),1,1,"")</f>
        <v>6</v>
      </c>
      <c r="BE193" s="79" t="str">
        <f>REPLACE(INDEX(GroupVertices[Group],MATCH(Edges[[#This Row],[Vertex 2]],GroupVertices[Vertex],0)),1,1,"")</f>
        <v>6</v>
      </c>
      <c r="BF193" s="48">
        <v>0</v>
      </c>
      <c r="BG193" s="49">
        <v>0</v>
      </c>
      <c r="BH193" s="48">
        <v>1</v>
      </c>
      <c r="BI193" s="49">
        <v>7.6923076923076925</v>
      </c>
      <c r="BJ193" s="48">
        <v>0</v>
      </c>
      <c r="BK193" s="49">
        <v>0</v>
      </c>
      <c r="BL193" s="48">
        <v>12</v>
      </c>
      <c r="BM193" s="49">
        <v>92.3076923076923</v>
      </c>
      <c r="BN193" s="48">
        <v>13</v>
      </c>
    </row>
    <row r="194" spans="1:66" ht="15">
      <c r="A194" s="65" t="s">
        <v>255</v>
      </c>
      <c r="B194" s="65" t="s">
        <v>293</v>
      </c>
      <c r="C194" s="66" t="s">
        <v>2383</v>
      </c>
      <c r="D194" s="67">
        <v>3</v>
      </c>
      <c r="E194" s="68" t="s">
        <v>132</v>
      </c>
      <c r="F194" s="69">
        <v>32</v>
      </c>
      <c r="G194" s="66"/>
      <c r="H194" s="70"/>
      <c r="I194" s="71"/>
      <c r="J194" s="71"/>
      <c r="K194" s="34" t="s">
        <v>65</v>
      </c>
      <c r="L194" s="78">
        <v>194</v>
      </c>
      <c r="M194" s="78"/>
      <c r="N194" s="73"/>
      <c r="O194" s="80" t="s">
        <v>319</v>
      </c>
      <c r="P194" s="82">
        <v>43597.87820601852</v>
      </c>
      <c r="Q194" s="80" t="s">
        <v>1490</v>
      </c>
      <c r="R194" s="80"/>
      <c r="S194" s="80"/>
      <c r="T194" s="80"/>
      <c r="U194" s="80"/>
      <c r="V194" s="83" t="s">
        <v>490</v>
      </c>
      <c r="W194" s="82">
        <v>43597.87820601852</v>
      </c>
      <c r="X194" s="86">
        <v>43597</v>
      </c>
      <c r="Y194" s="88" t="s">
        <v>1539</v>
      </c>
      <c r="Z194" s="83" t="s">
        <v>1568</v>
      </c>
      <c r="AA194" s="80"/>
      <c r="AB194" s="80"/>
      <c r="AC194" s="88" t="s">
        <v>827</v>
      </c>
      <c r="AD194" s="88" t="s">
        <v>1594</v>
      </c>
      <c r="AE194" s="80" t="b">
        <v>0</v>
      </c>
      <c r="AF194" s="80">
        <v>2</v>
      </c>
      <c r="AG194" s="88" t="s">
        <v>1605</v>
      </c>
      <c r="AH194" s="80" t="b">
        <v>0</v>
      </c>
      <c r="AI194" s="80" t="s">
        <v>866</v>
      </c>
      <c r="AJ194" s="80"/>
      <c r="AK194" s="88" t="s">
        <v>838</v>
      </c>
      <c r="AL194" s="80" t="b">
        <v>0</v>
      </c>
      <c r="AM194" s="80">
        <v>0</v>
      </c>
      <c r="AN194" s="88" t="s">
        <v>838</v>
      </c>
      <c r="AO194" s="80" t="s">
        <v>879</v>
      </c>
      <c r="AP194" s="80" t="b">
        <v>0</v>
      </c>
      <c r="AQ194" s="88" t="s">
        <v>1594</v>
      </c>
      <c r="AR194" s="80" t="s">
        <v>1613</v>
      </c>
      <c r="AS194" s="80">
        <v>0</v>
      </c>
      <c r="AT194" s="80">
        <v>0</v>
      </c>
      <c r="AU194" s="80"/>
      <c r="AV194" s="80"/>
      <c r="AW194" s="80"/>
      <c r="AX194" s="80"/>
      <c r="AY194" s="80"/>
      <c r="AZ194" s="80"/>
      <c r="BA194" s="80"/>
      <c r="BB194" s="80"/>
      <c r="BC194">
        <v>1</v>
      </c>
      <c r="BD194" s="79" t="str">
        <f>REPLACE(INDEX(GroupVertices[Group],MATCH(Edges[[#This Row],[Vertex 1]],GroupVertices[Vertex],0)),1,1,"")</f>
        <v>6</v>
      </c>
      <c r="BE194" s="79" t="str">
        <f>REPLACE(INDEX(GroupVertices[Group],MATCH(Edges[[#This Row],[Vertex 2]],GroupVertices[Vertex],0)),1,1,"")</f>
        <v>6</v>
      </c>
      <c r="BF194" s="48">
        <v>0</v>
      </c>
      <c r="BG194" s="49">
        <v>0</v>
      </c>
      <c r="BH194" s="48">
        <v>1</v>
      </c>
      <c r="BI194" s="49">
        <v>5.882352941176471</v>
      </c>
      <c r="BJ194" s="48">
        <v>1</v>
      </c>
      <c r="BK194" s="49">
        <v>5.882352941176471</v>
      </c>
      <c r="BL194" s="48">
        <v>16</v>
      </c>
      <c r="BM194" s="49">
        <v>94.11764705882354</v>
      </c>
      <c r="BN194" s="48">
        <v>17</v>
      </c>
    </row>
    <row r="195" spans="1:66" ht="15">
      <c r="A195" s="65" t="s">
        <v>277</v>
      </c>
      <c r="B195" s="65" t="s">
        <v>277</v>
      </c>
      <c r="C195" s="66" t="s">
        <v>2384</v>
      </c>
      <c r="D195" s="67">
        <v>6.5</v>
      </c>
      <c r="E195" s="68" t="s">
        <v>136</v>
      </c>
      <c r="F195" s="69">
        <v>26.8</v>
      </c>
      <c r="G195" s="66"/>
      <c r="H195" s="70"/>
      <c r="I195" s="71"/>
      <c r="J195" s="71"/>
      <c r="K195" s="34" t="s">
        <v>65</v>
      </c>
      <c r="L195" s="78">
        <v>195</v>
      </c>
      <c r="M195" s="78"/>
      <c r="N195" s="73"/>
      <c r="O195" s="80" t="s">
        <v>197</v>
      </c>
      <c r="P195" s="82">
        <v>43591.65603009259</v>
      </c>
      <c r="Q195" s="80" t="s">
        <v>1491</v>
      </c>
      <c r="R195" s="80"/>
      <c r="S195" s="80"/>
      <c r="T195" s="80"/>
      <c r="U195" s="80"/>
      <c r="V195" s="83" t="s">
        <v>1280</v>
      </c>
      <c r="W195" s="82">
        <v>43591.65603009259</v>
      </c>
      <c r="X195" s="86">
        <v>43591</v>
      </c>
      <c r="Y195" s="88" t="s">
        <v>1540</v>
      </c>
      <c r="Z195" s="83" t="s">
        <v>1569</v>
      </c>
      <c r="AA195" s="80"/>
      <c r="AB195" s="80"/>
      <c r="AC195" s="88" t="s">
        <v>1595</v>
      </c>
      <c r="AD195" s="80"/>
      <c r="AE195" s="80" t="b">
        <v>0</v>
      </c>
      <c r="AF195" s="80">
        <v>240</v>
      </c>
      <c r="AG195" s="88" t="s">
        <v>838</v>
      </c>
      <c r="AH195" s="80" t="b">
        <v>0</v>
      </c>
      <c r="AI195" s="80" t="s">
        <v>866</v>
      </c>
      <c r="AJ195" s="80"/>
      <c r="AK195" s="88" t="s">
        <v>838</v>
      </c>
      <c r="AL195" s="80" t="b">
        <v>0</v>
      </c>
      <c r="AM195" s="80">
        <v>76</v>
      </c>
      <c r="AN195" s="88" t="s">
        <v>838</v>
      </c>
      <c r="AO195" s="80" t="s">
        <v>878</v>
      </c>
      <c r="AP195" s="80" t="b">
        <v>0</v>
      </c>
      <c r="AQ195" s="88" t="s">
        <v>1595</v>
      </c>
      <c r="AR195" s="80" t="s">
        <v>1613</v>
      </c>
      <c r="AS195" s="80">
        <v>0</v>
      </c>
      <c r="AT195" s="80">
        <v>0</v>
      </c>
      <c r="AU195" s="80"/>
      <c r="AV195" s="80"/>
      <c r="AW195" s="80"/>
      <c r="AX195" s="80"/>
      <c r="AY195" s="80"/>
      <c r="AZ195" s="80"/>
      <c r="BA195" s="80"/>
      <c r="BB195" s="80"/>
      <c r="BC195">
        <v>2</v>
      </c>
      <c r="BD195" s="79" t="str">
        <f>REPLACE(INDEX(GroupVertices[Group],MATCH(Edges[[#This Row],[Vertex 1]],GroupVertices[Vertex],0)),1,1,"")</f>
        <v>1</v>
      </c>
      <c r="BE195" s="79" t="str">
        <f>REPLACE(INDEX(GroupVertices[Group],MATCH(Edges[[#This Row],[Vertex 2]],GroupVertices[Vertex],0)),1,1,"")</f>
        <v>1</v>
      </c>
      <c r="BF195" s="48">
        <v>3</v>
      </c>
      <c r="BG195" s="49">
        <v>6.818181818181818</v>
      </c>
      <c r="BH195" s="48">
        <v>3</v>
      </c>
      <c r="BI195" s="49">
        <v>6.818181818181818</v>
      </c>
      <c r="BJ195" s="48">
        <v>0</v>
      </c>
      <c r="BK195" s="49">
        <v>0</v>
      </c>
      <c r="BL195" s="48">
        <v>38</v>
      </c>
      <c r="BM195" s="49">
        <v>86.36363636363636</v>
      </c>
      <c r="BN195" s="48">
        <v>44</v>
      </c>
    </row>
    <row r="196" spans="1:66" ht="15">
      <c r="A196" s="65" t="s">
        <v>277</v>
      </c>
      <c r="B196" s="65" t="s">
        <v>277</v>
      </c>
      <c r="C196" s="66" t="s">
        <v>2384</v>
      </c>
      <c r="D196" s="67">
        <v>6.5</v>
      </c>
      <c r="E196" s="68" t="s">
        <v>136</v>
      </c>
      <c r="F196" s="69">
        <v>26.8</v>
      </c>
      <c r="G196" s="66"/>
      <c r="H196" s="70"/>
      <c r="I196" s="71"/>
      <c r="J196" s="71"/>
      <c r="K196" s="34" t="s">
        <v>65</v>
      </c>
      <c r="L196" s="78">
        <v>196</v>
      </c>
      <c r="M196" s="78"/>
      <c r="N196" s="73"/>
      <c r="O196" s="80" t="s">
        <v>197</v>
      </c>
      <c r="P196" s="82">
        <v>43591.65603009259</v>
      </c>
      <c r="Q196" s="80" t="s">
        <v>1492</v>
      </c>
      <c r="R196" s="80"/>
      <c r="S196" s="80"/>
      <c r="T196" s="80"/>
      <c r="U196" s="80"/>
      <c r="V196" s="83" t="s">
        <v>1280</v>
      </c>
      <c r="W196" s="82">
        <v>43591.65603009259</v>
      </c>
      <c r="X196" s="86">
        <v>43591</v>
      </c>
      <c r="Y196" s="88" t="s">
        <v>1540</v>
      </c>
      <c r="Z196" s="83" t="s">
        <v>1570</v>
      </c>
      <c r="AA196" s="80"/>
      <c r="AB196" s="80"/>
      <c r="AC196" s="88" t="s">
        <v>820</v>
      </c>
      <c r="AD196" s="88" t="s">
        <v>1595</v>
      </c>
      <c r="AE196" s="80" t="b">
        <v>0</v>
      </c>
      <c r="AF196" s="80">
        <v>106</v>
      </c>
      <c r="AG196" s="88" t="s">
        <v>842</v>
      </c>
      <c r="AH196" s="80" t="b">
        <v>0</v>
      </c>
      <c r="AI196" s="80" t="s">
        <v>866</v>
      </c>
      <c r="AJ196" s="80"/>
      <c r="AK196" s="88" t="s">
        <v>838</v>
      </c>
      <c r="AL196" s="80" t="b">
        <v>0</v>
      </c>
      <c r="AM196" s="80">
        <v>30</v>
      </c>
      <c r="AN196" s="88" t="s">
        <v>838</v>
      </c>
      <c r="AO196" s="80" t="s">
        <v>878</v>
      </c>
      <c r="AP196" s="80" t="b">
        <v>0</v>
      </c>
      <c r="AQ196" s="88" t="s">
        <v>1595</v>
      </c>
      <c r="AR196" s="80" t="s">
        <v>1613</v>
      </c>
      <c r="AS196" s="80">
        <v>0</v>
      </c>
      <c r="AT196" s="80">
        <v>0</v>
      </c>
      <c r="AU196" s="80"/>
      <c r="AV196" s="80"/>
      <c r="AW196" s="80"/>
      <c r="AX196" s="80"/>
      <c r="AY196" s="80"/>
      <c r="AZ196" s="80"/>
      <c r="BA196" s="80"/>
      <c r="BB196" s="80"/>
      <c r="BC196">
        <v>2</v>
      </c>
      <c r="BD196" s="79" t="str">
        <f>REPLACE(INDEX(GroupVertices[Group],MATCH(Edges[[#This Row],[Vertex 1]],GroupVertices[Vertex],0)),1,1,"")</f>
        <v>1</v>
      </c>
      <c r="BE196" s="79" t="str">
        <f>REPLACE(INDEX(GroupVertices[Group],MATCH(Edges[[#This Row],[Vertex 2]],GroupVertices[Vertex],0)),1,1,"")</f>
        <v>1</v>
      </c>
      <c r="BF196" s="48">
        <v>0</v>
      </c>
      <c r="BG196" s="49">
        <v>0</v>
      </c>
      <c r="BH196" s="48">
        <v>0</v>
      </c>
      <c r="BI196" s="49">
        <v>0</v>
      </c>
      <c r="BJ196" s="48">
        <v>0</v>
      </c>
      <c r="BK196" s="49">
        <v>0</v>
      </c>
      <c r="BL196" s="48">
        <v>30</v>
      </c>
      <c r="BM196" s="49">
        <v>100</v>
      </c>
      <c r="BN196" s="48">
        <v>30</v>
      </c>
    </row>
    <row r="197" spans="1:66" ht="15">
      <c r="A197" s="65" t="s">
        <v>237</v>
      </c>
      <c r="B197" s="65" t="s">
        <v>278</v>
      </c>
      <c r="C197" s="66" t="s">
        <v>2383</v>
      </c>
      <c r="D197" s="67">
        <v>3</v>
      </c>
      <c r="E197" s="68" t="s">
        <v>132</v>
      </c>
      <c r="F197" s="69">
        <v>32</v>
      </c>
      <c r="G197" s="66"/>
      <c r="H197" s="70"/>
      <c r="I197" s="71"/>
      <c r="J197" s="71"/>
      <c r="K197" s="34" t="s">
        <v>65</v>
      </c>
      <c r="L197" s="78">
        <v>197</v>
      </c>
      <c r="M197" s="78"/>
      <c r="N197" s="73"/>
      <c r="O197" s="80" t="s">
        <v>318</v>
      </c>
      <c r="P197" s="82">
        <v>43592.32476851852</v>
      </c>
      <c r="Q197" s="80" t="s">
        <v>1493</v>
      </c>
      <c r="R197" s="83" t="s">
        <v>1516</v>
      </c>
      <c r="S197" s="80" t="s">
        <v>1522</v>
      </c>
      <c r="T197" s="80"/>
      <c r="U197" s="80"/>
      <c r="V197" s="83" t="s">
        <v>479</v>
      </c>
      <c r="W197" s="82">
        <v>43592.32476851852</v>
      </c>
      <c r="X197" s="86">
        <v>43592</v>
      </c>
      <c r="Y197" s="88" t="s">
        <v>1541</v>
      </c>
      <c r="Z197" s="83" t="s">
        <v>1571</v>
      </c>
      <c r="AA197" s="80"/>
      <c r="AB197" s="80"/>
      <c r="AC197" s="88" t="s">
        <v>821</v>
      </c>
      <c r="AD197" s="80"/>
      <c r="AE197" s="80" t="b">
        <v>1</v>
      </c>
      <c r="AF197" s="80">
        <v>10</v>
      </c>
      <c r="AG197" s="88" t="s">
        <v>838</v>
      </c>
      <c r="AH197" s="80" t="b">
        <v>0</v>
      </c>
      <c r="AI197" s="80" t="s">
        <v>866</v>
      </c>
      <c r="AJ197" s="80"/>
      <c r="AK197" s="88" t="s">
        <v>838</v>
      </c>
      <c r="AL197" s="80" t="b">
        <v>1</v>
      </c>
      <c r="AM197" s="80">
        <v>3</v>
      </c>
      <c r="AN197" s="88" t="s">
        <v>838</v>
      </c>
      <c r="AO197" s="80" t="s">
        <v>880</v>
      </c>
      <c r="AP197" s="80" t="b">
        <v>0</v>
      </c>
      <c r="AQ197" s="88" t="s">
        <v>821</v>
      </c>
      <c r="AR197" s="80" t="s">
        <v>1613</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v>1</v>
      </c>
      <c r="BG197" s="49">
        <v>3.3333333333333335</v>
      </c>
      <c r="BH197" s="48">
        <v>1</v>
      </c>
      <c r="BI197" s="49">
        <v>3.3333333333333335</v>
      </c>
      <c r="BJ197" s="48">
        <v>0</v>
      </c>
      <c r="BK197" s="49">
        <v>0</v>
      </c>
      <c r="BL197" s="48">
        <v>28</v>
      </c>
      <c r="BM197" s="49">
        <v>93.33333333333333</v>
      </c>
      <c r="BN197" s="48">
        <v>30</v>
      </c>
    </row>
    <row r="198" spans="1:66" ht="15">
      <c r="A198" s="65" t="s">
        <v>240</v>
      </c>
      <c r="B198" s="65" t="s">
        <v>240</v>
      </c>
      <c r="C198" s="66" t="s">
        <v>2383</v>
      </c>
      <c r="D198" s="67">
        <v>3</v>
      </c>
      <c r="E198" s="68" t="s">
        <v>132</v>
      </c>
      <c r="F198" s="69">
        <v>32</v>
      </c>
      <c r="G198" s="66"/>
      <c r="H198" s="70"/>
      <c r="I198" s="71"/>
      <c r="J198" s="71"/>
      <c r="K198" s="34" t="s">
        <v>65</v>
      </c>
      <c r="L198" s="78">
        <v>198</v>
      </c>
      <c r="M198" s="78"/>
      <c r="N198" s="73"/>
      <c r="O198" s="80" t="s">
        <v>197</v>
      </c>
      <c r="P198" s="82">
        <v>43598.687743055554</v>
      </c>
      <c r="Q198" s="80" t="s">
        <v>1494</v>
      </c>
      <c r="R198" s="80"/>
      <c r="S198" s="80"/>
      <c r="T198" s="80"/>
      <c r="U198" s="80"/>
      <c r="V198" s="83" t="s">
        <v>482</v>
      </c>
      <c r="W198" s="82">
        <v>43598.687743055554</v>
      </c>
      <c r="X198" s="86">
        <v>43598</v>
      </c>
      <c r="Y198" s="88" t="s">
        <v>1542</v>
      </c>
      <c r="Z198" s="83" t="s">
        <v>1572</v>
      </c>
      <c r="AA198" s="80"/>
      <c r="AB198" s="80"/>
      <c r="AC198" s="88" t="s">
        <v>829</v>
      </c>
      <c r="AD198" s="80"/>
      <c r="AE198" s="80" t="b">
        <v>0</v>
      </c>
      <c r="AF198" s="80">
        <v>2</v>
      </c>
      <c r="AG198" s="88" t="s">
        <v>838</v>
      </c>
      <c r="AH198" s="80" t="b">
        <v>0</v>
      </c>
      <c r="AI198" s="80" t="s">
        <v>866</v>
      </c>
      <c r="AJ198" s="80"/>
      <c r="AK198" s="88" t="s">
        <v>838</v>
      </c>
      <c r="AL198" s="80" t="b">
        <v>0</v>
      </c>
      <c r="AM198" s="80">
        <v>0</v>
      </c>
      <c r="AN198" s="88" t="s">
        <v>838</v>
      </c>
      <c r="AO198" s="80" t="s">
        <v>878</v>
      </c>
      <c r="AP198" s="80" t="b">
        <v>0</v>
      </c>
      <c r="AQ198" s="88" t="s">
        <v>829</v>
      </c>
      <c r="AR198" s="80" t="s">
        <v>1613</v>
      </c>
      <c r="AS198" s="80">
        <v>0</v>
      </c>
      <c r="AT198" s="80">
        <v>0</v>
      </c>
      <c r="AU198" s="80"/>
      <c r="AV198" s="80"/>
      <c r="AW198" s="80"/>
      <c r="AX198" s="80"/>
      <c r="AY198" s="80"/>
      <c r="AZ198" s="80"/>
      <c r="BA198" s="80"/>
      <c r="BB198" s="80"/>
      <c r="BC198">
        <v>1</v>
      </c>
      <c r="BD198" s="79" t="str">
        <f>REPLACE(INDEX(GroupVertices[Group],MATCH(Edges[[#This Row],[Vertex 1]],GroupVertices[Vertex],0)),1,1,"")</f>
        <v>9</v>
      </c>
      <c r="BE198" s="79" t="str">
        <f>REPLACE(INDEX(GroupVertices[Group],MATCH(Edges[[#This Row],[Vertex 2]],GroupVertices[Vertex],0)),1,1,"")</f>
        <v>9</v>
      </c>
      <c r="BF198" s="48">
        <v>0</v>
      </c>
      <c r="BG198" s="49">
        <v>0</v>
      </c>
      <c r="BH198" s="48">
        <v>1</v>
      </c>
      <c r="BI198" s="49">
        <v>3.3333333333333335</v>
      </c>
      <c r="BJ198" s="48">
        <v>0</v>
      </c>
      <c r="BK198" s="49">
        <v>0</v>
      </c>
      <c r="BL198" s="48">
        <v>29</v>
      </c>
      <c r="BM198" s="49">
        <v>96.66666666666667</v>
      </c>
      <c r="BN198" s="48">
        <v>30</v>
      </c>
    </row>
    <row r="199" spans="1:66" ht="15">
      <c r="A199" s="65" t="s">
        <v>284</v>
      </c>
      <c r="B199" s="65" t="s">
        <v>284</v>
      </c>
      <c r="C199" s="66" t="s">
        <v>2383</v>
      </c>
      <c r="D199" s="67">
        <v>3</v>
      </c>
      <c r="E199" s="68" t="s">
        <v>132</v>
      </c>
      <c r="F199" s="69">
        <v>32</v>
      </c>
      <c r="G199" s="66"/>
      <c r="H199" s="70"/>
      <c r="I199" s="71"/>
      <c r="J199" s="71"/>
      <c r="K199" s="34" t="s">
        <v>65</v>
      </c>
      <c r="L199" s="78">
        <v>199</v>
      </c>
      <c r="M199" s="78"/>
      <c r="N199" s="73"/>
      <c r="O199" s="80" t="s">
        <v>197</v>
      </c>
      <c r="P199" s="82">
        <v>43595.56350694445</v>
      </c>
      <c r="Q199" s="80" t="s">
        <v>1495</v>
      </c>
      <c r="R199" s="80"/>
      <c r="S199" s="80"/>
      <c r="T199" s="80"/>
      <c r="U199" s="80"/>
      <c r="V199" s="83" t="s">
        <v>1290</v>
      </c>
      <c r="W199" s="82">
        <v>43595.56350694445</v>
      </c>
      <c r="X199" s="86">
        <v>43595</v>
      </c>
      <c r="Y199" s="88" t="s">
        <v>1543</v>
      </c>
      <c r="Z199" s="83" t="s">
        <v>1573</v>
      </c>
      <c r="AA199" s="80"/>
      <c r="AB199" s="80"/>
      <c r="AC199" s="88" t="s">
        <v>1596</v>
      </c>
      <c r="AD199" s="80"/>
      <c r="AE199" s="80" t="b">
        <v>0</v>
      </c>
      <c r="AF199" s="80">
        <v>3</v>
      </c>
      <c r="AG199" s="88" t="s">
        <v>838</v>
      </c>
      <c r="AH199" s="80" t="b">
        <v>0</v>
      </c>
      <c r="AI199" s="80" t="s">
        <v>866</v>
      </c>
      <c r="AJ199" s="80"/>
      <c r="AK199" s="88" t="s">
        <v>838</v>
      </c>
      <c r="AL199" s="80" t="b">
        <v>0</v>
      </c>
      <c r="AM199" s="80">
        <v>0</v>
      </c>
      <c r="AN199" s="88" t="s">
        <v>838</v>
      </c>
      <c r="AO199" s="80" t="s">
        <v>880</v>
      </c>
      <c r="AP199" s="80" t="b">
        <v>0</v>
      </c>
      <c r="AQ199" s="88" t="s">
        <v>1596</v>
      </c>
      <c r="AR199" s="80" t="s">
        <v>1613</v>
      </c>
      <c r="AS199" s="80">
        <v>0</v>
      </c>
      <c r="AT199" s="80">
        <v>0</v>
      </c>
      <c r="AU199" s="80"/>
      <c r="AV199" s="80"/>
      <c r="AW199" s="80"/>
      <c r="AX199" s="80"/>
      <c r="AY199" s="80"/>
      <c r="AZ199" s="80"/>
      <c r="BA199" s="80"/>
      <c r="BB199" s="80"/>
      <c r="BC199">
        <v>1</v>
      </c>
      <c r="BD199" s="79" t="str">
        <f>REPLACE(INDEX(GroupVertices[Group],MATCH(Edges[[#This Row],[Vertex 1]],GroupVertices[Vertex],0)),1,1,"")</f>
        <v>8</v>
      </c>
      <c r="BE199" s="79" t="str">
        <f>REPLACE(INDEX(GroupVertices[Group],MATCH(Edges[[#This Row],[Vertex 2]],GroupVertices[Vertex],0)),1,1,"")</f>
        <v>8</v>
      </c>
      <c r="BF199" s="48">
        <v>3</v>
      </c>
      <c r="BG199" s="49">
        <v>12</v>
      </c>
      <c r="BH199" s="48">
        <v>0</v>
      </c>
      <c r="BI199" s="49">
        <v>0</v>
      </c>
      <c r="BJ199" s="48">
        <v>0</v>
      </c>
      <c r="BK199" s="49">
        <v>0</v>
      </c>
      <c r="BL199" s="48">
        <v>22</v>
      </c>
      <c r="BM199" s="49">
        <v>88</v>
      </c>
      <c r="BN199" s="48">
        <v>25</v>
      </c>
    </row>
    <row r="200" spans="1:66" ht="15">
      <c r="A200" s="65" t="s">
        <v>285</v>
      </c>
      <c r="B200" s="65" t="s">
        <v>284</v>
      </c>
      <c r="C200" s="66" t="s">
        <v>2383</v>
      </c>
      <c r="D200" s="67">
        <v>3</v>
      </c>
      <c r="E200" s="68" t="s">
        <v>132</v>
      </c>
      <c r="F200" s="69">
        <v>32</v>
      </c>
      <c r="G200" s="66"/>
      <c r="H200" s="70"/>
      <c r="I200" s="71"/>
      <c r="J200" s="71"/>
      <c r="K200" s="34" t="s">
        <v>65</v>
      </c>
      <c r="L200" s="78">
        <v>200</v>
      </c>
      <c r="M200" s="78"/>
      <c r="N200" s="73"/>
      <c r="O200" s="80" t="s">
        <v>319</v>
      </c>
      <c r="P200" s="82">
        <v>43595.613657407404</v>
      </c>
      <c r="Q200" s="80" t="s">
        <v>1496</v>
      </c>
      <c r="R200" s="80"/>
      <c r="S200" s="80"/>
      <c r="T200" s="80"/>
      <c r="U200" s="80"/>
      <c r="V200" s="83" t="s">
        <v>1291</v>
      </c>
      <c r="W200" s="82">
        <v>43595.613657407404</v>
      </c>
      <c r="X200" s="86">
        <v>43595</v>
      </c>
      <c r="Y200" s="88" t="s">
        <v>1544</v>
      </c>
      <c r="Z200" s="83" t="s">
        <v>1574</v>
      </c>
      <c r="AA200" s="80"/>
      <c r="AB200" s="80"/>
      <c r="AC200" s="88" t="s">
        <v>824</v>
      </c>
      <c r="AD200" s="88" t="s">
        <v>1596</v>
      </c>
      <c r="AE200" s="80" t="b">
        <v>0</v>
      </c>
      <c r="AF200" s="80">
        <v>1</v>
      </c>
      <c r="AG200" s="88" t="s">
        <v>1606</v>
      </c>
      <c r="AH200" s="80" t="b">
        <v>0</v>
      </c>
      <c r="AI200" s="80" t="s">
        <v>866</v>
      </c>
      <c r="AJ200" s="80"/>
      <c r="AK200" s="88" t="s">
        <v>838</v>
      </c>
      <c r="AL200" s="80" t="b">
        <v>0</v>
      </c>
      <c r="AM200" s="80">
        <v>0</v>
      </c>
      <c r="AN200" s="88" t="s">
        <v>838</v>
      </c>
      <c r="AO200" s="80" t="s">
        <v>877</v>
      </c>
      <c r="AP200" s="80" t="b">
        <v>0</v>
      </c>
      <c r="AQ200" s="88" t="s">
        <v>1596</v>
      </c>
      <c r="AR200" s="80" t="s">
        <v>1613</v>
      </c>
      <c r="AS200" s="80">
        <v>0</v>
      </c>
      <c r="AT200" s="80">
        <v>0</v>
      </c>
      <c r="AU200" s="80"/>
      <c r="AV200" s="80"/>
      <c r="AW200" s="80"/>
      <c r="AX200" s="80"/>
      <c r="AY200" s="80"/>
      <c r="AZ200" s="80"/>
      <c r="BA200" s="80"/>
      <c r="BB200" s="80"/>
      <c r="BC200">
        <v>1</v>
      </c>
      <c r="BD200" s="79" t="str">
        <f>REPLACE(INDEX(GroupVertices[Group],MATCH(Edges[[#This Row],[Vertex 1]],GroupVertices[Vertex],0)),1,1,"")</f>
        <v>8</v>
      </c>
      <c r="BE200" s="79" t="str">
        <f>REPLACE(INDEX(GroupVertices[Group],MATCH(Edges[[#This Row],[Vertex 2]],GroupVertices[Vertex],0)),1,1,"")</f>
        <v>8</v>
      </c>
      <c r="BF200" s="48">
        <v>0</v>
      </c>
      <c r="BG200" s="49">
        <v>0</v>
      </c>
      <c r="BH200" s="48">
        <v>0</v>
      </c>
      <c r="BI200" s="49">
        <v>0</v>
      </c>
      <c r="BJ200" s="48">
        <v>0</v>
      </c>
      <c r="BK200" s="49">
        <v>0</v>
      </c>
      <c r="BL200" s="48">
        <v>19</v>
      </c>
      <c r="BM200" s="49">
        <v>100</v>
      </c>
      <c r="BN200" s="48">
        <v>19</v>
      </c>
    </row>
    <row r="201" spans="1:66" ht="15">
      <c r="A201" s="65" t="s">
        <v>301</v>
      </c>
      <c r="B201" s="65" t="s">
        <v>301</v>
      </c>
      <c r="C201" s="66" t="s">
        <v>2383</v>
      </c>
      <c r="D201" s="67">
        <v>3</v>
      </c>
      <c r="E201" s="68" t="s">
        <v>132</v>
      </c>
      <c r="F201" s="69">
        <v>32</v>
      </c>
      <c r="G201" s="66"/>
      <c r="H201" s="70"/>
      <c r="I201" s="71"/>
      <c r="J201" s="71"/>
      <c r="K201" s="34" t="s">
        <v>65</v>
      </c>
      <c r="L201" s="78">
        <v>201</v>
      </c>
      <c r="M201" s="78"/>
      <c r="N201" s="73"/>
      <c r="O201" s="80" t="s">
        <v>197</v>
      </c>
      <c r="P201" s="82">
        <v>43598.82828703704</v>
      </c>
      <c r="Q201" s="80" t="s">
        <v>1497</v>
      </c>
      <c r="R201" s="80"/>
      <c r="S201" s="80"/>
      <c r="T201" s="80"/>
      <c r="U201" s="80"/>
      <c r="V201" s="83" t="s">
        <v>1310</v>
      </c>
      <c r="W201" s="82">
        <v>43598.82828703704</v>
      </c>
      <c r="X201" s="86">
        <v>43598</v>
      </c>
      <c r="Y201" s="88" t="s">
        <v>1545</v>
      </c>
      <c r="Z201" s="83" t="s">
        <v>1575</v>
      </c>
      <c r="AA201" s="80"/>
      <c r="AB201" s="80"/>
      <c r="AC201" s="88" t="s">
        <v>831</v>
      </c>
      <c r="AD201" s="80"/>
      <c r="AE201" s="80" t="b">
        <v>0</v>
      </c>
      <c r="AF201" s="80">
        <v>78</v>
      </c>
      <c r="AG201" s="88" t="s">
        <v>838</v>
      </c>
      <c r="AH201" s="80" t="b">
        <v>0</v>
      </c>
      <c r="AI201" s="80" t="s">
        <v>866</v>
      </c>
      <c r="AJ201" s="80"/>
      <c r="AK201" s="88" t="s">
        <v>838</v>
      </c>
      <c r="AL201" s="80" t="b">
        <v>0</v>
      </c>
      <c r="AM201" s="80">
        <v>4</v>
      </c>
      <c r="AN201" s="88" t="s">
        <v>838</v>
      </c>
      <c r="AO201" s="80" t="s">
        <v>880</v>
      </c>
      <c r="AP201" s="80" t="b">
        <v>0</v>
      </c>
      <c r="AQ201" s="88" t="s">
        <v>831</v>
      </c>
      <c r="AR201" s="80" t="s">
        <v>1613</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1</v>
      </c>
      <c r="BF201" s="48">
        <v>1</v>
      </c>
      <c r="BG201" s="49">
        <v>5.555555555555555</v>
      </c>
      <c r="BH201" s="48">
        <v>1</v>
      </c>
      <c r="BI201" s="49">
        <v>5.555555555555555</v>
      </c>
      <c r="BJ201" s="48">
        <v>0</v>
      </c>
      <c r="BK201" s="49">
        <v>0</v>
      </c>
      <c r="BL201" s="48">
        <v>16</v>
      </c>
      <c r="BM201" s="49">
        <v>88.88888888888889</v>
      </c>
      <c r="BN201" s="48">
        <v>18</v>
      </c>
    </row>
    <row r="202" spans="1:66" ht="15">
      <c r="A202" s="65" t="s">
        <v>311</v>
      </c>
      <c r="B202" s="65" t="s">
        <v>311</v>
      </c>
      <c r="C202" s="66" t="s">
        <v>2383</v>
      </c>
      <c r="D202" s="67">
        <v>3</v>
      </c>
      <c r="E202" s="68" t="s">
        <v>132</v>
      </c>
      <c r="F202" s="69">
        <v>32</v>
      </c>
      <c r="G202" s="66"/>
      <c r="H202" s="70"/>
      <c r="I202" s="71"/>
      <c r="J202" s="71"/>
      <c r="K202" s="34" t="s">
        <v>65</v>
      </c>
      <c r="L202" s="78">
        <v>202</v>
      </c>
      <c r="M202" s="78"/>
      <c r="N202" s="73"/>
      <c r="O202" s="80" t="s">
        <v>197</v>
      </c>
      <c r="P202" s="82">
        <v>43599.354375</v>
      </c>
      <c r="Q202" s="80" t="s">
        <v>1498</v>
      </c>
      <c r="R202" s="83" t="s">
        <v>1517</v>
      </c>
      <c r="S202" s="80" t="s">
        <v>1523</v>
      </c>
      <c r="T202" s="80"/>
      <c r="U202" s="83" t="s">
        <v>1530</v>
      </c>
      <c r="V202" s="83" t="s">
        <v>1530</v>
      </c>
      <c r="W202" s="82">
        <v>43599.354375</v>
      </c>
      <c r="X202" s="86">
        <v>43599</v>
      </c>
      <c r="Y202" s="88" t="s">
        <v>1546</v>
      </c>
      <c r="Z202" s="83" t="s">
        <v>1576</v>
      </c>
      <c r="AA202" s="80"/>
      <c r="AB202" s="80"/>
      <c r="AC202" s="88" t="s">
        <v>835</v>
      </c>
      <c r="AD202" s="80"/>
      <c r="AE202" s="80" t="b">
        <v>0</v>
      </c>
      <c r="AF202" s="80">
        <v>0</v>
      </c>
      <c r="AG202" s="88" t="s">
        <v>838</v>
      </c>
      <c r="AH202" s="80" t="b">
        <v>0</v>
      </c>
      <c r="AI202" s="80" t="s">
        <v>866</v>
      </c>
      <c r="AJ202" s="80"/>
      <c r="AK202" s="88" t="s">
        <v>838</v>
      </c>
      <c r="AL202" s="80" t="b">
        <v>0</v>
      </c>
      <c r="AM202" s="80">
        <v>0</v>
      </c>
      <c r="AN202" s="88" t="s">
        <v>838</v>
      </c>
      <c r="AO202" s="80" t="s">
        <v>882</v>
      </c>
      <c r="AP202" s="80" t="b">
        <v>0</v>
      </c>
      <c r="AQ202" s="88" t="s">
        <v>835</v>
      </c>
      <c r="AR202" s="80" t="s">
        <v>1613</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1</v>
      </c>
      <c r="BF202" s="48">
        <v>0</v>
      </c>
      <c r="BG202" s="49">
        <v>0</v>
      </c>
      <c r="BH202" s="48">
        <v>0</v>
      </c>
      <c r="BI202" s="49">
        <v>0</v>
      </c>
      <c r="BJ202" s="48">
        <v>0</v>
      </c>
      <c r="BK202" s="49">
        <v>0</v>
      </c>
      <c r="BL202" s="48">
        <v>9</v>
      </c>
      <c r="BM202" s="49">
        <v>100</v>
      </c>
      <c r="BN202" s="48">
        <v>9</v>
      </c>
    </row>
    <row r="203" spans="1:66" ht="15">
      <c r="A203" s="65" t="s">
        <v>303</v>
      </c>
      <c r="B203" s="65" t="s">
        <v>257</v>
      </c>
      <c r="C203" s="66" t="s">
        <v>2383</v>
      </c>
      <c r="D203" s="67">
        <v>3</v>
      </c>
      <c r="E203" s="68" t="s">
        <v>132</v>
      </c>
      <c r="F203" s="69">
        <v>32</v>
      </c>
      <c r="G203" s="66"/>
      <c r="H203" s="70"/>
      <c r="I203" s="71"/>
      <c r="J203" s="71"/>
      <c r="K203" s="34" t="s">
        <v>66</v>
      </c>
      <c r="L203" s="78">
        <v>203</v>
      </c>
      <c r="M203" s="78"/>
      <c r="N203" s="73"/>
      <c r="O203" s="80" t="s">
        <v>319</v>
      </c>
      <c r="P203" s="82">
        <v>43598.922638888886</v>
      </c>
      <c r="Q203" s="80" t="s">
        <v>1499</v>
      </c>
      <c r="R203" s="80"/>
      <c r="S203" s="80"/>
      <c r="T203" s="80"/>
      <c r="U203" s="80"/>
      <c r="V203" s="83" t="s">
        <v>1312</v>
      </c>
      <c r="W203" s="82">
        <v>43598.922638888886</v>
      </c>
      <c r="X203" s="86">
        <v>43598</v>
      </c>
      <c r="Y203" s="88" t="s">
        <v>1547</v>
      </c>
      <c r="Z203" s="83" t="s">
        <v>1577</v>
      </c>
      <c r="AA203" s="80"/>
      <c r="AB203" s="80"/>
      <c r="AC203" s="88" t="s">
        <v>1597</v>
      </c>
      <c r="AD203" s="88" t="s">
        <v>1598</v>
      </c>
      <c r="AE203" s="80" t="b">
        <v>0</v>
      </c>
      <c r="AF203" s="80">
        <v>4</v>
      </c>
      <c r="AG203" s="88" t="s">
        <v>862</v>
      </c>
      <c r="AH203" s="80" t="b">
        <v>0</v>
      </c>
      <c r="AI203" s="80" t="s">
        <v>866</v>
      </c>
      <c r="AJ203" s="80"/>
      <c r="AK203" s="88" t="s">
        <v>838</v>
      </c>
      <c r="AL203" s="80" t="b">
        <v>0</v>
      </c>
      <c r="AM203" s="80">
        <v>0</v>
      </c>
      <c r="AN203" s="88" t="s">
        <v>838</v>
      </c>
      <c r="AO203" s="80" t="s">
        <v>877</v>
      </c>
      <c r="AP203" s="80" t="b">
        <v>0</v>
      </c>
      <c r="AQ203" s="88" t="s">
        <v>1598</v>
      </c>
      <c r="AR203" s="80" t="s">
        <v>1613</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1</v>
      </c>
      <c r="BF203" s="48">
        <v>0</v>
      </c>
      <c r="BG203" s="49">
        <v>0</v>
      </c>
      <c r="BH203" s="48">
        <v>1</v>
      </c>
      <c r="BI203" s="49">
        <v>25</v>
      </c>
      <c r="BJ203" s="48">
        <v>0</v>
      </c>
      <c r="BK203" s="49">
        <v>0</v>
      </c>
      <c r="BL203" s="48">
        <v>3</v>
      </c>
      <c r="BM203" s="49">
        <v>75</v>
      </c>
      <c r="BN203" s="48">
        <v>4</v>
      </c>
    </row>
    <row r="204" spans="1:66" ht="15">
      <c r="A204" s="65" t="s">
        <v>257</v>
      </c>
      <c r="B204" s="65" t="s">
        <v>303</v>
      </c>
      <c r="C204" s="66" t="s">
        <v>2383</v>
      </c>
      <c r="D204" s="67">
        <v>3</v>
      </c>
      <c r="E204" s="68" t="s">
        <v>132</v>
      </c>
      <c r="F204" s="69">
        <v>32</v>
      </c>
      <c r="G204" s="66"/>
      <c r="H204" s="70"/>
      <c r="I204" s="71"/>
      <c r="J204" s="71"/>
      <c r="K204" s="34" t="s">
        <v>66</v>
      </c>
      <c r="L204" s="78">
        <v>204</v>
      </c>
      <c r="M204" s="78"/>
      <c r="N204" s="73"/>
      <c r="O204" s="80" t="s">
        <v>319</v>
      </c>
      <c r="P204" s="82">
        <v>43598.924467592595</v>
      </c>
      <c r="Q204" s="80" t="s">
        <v>1500</v>
      </c>
      <c r="R204" s="80"/>
      <c r="S204" s="80"/>
      <c r="T204" s="80"/>
      <c r="U204" s="80"/>
      <c r="V204" s="83" t="s">
        <v>491</v>
      </c>
      <c r="W204" s="82">
        <v>43598.924467592595</v>
      </c>
      <c r="X204" s="86">
        <v>43598</v>
      </c>
      <c r="Y204" s="88" t="s">
        <v>1548</v>
      </c>
      <c r="Z204" s="83" t="s">
        <v>1578</v>
      </c>
      <c r="AA204" s="80"/>
      <c r="AB204" s="80"/>
      <c r="AC204" s="88" t="s">
        <v>834</v>
      </c>
      <c r="AD204" s="88" t="s">
        <v>1597</v>
      </c>
      <c r="AE204" s="80" t="b">
        <v>0</v>
      </c>
      <c r="AF204" s="80">
        <v>3</v>
      </c>
      <c r="AG204" s="88" t="s">
        <v>1607</v>
      </c>
      <c r="AH204" s="80" t="b">
        <v>0</v>
      </c>
      <c r="AI204" s="80" t="s">
        <v>866</v>
      </c>
      <c r="AJ204" s="80"/>
      <c r="AK204" s="88" t="s">
        <v>838</v>
      </c>
      <c r="AL204" s="80" t="b">
        <v>0</v>
      </c>
      <c r="AM204" s="80">
        <v>1</v>
      </c>
      <c r="AN204" s="88" t="s">
        <v>838</v>
      </c>
      <c r="AO204" s="80" t="s">
        <v>879</v>
      </c>
      <c r="AP204" s="80" t="b">
        <v>0</v>
      </c>
      <c r="AQ204" s="88" t="s">
        <v>1597</v>
      </c>
      <c r="AR204" s="80" t="s">
        <v>1613</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1</v>
      </c>
      <c r="BF204" s="48">
        <v>2</v>
      </c>
      <c r="BG204" s="49">
        <v>20</v>
      </c>
      <c r="BH204" s="48">
        <v>0</v>
      </c>
      <c r="BI204" s="49">
        <v>0</v>
      </c>
      <c r="BJ204" s="48">
        <v>0</v>
      </c>
      <c r="BK204" s="49">
        <v>0</v>
      </c>
      <c r="BL204" s="48">
        <v>8</v>
      </c>
      <c r="BM204" s="49">
        <v>80</v>
      </c>
      <c r="BN204" s="48">
        <v>10</v>
      </c>
    </row>
    <row r="205" spans="1:66" ht="15">
      <c r="A205" s="65" t="s">
        <v>257</v>
      </c>
      <c r="B205" s="65" t="s">
        <v>257</v>
      </c>
      <c r="C205" s="66" t="s">
        <v>2384</v>
      </c>
      <c r="D205" s="67">
        <v>6.5</v>
      </c>
      <c r="E205" s="68" t="s">
        <v>136</v>
      </c>
      <c r="F205" s="69">
        <v>26.8</v>
      </c>
      <c r="G205" s="66"/>
      <c r="H205" s="70"/>
      <c r="I205" s="71"/>
      <c r="J205" s="71"/>
      <c r="K205" s="34" t="s">
        <v>65</v>
      </c>
      <c r="L205" s="78">
        <v>205</v>
      </c>
      <c r="M205" s="78"/>
      <c r="N205" s="73"/>
      <c r="O205" s="80" t="s">
        <v>197</v>
      </c>
      <c r="P205" s="82">
        <v>43598.787627314814</v>
      </c>
      <c r="Q205" s="80" t="s">
        <v>1501</v>
      </c>
      <c r="R205" s="80"/>
      <c r="S205" s="80"/>
      <c r="T205" s="80"/>
      <c r="U205" s="80"/>
      <c r="V205" s="83" t="s">
        <v>491</v>
      </c>
      <c r="W205" s="82">
        <v>43598.787627314814</v>
      </c>
      <c r="X205" s="86">
        <v>43598</v>
      </c>
      <c r="Y205" s="88" t="s">
        <v>1549</v>
      </c>
      <c r="Z205" s="83" t="s">
        <v>1579</v>
      </c>
      <c r="AA205" s="80"/>
      <c r="AB205" s="80"/>
      <c r="AC205" s="88" t="s">
        <v>1598</v>
      </c>
      <c r="AD205" s="80"/>
      <c r="AE205" s="80" t="b">
        <v>0</v>
      </c>
      <c r="AF205" s="80">
        <v>304</v>
      </c>
      <c r="AG205" s="88" t="s">
        <v>838</v>
      </c>
      <c r="AH205" s="80" t="b">
        <v>0</v>
      </c>
      <c r="AI205" s="80" t="s">
        <v>866</v>
      </c>
      <c r="AJ205" s="80"/>
      <c r="AK205" s="88" t="s">
        <v>838</v>
      </c>
      <c r="AL205" s="80" t="b">
        <v>0</v>
      </c>
      <c r="AM205" s="80">
        <v>46</v>
      </c>
      <c r="AN205" s="88" t="s">
        <v>838</v>
      </c>
      <c r="AO205" s="80" t="s">
        <v>880</v>
      </c>
      <c r="AP205" s="80" t="b">
        <v>0</v>
      </c>
      <c r="AQ205" s="88" t="s">
        <v>1598</v>
      </c>
      <c r="AR205" s="80" t="s">
        <v>1613</v>
      </c>
      <c r="AS205" s="80">
        <v>0</v>
      </c>
      <c r="AT205" s="80">
        <v>0</v>
      </c>
      <c r="AU205" s="80"/>
      <c r="AV205" s="80"/>
      <c r="AW205" s="80"/>
      <c r="AX205" s="80"/>
      <c r="AY205" s="80"/>
      <c r="AZ205" s="80"/>
      <c r="BA205" s="80"/>
      <c r="BB205" s="80"/>
      <c r="BC205">
        <v>2</v>
      </c>
      <c r="BD205" s="79" t="str">
        <f>REPLACE(INDEX(GroupVertices[Group],MATCH(Edges[[#This Row],[Vertex 1]],GroupVertices[Vertex],0)),1,1,"")</f>
        <v>1</v>
      </c>
      <c r="BE205" s="79" t="str">
        <f>REPLACE(INDEX(GroupVertices[Group],MATCH(Edges[[#This Row],[Vertex 2]],GroupVertices[Vertex],0)),1,1,"")</f>
        <v>1</v>
      </c>
      <c r="BF205" s="48">
        <v>0</v>
      </c>
      <c r="BG205" s="49">
        <v>0</v>
      </c>
      <c r="BH205" s="48">
        <v>0</v>
      </c>
      <c r="BI205" s="49">
        <v>0</v>
      </c>
      <c r="BJ205" s="48">
        <v>0</v>
      </c>
      <c r="BK205" s="49">
        <v>0</v>
      </c>
      <c r="BL205" s="48">
        <v>5</v>
      </c>
      <c r="BM205" s="49">
        <v>100</v>
      </c>
      <c r="BN205" s="48">
        <v>5</v>
      </c>
    </row>
    <row r="206" spans="1:66" ht="15">
      <c r="A206" s="65" t="s">
        <v>297</v>
      </c>
      <c r="B206" s="65" t="s">
        <v>297</v>
      </c>
      <c r="C206" s="66" t="s">
        <v>2383</v>
      </c>
      <c r="D206" s="67">
        <v>3</v>
      </c>
      <c r="E206" s="68" t="s">
        <v>132</v>
      </c>
      <c r="F206" s="69">
        <v>32</v>
      </c>
      <c r="G206" s="66"/>
      <c r="H206" s="70"/>
      <c r="I206" s="71"/>
      <c r="J206" s="71"/>
      <c r="K206" s="34" t="s">
        <v>65</v>
      </c>
      <c r="L206" s="78">
        <v>206</v>
      </c>
      <c r="M206" s="78"/>
      <c r="N206" s="73"/>
      <c r="O206" s="80" t="s">
        <v>197</v>
      </c>
      <c r="P206" s="82">
        <v>43598.63711805556</v>
      </c>
      <c r="Q206" s="88" t="s">
        <v>1502</v>
      </c>
      <c r="R206" s="80"/>
      <c r="S206" s="80"/>
      <c r="T206" s="80"/>
      <c r="U206" s="83" t="s">
        <v>1531</v>
      </c>
      <c r="V206" s="83" t="s">
        <v>1531</v>
      </c>
      <c r="W206" s="82">
        <v>43598.63711805556</v>
      </c>
      <c r="X206" s="86">
        <v>43598</v>
      </c>
      <c r="Y206" s="88" t="s">
        <v>1550</v>
      </c>
      <c r="Z206" s="83" t="s">
        <v>1580</v>
      </c>
      <c r="AA206" s="80"/>
      <c r="AB206" s="80"/>
      <c r="AC206" s="88" t="s">
        <v>828</v>
      </c>
      <c r="AD206" s="80"/>
      <c r="AE206" s="80" t="b">
        <v>0</v>
      </c>
      <c r="AF206" s="80">
        <v>199</v>
      </c>
      <c r="AG206" s="88" t="s">
        <v>838</v>
      </c>
      <c r="AH206" s="80" t="b">
        <v>0</v>
      </c>
      <c r="AI206" s="80" t="s">
        <v>866</v>
      </c>
      <c r="AJ206" s="80"/>
      <c r="AK206" s="88" t="s">
        <v>838</v>
      </c>
      <c r="AL206" s="80" t="b">
        <v>0</v>
      </c>
      <c r="AM206" s="80">
        <v>46</v>
      </c>
      <c r="AN206" s="88" t="s">
        <v>838</v>
      </c>
      <c r="AO206" s="80" t="s">
        <v>878</v>
      </c>
      <c r="AP206" s="80" t="b">
        <v>0</v>
      </c>
      <c r="AQ206" s="88" t="s">
        <v>828</v>
      </c>
      <c r="AR206" s="80" t="s">
        <v>1613</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v>2</v>
      </c>
      <c r="BG206" s="49">
        <v>4.25531914893617</v>
      </c>
      <c r="BH206" s="48">
        <v>2</v>
      </c>
      <c r="BI206" s="49">
        <v>4.25531914893617</v>
      </c>
      <c r="BJ206" s="48">
        <v>0</v>
      </c>
      <c r="BK206" s="49">
        <v>0</v>
      </c>
      <c r="BL206" s="48">
        <v>43</v>
      </c>
      <c r="BM206" s="49">
        <v>91.48936170212765</v>
      </c>
      <c r="BN206" s="48">
        <v>47</v>
      </c>
    </row>
    <row r="207" spans="1:66" ht="15">
      <c r="A207" s="65" t="s">
        <v>290</v>
      </c>
      <c r="B207" s="65" t="s">
        <v>288</v>
      </c>
      <c r="C207" s="66" t="s">
        <v>2383</v>
      </c>
      <c r="D207" s="67">
        <v>3</v>
      </c>
      <c r="E207" s="68" t="s">
        <v>132</v>
      </c>
      <c r="F207" s="69">
        <v>32</v>
      </c>
      <c r="G207" s="66"/>
      <c r="H207" s="70"/>
      <c r="I207" s="71"/>
      <c r="J207" s="71"/>
      <c r="K207" s="34" t="s">
        <v>65</v>
      </c>
      <c r="L207" s="78">
        <v>207</v>
      </c>
      <c r="M207" s="78"/>
      <c r="N207" s="73"/>
      <c r="O207" s="80" t="s">
        <v>318</v>
      </c>
      <c r="P207" s="82">
        <v>43596.339733796296</v>
      </c>
      <c r="Q207" s="80" t="s">
        <v>1503</v>
      </c>
      <c r="R207" s="80"/>
      <c r="S207" s="80"/>
      <c r="T207" s="80"/>
      <c r="U207" s="80"/>
      <c r="V207" s="83" t="s">
        <v>1296</v>
      </c>
      <c r="W207" s="82">
        <v>43596.339733796296</v>
      </c>
      <c r="X207" s="86">
        <v>43596</v>
      </c>
      <c r="Y207" s="88" t="s">
        <v>1551</v>
      </c>
      <c r="Z207" s="83" t="s">
        <v>1581</v>
      </c>
      <c r="AA207" s="80"/>
      <c r="AB207" s="80"/>
      <c r="AC207" s="88" t="s">
        <v>1599</v>
      </c>
      <c r="AD207" s="88" t="s">
        <v>1600</v>
      </c>
      <c r="AE207" s="80" t="b">
        <v>0</v>
      </c>
      <c r="AF207" s="80">
        <v>0</v>
      </c>
      <c r="AG207" s="88" t="s">
        <v>1608</v>
      </c>
      <c r="AH207" s="80" t="b">
        <v>0</v>
      </c>
      <c r="AI207" s="80" t="s">
        <v>866</v>
      </c>
      <c r="AJ207" s="80"/>
      <c r="AK207" s="88" t="s">
        <v>838</v>
      </c>
      <c r="AL207" s="80" t="b">
        <v>0</v>
      </c>
      <c r="AM207" s="80">
        <v>0</v>
      </c>
      <c r="AN207" s="88" t="s">
        <v>838</v>
      </c>
      <c r="AO207" s="80" t="s">
        <v>879</v>
      </c>
      <c r="AP207" s="80" t="b">
        <v>0</v>
      </c>
      <c r="AQ207" s="88" t="s">
        <v>1600</v>
      </c>
      <c r="AR207" s="80" t="s">
        <v>1613</v>
      </c>
      <c r="AS207" s="80">
        <v>0</v>
      </c>
      <c r="AT207" s="80">
        <v>0</v>
      </c>
      <c r="AU207" s="80"/>
      <c r="AV207" s="80"/>
      <c r="AW207" s="80"/>
      <c r="AX207" s="80"/>
      <c r="AY207" s="80"/>
      <c r="AZ207" s="80"/>
      <c r="BA207" s="80"/>
      <c r="BB207" s="80"/>
      <c r="BC207">
        <v>1</v>
      </c>
      <c r="BD207" s="79" t="str">
        <f>REPLACE(INDEX(GroupVertices[Group],MATCH(Edges[[#This Row],[Vertex 1]],GroupVertices[Vertex],0)),1,1,"")</f>
        <v>5</v>
      </c>
      <c r="BE207" s="79" t="str">
        <f>REPLACE(INDEX(GroupVertices[Group],MATCH(Edges[[#This Row],[Vertex 2]],GroupVertices[Vertex],0)),1,1,"")</f>
        <v>5</v>
      </c>
      <c r="BF207" s="48"/>
      <c r="BG207" s="49"/>
      <c r="BH207" s="48"/>
      <c r="BI207" s="49"/>
      <c r="BJ207" s="48"/>
      <c r="BK207" s="49"/>
      <c r="BL207" s="48"/>
      <c r="BM207" s="49"/>
      <c r="BN207" s="48"/>
    </row>
    <row r="208" spans="1:66" ht="15">
      <c r="A208" s="65" t="s">
        <v>291</v>
      </c>
      <c r="B208" s="65" t="s">
        <v>288</v>
      </c>
      <c r="C208" s="66" t="s">
        <v>2383</v>
      </c>
      <c r="D208" s="67">
        <v>3</v>
      </c>
      <c r="E208" s="68" t="s">
        <v>132</v>
      </c>
      <c r="F208" s="69">
        <v>32</v>
      </c>
      <c r="G208" s="66"/>
      <c r="H208" s="70"/>
      <c r="I208" s="71"/>
      <c r="J208" s="71"/>
      <c r="K208" s="34" t="s">
        <v>65</v>
      </c>
      <c r="L208" s="78">
        <v>208</v>
      </c>
      <c r="M208" s="78"/>
      <c r="N208" s="73"/>
      <c r="O208" s="80" t="s">
        <v>318</v>
      </c>
      <c r="P208" s="82">
        <v>43596.34258101852</v>
      </c>
      <c r="Q208" s="80" t="s">
        <v>1504</v>
      </c>
      <c r="R208" s="80"/>
      <c r="S208" s="80"/>
      <c r="T208" s="80"/>
      <c r="U208" s="80"/>
      <c r="V208" s="83" t="s">
        <v>1297</v>
      </c>
      <c r="W208" s="82">
        <v>43596.34258101852</v>
      </c>
      <c r="X208" s="86">
        <v>43596</v>
      </c>
      <c r="Y208" s="88" t="s">
        <v>1552</v>
      </c>
      <c r="Z208" s="83" t="s">
        <v>1582</v>
      </c>
      <c r="AA208" s="80"/>
      <c r="AB208" s="80"/>
      <c r="AC208" s="88" t="s">
        <v>826</v>
      </c>
      <c r="AD208" s="88" t="s">
        <v>1599</v>
      </c>
      <c r="AE208" s="80" t="b">
        <v>0</v>
      </c>
      <c r="AF208" s="80">
        <v>1</v>
      </c>
      <c r="AG208" s="88" t="s">
        <v>1609</v>
      </c>
      <c r="AH208" s="80" t="b">
        <v>0</v>
      </c>
      <c r="AI208" s="80" t="s">
        <v>866</v>
      </c>
      <c r="AJ208" s="80"/>
      <c r="AK208" s="88" t="s">
        <v>838</v>
      </c>
      <c r="AL208" s="80" t="b">
        <v>0</v>
      </c>
      <c r="AM208" s="80">
        <v>0</v>
      </c>
      <c r="AN208" s="88" t="s">
        <v>838</v>
      </c>
      <c r="AO208" s="80" t="s">
        <v>883</v>
      </c>
      <c r="AP208" s="80" t="b">
        <v>0</v>
      </c>
      <c r="AQ208" s="88" t="s">
        <v>1599</v>
      </c>
      <c r="AR208" s="80" t="s">
        <v>1613</v>
      </c>
      <c r="AS208" s="80">
        <v>0</v>
      </c>
      <c r="AT208" s="80">
        <v>0</v>
      </c>
      <c r="AU208" s="80"/>
      <c r="AV208" s="80"/>
      <c r="AW208" s="80"/>
      <c r="AX208" s="80"/>
      <c r="AY208" s="80"/>
      <c r="AZ208" s="80"/>
      <c r="BA208" s="80"/>
      <c r="BB208" s="80"/>
      <c r="BC208">
        <v>1</v>
      </c>
      <c r="BD208" s="79" t="str">
        <f>REPLACE(INDEX(GroupVertices[Group],MATCH(Edges[[#This Row],[Vertex 1]],GroupVertices[Vertex],0)),1,1,"")</f>
        <v>5</v>
      </c>
      <c r="BE208" s="79" t="str">
        <f>REPLACE(INDEX(GroupVertices[Group],MATCH(Edges[[#This Row],[Vertex 2]],GroupVertices[Vertex],0)),1,1,"")</f>
        <v>5</v>
      </c>
      <c r="BF208" s="48"/>
      <c r="BG208" s="49"/>
      <c r="BH208" s="48"/>
      <c r="BI208" s="49"/>
      <c r="BJ208" s="48"/>
      <c r="BK208" s="49"/>
      <c r="BL208" s="48"/>
      <c r="BM208" s="49"/>
      <c r="BN208" s="48"/>
    </row>
    <row r="209" spans="1:66" ht="15">
      <c r="A209" s="65" t="s">
        <v>289</v>
      </c>
      <c r="B209" s="65" t="s">
        <v>289</v>
      </c>
      <c r="C209" s="66" t="s">
        <v>2383</v>
      </c>
      <c r="D209" s="67">
        <v>3</v>
      </c>
      <c r="E209" s="68" t="s">
        <v>132</v>
      </c>
      <c r="F209" s="69">
        <v>32</v>
      </c>
      <c r="G209" s="66"/>
      <c r="H209" s="70"/>
      <c r="I209" s="71"/>
      <c r="J209" s="71"/>
      <c r="K209" s="34" t="s">
        <v>65</v>
      </c>
      <c r="L209" s="78">
        <v>209</v>
      </c>
      <c r="M209" s="78"/>
      <c r="N209" s="73"/>
      <c r="O209" s="80" t="s">
        <v>197</v>
      </c>
      <c r="P209" s="82">
        <v>43595.936006944445</v>
      </c>
      <c r="Q209" s="80" t="s">
        <v>1505</v>
      </c>
      <c r="R209" s="80"/>
      <c r="S209" s="80"/>
      <c r="T209" s="80"/>
      <c r="U209" s="83" t="s">
        <v>1532</v>
      </c>
      <c r="V209" s="83" t="s">
        <v>1532</v>
      </c>
      <c r="W209" s="82">
        <v>43595.936006944445</v>
      </c>
      <c r="X209" s="86">
        <v>43595</v>
      </c>
      <c r="Y209" s="88" t="s">
        <v>1553</v>
      </c>
      <c r="Z209" s="83" t="s">
        <v>1583</v>
      </c>
      <c r="AA209" s="80"/>
      <c r="AB209" s="80"/>
      <c r="AC209" s="88" t="s">
        <v>1600</v>
      </c>
      <c r="AD209" s="80"/>
      <c r="AE209" s="80" t="b">
        <v>0</v>
      </c>
      <c r="AF209" s="80">
        <v>53</v>
      </c>
      <c r="AG209" s="88" t="s">
        <v>838</v>
      </c>
      <c r="AH209" s="80" t="b">
        <v>0</v>
      </c>
      <c r="AI209" s="80" t="s">
        <v>866</v>
      </c>
      <c r="AJ209" s="80"/>
      <c r="AK209" s="88" t="s">
        <v>838</v>
      </c>
      <c r="AL209" s="80" t="b">
        <v>0</v>
      </c>
      <c r="AM209" s="80">
        <v>36</v>
      </c>
      <c r="AN209" s="88" t="s">
        <v>838</v>
      </c>
      <c r="AO209" s="80" t="s">
        <v>877</v>
      </c>
      <c r="AP209" s="80" t="b">
        <v>0</v>
      </c>
      <c r="AQ209" s="88" t="s">
        <v>1600</v>
      </c>
      <c r="AR209" s="80" t="s">
        <v>1613</v>
      </c>
      <c r="AS209" s="80">
        <v>0</v>
      </c>
      <c r="AT209" s="80">
        <v>0</v>
      </c>
      <c r="AU209" s="80"/>
      <c r="AV209" s="80"/>
      <c r="AW209" s="80"/>
      <c r="AX209" s="80"/>
      <c r="AY209" s="80"/>
      <c r="AZ209" s="80"/>
      <c r="BA209" s="80"/>
      <c r="BB209" s="80"/>
      <c r="BC209">
        <v>1</v>
      </c>
      <c r="BD209" s="79" t="str">
        <f>REPLACE(INDEX(GroupVertices[Group],MATCH(Edges[[#This Row],[Vertex 1]],GroupVertices[Vertex],0)),1,1,"")</f>
        <v>5</v>
      </c>
      <c r="BE209" s="79" t="str">
        <f>REPLACE(INDEX(GroupVertices[Group],MATCH(Edges[[#This Row],[Vertex 2]],GroupVertices[Vertex],0)),1,1,"")</f>
        <v>5</v>
      </c>
      <c r="BF209" s="48">
        <v>0</v>
      </c>
      <c r="BG209" s="49">
        <v>0</v>
      </c>
      <c r="BH209" s="48">
        <v>0</v>
      </c>
      <c r="BI209" s="49">
        <v>0</v>
      </c>
      <c r="BJ209" s="48">
        <v>0</v>
      </c>
      <c r="BK209" s="49">
        <v>0</v>
      </c>
      <c r="BL209" s="48">
        <v>7</v>
      </c>
      <c r="BM209" s="49">
        <v>100</v>
      </c>
      <c r="BN209" s="48">
        <v>7</v>
      </c>
    </row>
    <row r="210" spans="1:66" ht="15">
      <c r="A210" s="65" t="s">
        <v>290</v>
      </c>
      <c r="B210" s="65" t="s">
        <v>289</v>
      </c>
      <c r="C210" s="66" t="s">
        <v>2383</v>
      </c>
      <c r="D210" s="67">
        <v>3</v>
      </c>
      <c r="E210" s="68" t="s">
        <v>132</v>
      </c>
      <c r="F210" s="69">
        <v>32</v>
      </c>
      <c r="G210" s="66"/>
      <c r="H210" s="70"/>
      <c r="I210" s="71"/>
      <c r="J210" s="71"/>
      <c r="K210" s="34" t="s">
        <v>65</v>
      </c>
      <c r="L210" s="78">
        <v>210</v>
      </c>
      <c r="M210" s="78"/>
      <c r="N210" s="73"/>
      <c r="O210" s="80" t="s">
        <v>319</v>
      </c>
      <c r="P210" s="82">
        <v>43596.339733796296</v>
      </c>
      <c r="Q210" s="80" t="s">
        <v>1503</v>
      </c>
      <c r="R210" s="80"/>
      <c r="S210" s="80"/>
      <c r="T210" s="80"/>
      <c r="U210" s="80"/>
      <c r="V210" s="83" t="s">
        <v>1296</v>
      </c>
      <c r="W210" s="82">
        <v>43596.339733796296</v>
      </c>
      <c r="X210" s="86">
        <v>43596</v>
      </c>
      <c r="Y210" s="88" t="s">
        <v>1551</v>
      </c>
      <c r="Z210" s="83" t="s">
        <v>1581</v>
      </c>
      <c r="AA210" s="80"/>
      <c r="AB210" s="80"/>
      <c r="AC210" s="88" t="s">
        <v>1599</v>
      </c>
      <c r="AD210" s="88" t="s">
        <v>1600</v>
      </c>
      <c r="AE210" s="80" t="b">
        <v>0</v>
      </c>
      <c r="AF210" s="80">
        <v>0</v>
      </c>
      <c r="AG210" s="88" t="s">
        <v>1608</v>
      </c>
      <c r="AH210" s="80" t="b">
        <v>0</v>
      </c>
      <c r="AI210" s="80" t="s">
        <v>866</v>
      </c>
      <c r="AJ210" s="80"/>
      <c r="AK210" s="88" t="s">
        <v>838</v>
      </c>
      <c r="AL210" s="80" t="b">
        <v>0</v>
      </c>
      <c r="AM210" s="80">
        <v>0</v>
      </c>
      <c r="AN210" s="88" t="s">
        <v>838</v>
      </c>
      <c r="AO210" s="80" t="s">
        <v>879</v>
      </c>
      <c r="AP210" s="80" t="b">
        <v>0</v>
      </c>
      <c r="AQ210" s="88" t="s">
        <v>1600</v>
      </c>
      <c r="AR210" s="80" t="s">
        <v>1613</v>
      </c>
      <c r="AS210" s="80">
        <v>0</v>
      </c>
      <c r="AT210" s="80">
        <v>0</v>
      </c>
      <c r="AU210" s="80"/>
      <c r="AV210" s="80"/>
      <c r="AW210" s="80"/>
      <c r="AX210" s="80"/>
      <c r="AY210" s="80"/>
      <c r="AZ210" s="80"/>
      <c r="BA210" s="80"/>
      <c r="BB210" s="80"/>
      <c r="BC210">
        <v>1</v>
      </c>
      <c r="BD210" s="79" t="str">
        <f>REPLACE(INDEX(GroupVertices[Group],MATCH(Edges[[#This Row],[Vertex 1]],GroupVertices[Vertex],0)),1,1,"")</f>
        <v>5</v>
      </c>
      <c r="BE210" s="79" t="str">
        <f>REPLACE(INDEX(GroupVertices[Group],MATCH(Edges[[#This Row],[Vertex 2]],GroupVertices[Vertex],0)),1,1,"")</f>
        <v>5</v>
      </c>
      <c r="BF210" s="48">
        <v>1</v>
      </c>
      <c r="BG210" s="49">
        <v>5.882352941176471</v>
      </c>
      <c r="BH210" s="48">
        <v>0</v>
      </c>
      <c r="BI210" s="49">
        <v>0</v>
      </c>
      <c r="BJ210" s="48">
        <v>0</v>
      </c>
      <c r="BK210" s="49">
        <v>0</v>
      </c>
      <c r="BL210" s="48">
        <v>16</v>
      </c>
      <c r="BM210" s="49">
        <v>94.11764705882354</v>
      </c>
      <c r="BN210" s="48">
        <v>17</v>
      </c>
    </row>
    <row r="211" spans="1:66" ht="15">
      <c r="A211" s="65" t="s">
        <v>291</v>
      </c>
      <c r="B211" s="65" t="s">
        <v>289</v>
      </c>
      <c r="C211" s="66" t="s">
        <v>2383</v>
      </c>
      <c r="D211" s="67">
        <v>3</v>
      </c>
      <c r="E211" s="68" t="s">
        <v>132</v>
      </c>
      <c r="F211" s="69">
        <v>32</v>
      </c>
      <c r="G211" s="66"/>
      <c r="H211" s="70"/>
      <c r="I211" s="71"/>
      <c r="J211" s="71"/>
      <c r="K211" s="34" t="s">
        <v>65</v>
      </c>
      <c r="L211" s="78">
        <v>211</v>
      </c>
      <c r="M211" s="78"/>
      <c r="N211" s="73"/>
      <c r="O211" s="80" t="s">
        <v>318</v>
      </c>
      <c r="P211" s="82">
        <v>43596.34258101852</v>
      </c>
      <c r="Q211" s="80" t="s">
        <v>1504</v>
      </c>
      <c r="R211" s="80"/>
      <c r="S211" s="80"/>
      <c r="T211" s="80"/>
      <c r="U211" s="80"/>
      <c r="V211" s="83" t="s">
        <v>1297</v>
      </c>
      <c r="W211" s="82">
        <v>43596.34258101852</v>
      </c>
      <c r="X211" s="86">
        <v>43596</v>
      </c>
      <c r="Y211" s="88" t="s">
        <v>1552</v>
      </c>
      <c r="Z211" s="83" t="s">
        <v>1582</v>
      </c>
      <c r="AA211" s="80"/>
      <c r="AB211" s="80"/>
      <c r="AC211" s="88" t="s">
        <v>826</v>
      </c>
      <c r="AD211" s="88" t="s">
        <v>1599</v>
      </c>
      <c r="AE211" s="80" t="b">
        <v>0</v>
      </c>
      <c r="AF211" s="80">
        <v>1</v>
      </c>
      <c r="AG211" s="88" t="s">
        <v>1609</v>
      </c>
      <c r="AH211" s="80" t="b">
        <v>0</v>
      </c>
      <c r="AI211" s="80" t="s">
        <v>866</v>
      </c>
      <c r="AJ211" s="80"/>
      <c r="AK211" s="88" t="s">
        <v>838</v>
      </c>
      <c r="AL211" s="80" t="b">
        <v>0</v>
      </c>
      <c r="AM211" s="80">
        <v>0</v>
      </c>
      <c r="AN211" s="88" t="s">
        <v>838</v>
      </c>
      <c r="AO211" s="80" t="s">
        <v>883</v>
      </c>
      <c r="AP211" s="80" t="b">
        <v>0</v>
      </c>
      <c r="AQ211" s="88" t="s">
        <v>1599</v>
      </c>
      <c r="AR211" s="80" t="s">
        <v>1613</v>
      </c>
      <c r="AS211" s="80">
        <v>0</v>
      </c>
      <c r="AT211" s="80">
        <v>0</v>
      </c>
      <c r="AU211" s="80"/>
      <c r="AV211" s="80"/>
      <c r="AW211" s="80"/>
      <c r="AX211" s="80"/>
      <c r="AY211" s="80"/>
      <c r="AZ211" s="80"/>
      <c r="BA211" s="80"/>
      <c r="BB211" s="80"/>
      <c r="BC211">
        <v>1</v>
      </c>
      <c r="BD211" s="79" t="str">
        <f>REPLACE(INDEX(GroupVertices[Group],MATCH(Edges[[#This Row],[Vertex 1]],GroupVertices[Vertex],0)),1,1,"")</f>
        <v>5</v>
      </c>
      <c r="BE211" s="79" t="str">
        <f>REPLACE(INDEX(GroupVertices[Group],MATCH(Edges[[#This Row],[Vertex 2]],GroupVertices[Vertex],0)),1,1,"")</f>
        <v>5</v>
      </c>
      <c r="BF211" s="48"/>
      <c r="BG211" s="49"/>
      <c r="BH211" s="48"/>
      <c r="BI211" s="49"/>
      <c r="BJ211" s="48"/>
      <c r="BK211" s="49"/>
      <c r="BL211" s="48"/>
      <c r="BM211" s="49"/>
      <c r="BN211" s="48"/>
    </row>
    <row r="212" spans="1:66" ht="15">
      <c r="A212" s="65" t="s">
        <v>291</v>
      </c>
      <c r="B212" s="65" t="s">
        <v>290</v>
      </c>
      <c r="C212" s="66" t="s">
        <v>2383</v>
      </c>
      <c r="D212" s="67">
        <v>3</v>
      </c>
      <c r="E212" s="68" t="s">
        <v>132</v>
      </c>
      <c r="F212" s="69">
        <v>32</v>
      </c>
      <c r="G212" s="66"/>
      <c r="H212" s="70"/>
      <c r="I212" s="71"/>
      <c r="J212" s="71"/>
      <c r="K212" s="34" t="s">
        <v>65</v>
      </c>
      <c r="L212" s="78">
        <v>212</v>
      </c>
      <c r="M212" s="78"/>
      <c r="N212" s="73"/>
      <c r="O212" s="80" t="s">
        <v>319</v>
      </c>
      <c r="P212" s="82">
        <v>43596.34258101852</v>
      </c>
      <c r="Q212" s="80" t="s">
        <v>1504</v>
      </c>
      <c r="R212" s="80"/>
      <c r="S212" s="80"/>
      <c r="T212" s="80"/>
      <c r="U212" s="80"/>
      <c r="V212" s="83" t="s">
        <v>1297</v>
      </c>
      <c r="W212" s="82">
        <v>43596.34258101852</v>
      </c>
      <c r="X212" s="86">
        <v>43596</v>
      </c>
      <c r="Y212" s="88" t="s">
        <v>1552</v>
      </c>
      <c r="Z212" s="83" t="s">
        <v>1582</v>
      </c>
      <c r="AA212" s="80"/>
      <c r="AB212" s="80"/>
      <c r="AC212" s="88" t="s">
        <v>826</v>
      </c>
      <c r="AD212" s="88" t="s">
        <v>1599</v>
      </c>
      <c r="AE212" s="80" t="b">
        <v>0</v>
      </c>
      <c r="AF212" s="80">
        <v>1</v>
      </c>
      <c r="AG212" s="88" t="s">
        <v>1609</v>
      </c>
      <c r="AH212" s="80" t="b">
        <v>0</v>
      </c>
      <c r="AI212" s="80" t="s">
        <v>866</v>
      </c>
      <c r="AJ212" s="80"/>
      <c r="AK212" s="88" t="s">
        <v>838</v>
      </c>
      <c r="AL212" s="80" t="b">
        <v>0</v>
      </c>
      <c r="AM212" s="80">
        <v>0</v>
      </c>
      <c r="AN212" s="88" t="s">
        <v>838</v>
      </c>
      <c r="AO212" s="80" t="s">
        <v>883</v>
      </c>
      <c r="AP212" s="80" t="b">
        <v>0</v>
      </c>
      <c r="AQ212" s="88" t="s">
        <v>1599</v>
      </c>
      <c r="AR212" s="80" t="s">
        <v>1613</v>
      </c>
      <c r="AS212" s="80">
        <v>0</v>
      </c>
      <c r="AT212" s="80">
        <v>0</v>
      </c>
      <c r="AU212" s="80"/>
      <c r="AV212" s="80"/>
      <c r="AW212" s="80"/>
      <c r="AX212" s="80"/>
      <c r="AY212" s="80"/>
      <c r="AZ212" s="80"/>
      <c r="BA212" s="80"/>
      <c r="BB212" s="80"/>
      <c r="BC212">
        <v>1</v>
      </c>
      <c r="BD212" s="79" t="str">
        <f>REPLACE(INDEX(GroupVertices[Group],MATCH(Edges[[#This Row],[Vertex 1]],GroupVertices[Vertex],0)),1,1,"")</f>
        <v>5</v>
      </c>
      <c r="BE212" s="79" t="str">
        <f>REPLACE(INDEX(GroupVertices[Group],MATCH(Edges[[#This Row],[Vertex 2]],GroupVertices[Vertex],0)),1,1,"")</f>
        <v>5</v>
      </c>
      <c r="BF212" s="48">
        <v>0</v>
      </c>
      <c r="BG212" s="49">
        <v>0</v>
      </c>
      <c r="BH212" s="48">
        <v>0</v>
      </c>
      <c r="BI212" s="49">
        <v>0</v>
      </c>
      <c r="BJ212" s="48">
        <v>0</v>
      </c>
      <c r="BK212" s="49">
        <v>0</v>
      </c>
      <c r="BL212" s="48">
        <v>16</v>
      </c>
      <c r="BM212" s="49">
        <v>100</v>
      </c>
      <c r="BN212" s="48">
        <v>16</v>
      </c>
    </row>
    <row r="213" spans="1:66" ht="15">
      <c r="A213" s="65" t="s">
        <v>286</v>
      </c>
      <c r="B213" s="65" t="s">
        <v>287</v>
      </c>
      <c r="C213" s="66" t="s">
        <v>2383</v>
      </c>
      <c r="D213" s="67">
        <v>3</v>
      </c>
      <c r="E213" s="68" t="s">
        <v>132</v>
      </c>
      <c r="F213" s="69">
        <v>32</v>
      </c>
      <c r="G213" s="66"/>
      <c r="H213" s="70"/>
      <c r="I213" s="71"/>
      <c r="J213" s="71"/>
      <c r="K213" s="34" t="s">
        <v>66</v>
      </c>
      <c r="L213" s="78">
        <v>213</v>
      </c>
      <c r="M213" s="78"/>
      <c r="N213" s="73"/>
      <c r="O213" s="80" t="s">
        <v>319</v>
      </c>
      <c r="P213" s="82">
        <v>43596.34159722222</v>
      </c>
      <c r="Q213" s="80" t="s">
        <v>1506</v>
      </c>
      <c r="R213" s="80"/>
      <c r="S213" s="80"/>
      <c r="T213" s="80"/>
      <c r="U213" s="80"/>
      <c r="V213" s="83" t="s">
        <v>1292</v>
      </c>
      <c r="W213" s="82">
        <v>43596.34159722222</v>
      </c>
      <c r="X213" s="86">
        <v>43596</v>
      </c>
      <c r="Y213" s="88" t="s">
        <v>1554</v>
      </c>
      <c r="Z213" s="83" t="s">
        <v>1584</v>
      </c>
      <c r="AA213" s="80"/>
      <c r="AB213" s="80"/>
      <c r="AC213" s="88" t="s">
        <v>1601</v>
      </c>
      <c r="AD213" s="88" t="s">
        <v>1602</v>
      </c>
      <c r="AE213" s="80" t="b">
        <v>0</v>
      </c>
      <c r="AF213" s="80">
        <v>1</v>
      </c>
      <c r="AG213" s="88" t="s">
        <v>852</v>
      </c>
      <c r="AH213" s="80" t="b">
        <v>0</v>
      </c>
      <c r="AI213" s="80" t="s">
        <v>866</v>
      </c>
      <c r="AJ213" s="80"/>
      <c r="AK213" s="88" t="s">
        <v>838</v>
      </c>
      <c r="AL213" s="80" t="b">
        <v>0</v>
      </c>
      <c r="AM213" s="80">
        <v>0</v>
      </c>
      <c r="AN213" s="88" t="s">
        <v>838</v>
      </c>
      <c r="AO213" s="80" t="s">
        <v>879</v>
      </c>
      <c r="AP213" s="80" t="b">
        <v>0</v>
      </c>
      <c r="AQ213" s="88" t="s">
        <v>1602</v>
      </c>
      <c r="AR213" s="80" t="s">
        <v>1613</v>
      </c>
      <c r="AS213" s="80">
        <v>0</v>
      </c>
      <c r="AT213" s="80">
        <v>0</v>
      </c>
      <c r="AU213" s="80"/>
      <c r="AV213" s="80"/>
      <c r="AW213" s="80"/>
      <c r="AX213" s="80"/>
      <c r="AY213" s="80"/>
      <c r="AZ213" s="80"/>
      <c r="BA213" s="80"/>
      <c r="BB213" s="80"/>
      <c r="BC213">
        <v>1</v>
      </c>
      <c r="BD213" s="79" t="str">
        <f>REPLACE(INDEX(GroupVertices[Group],MATCH(Edges[[#This Row],[Vertex 1]],GroupVertices[Vertex],0)),1,1,"")</f>
        <v>7</v>
      </c>
      <c r="BE213" s="79" t="str">
        <f>REPLACE(INDEX(GroupVertices[Group],MATCH(Edges[[#This Row],[Vertex 2]],GroupVertices[Vertex],0)),1,1,"")</f>
        <v>7</v>
      </c>
      <c r="BF213" s="48">
        <v>0</v>
      </c>
      <c r="BG213" s="49">
        <v>0</v>
      </c>
      <c r="BH213" s="48">
        <v>1</v>
      </c>
      <c r="BI213" s="49">
        <v>16.666666666666668</v>
      </c>
      <c r="BJ213" s="48">
        <v>0</v>
      </c>
      <c r="BK213" s="49">
        <v>0</v>
      </c>
      <c r="BL213" s="48">
        <v>5</v>
      </c>
      <c r="BM213" s="49">
        <v>83.33333333333333</v>
      </c>
      <c r="BN213" s="48">
        <v>6</v>
      </c>
    </row>
    <row r="214" spans="1:66" ht="15">
      <c r="A214" s="65" t="s">
        <v>287</v>
      </c>
      <c r="B214" s="65" t="s">
        <v>286</v>
      </c>
      <c r="C214" s="66" t="s">
        <v>2383</v>
      </c>
      <c r="D214" s="67">
        <v>3</v>
      </c>
      <c r="E214" s="68" t="s">
        <v>132</v>
      </c>
      <c r="F214" s="69">
        <v>32</v>
      </c>
      <c r="G214" s="66"/>
      <c r="H214" s="70"/>
      <c r="I214" s="71"/>
      <c r="J214" s="71"/>
      <c r="K214" s="34" t="s">
        <v>66</v>
      </c>
      <c r="L214" s="78">
        <v>214</v>
      </c>
      <c r="M214" s="78"/>
      <c r="N214" s="73"/>
      <c r="O214" s="80" t="s">
        <v>319</v>
      </c>
      <c r="P214" s="82">
        <v>43596.34174768518</v>
      </c>
      <c r="Q214" s="80" t="s">
        <v>1507</v>
      </c>
      <c r="R214" s="80"/>
      <c r="S214" s="80"/>
      <c r="T214" s="80"/>
      <c r="U214" s="80"/>
      <c r="V214" s="83" t="s">
        <v>1293</v>
      </c>
      <c r="W214" s="82">
        <v>43596.34174768518</v>
      </c>
      <c r="X214" s="86">
        <v>43596</v>
      </c>
      <c r="Y214" s="88" t="s">
        <v>1555</v>
      </c>
      <c r="Z214" s="83" t="s">
        <v>1585</v>
      </c>
      <c r="AA214" s="80"/>
      <c r="AB214" s="80"/>
      <c r="AC214" s="88" t="s">
        <v>825</v>
      </c>
      <c r="AD214" s="88" t="s">
        <v>1601</v>
      </c>
      <c r="AE214" s="80" t="b">
        <v>0</v>
      </c>
      <c r="AF214" s="80">
        <v>1</v>
      </c>
      <c r="AG214" s="88" t="s">
        <v>1610</v>
      </c>
      <c r="AH214" s="80" t="b">
        <v>0</v>
      </c>
      <c r="AI214" s="80" t="s">
        <v>866</v>
      </c>
      <c r="AJ214" s="80"/>
      <c r="AK214" s="88" t="s">
        <v>838</v>
      </c>
      <c r="AL214" s="80" t="b">
        <v>0</v>
      </c>
      <c r="AM214" s="80">
        <v>0</v>
      </c>
      <c r="AN214" s="88" t="s">
        <v>838</v>
      </c>
      <c r="AO214" s="80" t="s">
        <v>877</v>
      </c>
      <c r="AP214" s="80" t="b">
        <v>0</v>
      </c>
      <c r="AQ214" s="88" t="s">
        <v>1601</v>
      </c>
      <c r="AR214" s="80" t="s">
        <v>1613</v>
      </c>
      <c r="AS214" s="80">
        <v>0</v>
      </c>
      <c r="AT214" s="80">
        <v>0</v>
      </c>
      <c r="AU214" s="80"/>
      <c r="AV214" s="80"/>
      <c r="AW214" s="80"/>
      <c r="AX214" s="80"/>
      <c r="AY214" s="80"/>
      <c r="AZ214" s="80"/>
      <c r="BA214" s="80"/>
      <c r="BB214" s="80"/>
      <c r="BC214">
        <v>1</v>
      </c>
      <c r="BD214" s="79" t="str">
        <f>REPLACE(INDEX(GroupVertices[Group],MATCH(Edges[[#This Row],[Vertex 1]],GroupVertices[Vertex],0)),1,1,"")</f>
        <v>7</v>
      </c>
      <c r="BE214" s="79" t="str">
        <f>REPLACE(INDEX(GroupVertices[Group],MATCH(Edges[[#This Row],[Vertex 2]],GroupVertices[Vertex],0)),1,1,"")</f>
        <v>7</v>
      </c>
      <c r="BF214" s="48">
        <v>0</v>
      </c>
      <c r="BG214" s="49">
        <v>0</v>
      </c>
      <c r="BH214" s="48">
        <v>1</v>
      </c>
      <c r="BI214" s="49">
        <v>33.333333333333336</v>
      </c>
      <c r="BJ214" s="48">
        <v>0</v>
      </c>
      <c r="BK214" s="49">
        <v>0</v>
      </c>
      <c r="BL214" s="48">
        <v>2</v>
      </c>
      <c r="BM214" s="49">
        <v>66.66666666666667</v>
      </c>
      <c r="BN214" s="48">
        <v>3</v>
      </c>
    </row>
    <row r="215" spans="1:66" ht="15">
      <c r="A215" s="65" t="s">
        <v>287</v>
      </c>
      <c r="B215" s="65" t="s">
        <v>287</v>
      </c>
      <c r="C215" s="66" t="s">
        <v>2383</v>
      </c>
      <c r="D215" s="67">
        <v>3</v>
      </c>
      <c r="E215" s="68" t="s">
        <v>132</v>
      </c>
      <c r="F215" s="69">
        <v>32</v>
      </c>
      <c r="G215" s="66"/>
      <c r="H215" s="70"/>
      <c r="I215" s="71"/>
      <c r="J215" s="71"/>
      <c r="K215" s="34" t="s">
        <v>65</v>
      </c>
      <c r="L215" s="78">
        <v>215</v>
      </c>
      <c r="M215" s="78"/>
      <c r="N215" s="73"/>
      <c r="O215" s="80" t="s">
        <v>197</v>
      </c>
      <c r="P215" s="82">
        <v>43596.33447916667</v>
      </c>
      <c r="Q215" s="80" t="s">
        <v>1508</v>
      </c>
      <c r="R215" s="83" t="s">
        <v>1518</v>
      </c>
      <c r="S215" s="80" t="s">
        <v>433</v>
      </c>
      <c r="T215" s="80"/>
      <c r="U215" s="80"/>
      <c r="V215" s="83" t="s">
        <v>1293</v>
      </c>
      <c r="W215" s="82">
        <v>43596.33447916667</v>
      </c>
      <c r="X215" s="86">
        <v>43596</v>
      </c>
      <c r="Y215" s="88" t="s">
        <v>1556</v>
      </c>
      <c r="Z215" s="83" t="s">
        <v>1586</v>
      </c>
      <c r="AA215" s="80"/>
      <c r="AB215" s="80"/>
      <c r="AC215" s="88" t="s">
        <v>1602</v>
      </c>
      <c r="AD215" s="80"/>
      <c r="AE215" s="80" t="b">
        <v>0</v>
      </c>
      <c r="AF215" s="80">
        <v>12</v>
      </c>
      <c r="AG215" s="88" t="s">
        <v>838</v>
      </c>
      <c r="AH215" s="80" t="b">
        <v>1</v>
      </c>
      <c r="AI215" s="80" t="s">
        <v>866</v>
      </c>
      <c r="AJ215" s="80"/>
      <c r="AK215" s="88" t="s">
        <v>1611</v>
      </c>
      <c r="AL215" s="80" t="b">
        <v>0</v>
      </c>
      <c r="AM215" s="80">
        <v>0</v>
      </c>
      <c r="AN215" s="88" t="s">
        <v>838</v>
      </c>
      <c r="AO215" s="80" t="s">
        <v>877</v>
      </c>
      <c r="AP215" s="80" t="b">
        <v>0</v>
      </c>
      <c r="AQ215" s="88" t="s">
        <v>1602</v>
      </c>
      <c r="AR215" s="80" t="s">
        <v>1613</v>
      </c>
      <c r="AS215" s="80">
        <v>0</v>
      </c>
      <c r="AT215" s="80">
        <v>0</v>
      </c>
      <c r="AU215" s="80"/>
      <c r="AV215" s="80"/>
      <c r="AW215" s="80"/>
      <c r="AX215" s="80"/>
      <c r="AY215" s="80"/>
      <c r="AZ215" s="80"/>
      <c r="BA215" s="80"/>
      <c r="BB215" s="80"/>
      <c r="BC215">
        <v>1</v>
      </c>
      <c r="BD215" s="79" t="str">
        <f>REPLACE(INDEX(GroupVertices[Group],MATCH(Edges[[#This Row],[Vertex 1]],GroupVertices[Vertex],0)),1,1,"")</f>
        <v>7</v>
      </c>
      <c r="BE215" s="79" t="str">
        <f>REPLACE(INDEX(GroupVertices[Group],MATCH(Edges[[#This Row],[Vertex 2]],GroupVertices[Vertex],0)),1,1,"")</f>
        <v>7</v>
      </c>
      <c r="BF215" s="48">
        <v>1</v>
      </c>
      <c r="BG215" s="49">
        <v>12.5</v>
      </c>
      <c r="BH215" s="48">
        <v>0</v>
      </c>
      <c r="BI215" s="49">
        <v>0</v>
      </c>
      <c r="BJ215" s="48">
        <v>0</v>
      </c>
      <c r="BK215" s="49">
        <v>0</v>
      </c>
      <c r="BL215" s="48">
        <v>7</v>
      </c>
      <c r="BM215" s="49">
        <v>87.5</v>
      </c>
      <c r="BN215" s="48">
        <v>8</v>
      </c>
    </row>
    <row r="216" spans="1:66" ht="15">
      <c r="A216" s="65" t="s">
        <v>249</v>
      </c>
      <c r="B216" s="65" t="s">
        <v>249</v>
      </c>
      <c r="C216" s="66" t="s">
        <v>2385</v>
      </c>
      <c r="D216" s="67">
        <v>10</v>
      </c>
      <c r="E216" s="68" t="s">
        <v>136</v>
      </c>
      <c r="F216" s="69">
        <v>21.6</v>
      </c>
      <c r="G216" s="66"/>
      <c r="H216" s="70"/>
      <c r="I216" s="71"/>
      <c r="J216" s="71"/>
      <c r="K216" s="34" t="s">
        <v>65</v>
      </c>
      <c r="L216" s="78">
        <v>216</v>
      </c>
      <c r="M216" s="78"/>
      <c r="N216" s="73"/>
      <c r="O216" s="80" t="s">
        <v>197</v>
      </c>
      <c r="P216" s="82">
        <v>43594.302708333336</v>
      </c>
      <c r="Q216" s="80" t="s">
        <v>1509</v>
      </c>
      <c r="R216" s="83" t="s">
        <v>1519</v>
      </c>
      <c r="S216" s="80" t="s">
        <v>433</v>
      </c>
      <c r="T216" s="80"/>
      <c r="U216" s="80"/>
      <c r="V216" s="83" t="s">
        <v>487</v>
      </c>
      <c r="W216" s="82">
        <v>43594.302708333336</v>
      </c>
      <c r="X216" s="86">
        <v>43594</v>
      </c>
      <c r="Y216" s="88" t="s">
        <v>1557</v>
      </c>
      <c r="Z216" s="83" t="s">
        <v>1587</v>
      </c>
      <c r="AA216" s="80"/>
      <c r="AB216" s="80"/>
      <c r="AC216" s="88" t="s">
        <v>1603</v>
      </c>
      <c r="AD216" s="80"/>
      <c r="AE216" s="80" t="b">
        <v>0</v>
      </c>
      <c r="AF216" s="80">
        <v>44</v>
      </c>
      <c r="AG216" s="88" t="s">
        <v>838</v>
      </c>
      <c r="AH216" s="80" t="b">
        <v>1</v>
      </c>
      <c r="AI216" s="80" t="s">
        <v>866</v>
      </c>
      <c r="AJ216" s="80"/>
      <c r="AK216" s="88" t="s">
        <v>1612</v>
      </c>
      <c r="AL216" s="80" t="b">
        <v>0</v>
      </c>
      <c r="AM216" s="80">
        <v>1</v>
      </c>
      <c r="AN216" s="88" t="s">
        <v>838</v>
      </c>
      <c r="AO216" s="80" t="s">
        <v>878</v>
      </c>
      <c r="AP216" s="80" t="b">
        <v>0</v>
      </c>
      <c r="AQ216" s="88" t="s">
        <v>1603</v>
      </c>
      <c r="AR216" s="80" t="s">
        <v>1613</v>
      </c>
      <c r="AS216" s="80">
        <v>0</v>
      </c>
      <c r="AT216" s="80">
        <v>0</v>
      </c>
      <c r="AU216" s="80"/>
      <c r="AV216" s="80"/>
      <c r="AW216" s="80"/>
      <c r="AX216" s="80"/>
      <c r="AY216" s="80"/>
      <c r="AZ216" s="80"/>
      <c r="BA216" s="80"/>
      <c r="BB216" s="80"/>
      <c r="BC216">
        <v>3</v>
      </c>
      <c r="BD216" s="79" t="str">
        <f>REPLACE(INDEX(GroupVertices[Group],MATCH(Edges[[#This Row],[Vertex 1]],GroupVertices[Vertex],0)),1,1,"")</f>
        <v>1</v>
      </c>
      <c r="BE216" s="79" t="str">
        <f>REPLACE(INDEX(GroupVertices[Group],MATCH(Edges[[#This Row],[Vertex 2]],GroupVertices[Vertex],0)),1,1,"")</f>
        <v>1</v>
      </c>
      <c r="BF216" s="48">
        <v>7</v>
      </c>
      <c r="BG216" s="49">
        <v>15.909090909090908</v>
      </c>
      <c r="BH216" s="48">
        <v>0</v>
      </c>
      <c r="BI216" s="49">
        <v>0</v>
      </c>
      <c r="BJ216" s="48">
        <v>0</v>
      </c>
      <c r="BK216" s="49">
        <v>0</v>
      </c>
      <c r="BL216" s="48">
        <v>37</v>
      </c>
      <c r="BM216" s="49">
        <v>84.0909090909091</v>
      </c>
      <c r="BN216" s="48">
        <v>44</v>
      </c>
    </row>
    <row r="217" spans="1:66" ht="15">
      <c r="A217" s="65" t="s">
        <v>249</v>
      </c>
      <c r="B217" s="65" t="s">
        <v>249</v>
      </c>
      <c r="C217" s="66" t="s">
        <v>2385</v>
      </c>
      <c r="D217" s="67">
        <v>10</v>
      </c>
      <c r="E217" s="68" t="s">
        <v>136</v>
      </c>
      <c r="F217" s="69">
        <v>21.6</v>
      </c>
      <c r="G217" s="66"/>
      <c r="H217" s="70"/>
      <c r="I217" s="71"/>
      <c r="J217" s="71"/>
      <c r="K217" s="34" t="s">
        <v>65</v>
      </c>
      <c r="L217" s="78">
        <v>217</v>
      </c>
      <c r="M217" s="78"/>
      <c r="N217" s="73"/>
      <c r="O217" s="80" t="s">
        <v>197</v>
      </c>
      <c r="P217" s="82">
        <v>43594.302719907406</v>
      </c>
      <c r="Q217" s="80" t="s">
        <v>1510</v>
      </c>
      <c r="R217" s="80"/>
      <c r="S217" s="80"/>
      <c r="T217" s="80"/>
      <c r="U217" s="80"/>
      <c r="V217" s="83" t="s">
        <v>487</v>
      </c>
      <c r="W217" s="82">
        <v>43594.302719907406</v>
      </c>
      <c r="X217" s="86">
        <v>43594</v>
      </c>
      <c r="Y217" s="88" t="s">
        <v>1558</v>
      </c>
      <c r="Z217" s="83" t="s">
        <v>1588</v>
      </c>
      <c r="AA217" s="80"/>
      <c r="AB217" s="80"/>
      <c r="AC217" s="88" t="s">
        <v>822</v>
      </c>
      <c r="AD217" s="88" t="s">
        <v>1603</v>
      </c>
      <c r="AE217" s="80" t="b">
        <v>0</v>
      </c>
      <c r="AF217" s="80">
        <v>23</v>
      </c>
      <c r="AG217" s="88" t="s">
        <v>849</v>
      </c>
      <c r="AH217" s="80" t="b">
        <v>0</v>
      </c>
      <c r="AI217" s="80" t="s">
        <v>866</v>
      </c>
      <c r="AJ217" s="80"/>
      <c r="AK217" s="88" t="s">
        <v>838</v>
      </c>
      <c r="AL217" s="80" t="b">
        <v>0</v>
      </c>
      <c r="AM217" s="80">
        <v>0</v>
      </c>
      <c r="AN217" s="88" t="s">
        <v>838</v>
      </c>
      <c r="AO217" s="80" t="s">
        <v>878</v>
      </c>
      <c r="AP217" s="80" t="b">
        <v>0</v>
      </c>
      <c r="AQ217" s="88" t="s">
        <v>1603</v>
      </c>
      <c r="AR217" s="80" t="s">
        <v>1613</v>
      </c>
      <c r="AS217" s="80">
        <v>0</v>
      </c>
      <c r="AT217" s="80">
        <v>0</v>
      </c>
      <c r="AU217" s="80"/>
      <c r="AV217" s="80"/>
      <c r="AW217" s="80"/>
      <c r="AX217" s="80"/>
      <c r="AY217" s="80"/>
      <c r="AZ217" s="80"/>
      <c r="BA217" s="80"/>
      <c r="BB217" s="80"/>
      <c r="BC217">
        <v>3</v>
      </c>
      <c r="BD217" s="79" t="str">
        <f>REPLACE(INDEX(GroupVertices[Group],MATCH(Edges[[#This Row],[Vertex 1]],GroupVertices[Vertex],0)),1,1,"")</f>
        <v>1</v>
      </c>
      <c r="BE217" s="79" t="str">
        <f>REPLACE(INDEX(GroupVertices[Group],MATCH(Edges[[#This Row],[Vertex 2]],GroupVertices[Vertex],0)),1,1,"")</f>
        <v>1</v>
      </c>
      <c r="BF217" s="48">
        <v>3</v>
      </c>
      <c r="BG217" s="49">
        <v>8.823529411764707</v>
      </c>
      <c r="BH217" s="48">
        <v>1</v>
      </c>
      <c r="BI217" s="49">
        <v>2.9411764705882355</v>
      </c>
      <c r="BJ217" s="48">
        <v>0</v>
      </c>
      <c r="BK217" s="49">
        <v>0</v>
      </c>
      <c r="BL217" s="48">
        <v>30</v>
      </c>
      <c r="BM217" s="49">
        <v>88.23529411764706</v>
      </c>
      <c r="BN217" s="48">
        <v>34</v>
      </c>
    </row>
    <row r="218" spans="1:66" ht="15">
      <c r="A218" s="65" t="s">
        <v>242</v>
      </c>
      <c r="B218" s="65" t="s">
        <v>275</v>
      </c>
      <c r="C218" s="66" t="s">
        <v>2384</v>
      </c>
      <c r="D218" s="67">
        <v>6.5</v>
      </c>
      <c r="E218" s="68" t="s">
        <v>136</v>
      </c>
      <c r="F218" s="69">
        <v>26.8</v>
      </c>
      <c r="G218" s="66"/>
      <c r="H218" s="70"/>
      <c r="I218" s="71"/>
      <c r="J218" s="71"/>
      <c r="K218" s="34" t="s">
        <v>65</v>
      </c>
      <c r="L218" s="78">
        <v>218</v>
      </c>
      <c r="M218" s="78"/>
      <c r="N218" s="73"/>
      <c r="O218" s="80" t="s">
        <v>318</v>
      </c>
      <c r="P218" s="82">
        <v>43586.21996527778</v>
      </c>
      <c r="Q218" s="80" t="s">
        <v>1511</v>
      </c>
      <c r="R218" s="80"/>
      <c r="S218" s="80"/>
      <c r="T218" s="80" t="s">
        <v>1527</v>
      </c>
      <c r="U218" s="83" t="s">
        <v>1533</v>
      </c>
      <c r="V218" s="83" t="s">
        <v>1533</v>
      </c>
      <c r="W218" s="82">
        <v>43586.21996527778</v>
      </c>
      <c r="X218" s="86">
        <v>43586</v>
      </c>
      <c r="Y218" s="88" t="s">
        <v>1559</v>
      </c>
      <c r="Z218" s="83" t="s">
        <v>1589</v>
      </c>
      <c r="AA218" s="80"/>
      <c r="AB218" s="80"/>
      <c r="AC218" s="88" t="s">
        <v>1604</v>
      </c>
      <c r="AD218" s="80"/>
      <c r="AE218" s="80" t="b">
        <v>0</v>
      </c>
      <c r="AF218" s="80">
        <v>2</v>
      </c>
      <c r="AG218" s="88" t="s">
        <v>838</v>
      </c>
      <c r="AH218" s="80" t="b">
        <v>0</v>
      </c>
      <c r="AI218" s="80" t="s">
        <v>866</v>
      </c>
      <c r="AJ218" s="80"/>
      <c r="AK218" s="88" t="s">
        <v>838</v>
      </c>
      <c r="AL218" s="80" t="b">
        <v>0</v>
      </c>
      <c r="AM218" s="80">
        <v>0</v>
      </c>
      <c r="AN218" s="88" t="s">
        <v>838</v>
      </c>
      <c r="AO218" s="80" t="s">
        <v>877</v>
      </c>
      <c r="AP218" s="80" t="b">
        <v>0</v>
      </c>
      <c r="AQ218" s="88" t="s">
        <v>1604</v>
      </c>
      <c r="AR218" s="80" t="s">
        <v>1613</v>
      </c>
      <c r="AS218" s="80">
        <v>0</v>
      </c>
      <c r="AT218" s="80">
        <v>0</v>
      </c>
      <c r="AU218" s="80"/>
      <c r="AV218" s="80"/>
      <c r="AW218" s="80"/>
      <c r="AX218" s="80"/>
      <c r="AY218" s="80"/>
      <c r="AZ218" s="80"/>
      <c r="BA218" s="80"/>
      <c r="BB218" s="80"/>
      <c r="BC218">
        <v>2</v>
      </c>
      <c r="BD218" s="79" t="str">
        <f>REPLACE(INDEX(GroupVertices[Group],MATCH(Edges[[#This Row],[Vertex 1]],GroupVertices[Vertex],0)),1,1,"")</f>
        <v>1</v>
      </c>
      <c r="BE218" s="79" t="str">
        <f>REPLACE(INDEX(GroupVertices[Group],MATCH(Edges[[#This Row],[Vertex 2]],GroupVertices[Vertex],0)),1,1,"")</f>
        <v>1</v>
      </c>
      <c r="BF218" s="48"/>
      <c r="BG218" s="49"/>
      <c r="BH218" s="48"/>
      <c r="BI218" s="49"/>
      <c r="BJ218" s="48"/>
      <c r="BK218" s="49"/>
      <c r="BL218" s="48"/>
      <c r="BM218" s="49"/>
      <c r="BN218" s="48"/>
    </row>
    <row r="219" spans="1:66" ht="15">
      <c r="A219" s="65" t="s">
        <v>243</v>
      </c>
      <c r="B219" s="65" t="s">
        <v>275</v>
      </c>
      <c r="C219" s="66" t="s">
        <v>2384</v>
      </c>
      <c r="D219" s="67">
        <v>6.5</v>
      </c>
      <c r="E219" s="68" t="s">
        <v>136</v>
      </c>
      <c r="F219" s="69">
        <v>26.8</v>
      </c>
      <c r="G219" s="66"/>
      <c r="H219" s="70"/>
      <c r="I219" s="71"/>
      <c r="J219" s="71"/>
      <c r="K219" s="34" t="s">
        <v>65</v>
      </c>
      <c r="L219" s="78">
        <v>219</v>
      </c>
      <c r="M219" s="78"/>
      <c r="N219" s="73"/>
      <c r="O219" s="80" t="s">
        <v>318</v>
      </c>
      <c r="P219" s="82">
        <v>43586.25853009259</v>
      </c>
      <c r="Q219" s="80" t="s">
        <v>1512</v>
      </c>
      <c r="R219" s="80"/>
      <c r="S219" s="80"/>
      <c r="T219" s="80"/>
      <c r="U219" s="80"/>
      <c r="V219" s="83" t="s">
        <v>485</v>
      </c>
      <c r="W219" s="82">
        <v>43586.25853009259</v>
      </c>
      <c r="X219" s="86">
        <v>43586</v>
      </c>
      <c r="Y219" s="88" t="s">
        <v>1560</v>
      </c>
      <c r="Z219" s="83" t="s">
        <v>1590</v>
      </c>
      <c r="AA219" s="80"/>
      <c r="AB219" s="80"/>
      <c r="AC219" s="88" t="s">
        <v>819</v>
      </c>
      <c r="AD219" s="88" t="s">
        <v>1604</v>
      </c>
      <c r="AE219" s="80" t="b">
        <v>0</v>
      </c>
      <c r="AF219" s="80">
        <v>0</v>
      </c>
      <c r="AG219" s="88" t="s">
        <v>841</v>
      </c>
      <c r="AH219" s="80" t="b">
        <v>0</v>
      </c>
      <c r="AI219" s="80" t="s">
        <v>866</v>
      </c>
      <c r="AJ219" s="80"/>
      <c r="AK219" s="88" t="s">
        <v>838</v>
      </c>
      <c r="AL219" s="80" t="b">
        <v>0</v>
      </c>
      <c r="AM219" s="80">
        <v>0</v>
      </c>
      <c r="AN219" s="88" t="s">
        <v>838</v>
      </c>
      <c r="AO219" s="80" t="s">
        <v>880</v>
      </c>
      <c r="AP219" s="80" t="b">
        <v>0</v>
      </c>
      <c r="AQ219" s="88" t="s">
        <v>1604</v>
      </c>
      <c r="AR219" s="80" t="s">
        <v>1613</v>
      </c>
      <c r="AS219" s="80">
        <v>0</v>
      </c>
      <c r="AT219" s="80">
        <v>0</v>
      </c>
      <c r="AU219" s="80"/>
      <c r="AV219" s="80"/>
      <c r="AW219" s="80"/>
      <c r="AX219" s="80"/>
      <c r="AY219" s="80"/>
      <c r="AZ219" s="80"/>
      <c r="BA219" s="80"/>
      <c r="BB219" s="80"/>
      <c r="BC219">
        <v>2</v>
      </c>
      <c r="BD219" s="79" t="str">
        <f>REPLACE(INDEX(GroupVertices[Group],MATCH(Edges[[#This Row],[Vertex 1]],GroupVertices[Vertex],0)),1,1,"")</f>
        <v>1</v>
      </c>
      <c r="BE219" s="79" t="str">
        <f>REPLACE(INDEX(GroupVertices[Group],MATCH(Edges[[#This Row],[Vertex 2]],GroupVertices[Vertex],0)),1,1,"")</f>
        <v>1</v>
      </c>
      <c r="BF219" s="48"/>
      <c r="BG219" s="49"/>
      <c r="BH219" s="48"/>
      <c r="BI219" s="49"/>
      <c r="BJ219" s="48"/>
      <c r="BK219" s="49"/>
      <c r="BL219" s="48"/>
      <c r="BM219" s="49"/>
      <c r="BN219" s="48"/>
    </row>
    <row r="220" spans="1:66" ht="15">
      <c r="A220" s="65" t="s">
        <v>242</v>
      </c>
      <c r="B220" s="65" t="s">
        <v>276</v>
      </c>
      <c r="C220" s="66" t="s">
        <v>2384</v>
      </c>
      <c r="D220" s="67">
        <v>6.5</v>
      </c>
      <c r="E220" s="68" t="s">
        <v>136</v>
      </c>
      <c r="F220" s="69">
        <v>26.8</v>
      </c>
      <c r="G220" s="66"/>
      <c r="H220" s="70"/>
      <c r="I220" s="71"/>
      <c r="J220" s="71"/>
      <c r="K220" s="34" t="s">
        <v>65</v>
      </c>
      <c r="L220" s="78">
        <v>220</v>
      </c>
      <c r="M220" s="78"/>
      <c r="N220" s="73"/>
      <c r="O220" s="80" t="s">
        <v>318</v>
      </c>
      <c r="P220" s="82">
        <v>43586.21996527778</v>
      </c>
      <c r="Q220" s="80" t="s">
        <v>1511</v>
      </c>
      <c r="R220" s="80"/>
      <c r="S220" s="80"/>
      <c r="T220" s="80" t="s">
        <v>1527</v>
      </c>
      <c r="U220" s="83" t="s">
        <v>1533</v>
      </c>
      <c r="V220" s="83" t="s">
        <v>1533</v>
      </c>
      <c r="W220" s="82">
        <v>43586.21996527778</v>
      </c>
      <c r="X220" s="86">
        <v>43586</v>
      </c>
      <c r="Y220" s="88" t="s">
        <v>1559</v>
      </c>
      <c r="Z220" s="83" t="s">
        <v>1589</v>
      </c>
      <c r="AA220" s="80"/>
      <c r="AB220" s="80"/>
      <c r="AC220" s="88" t="s">
        <v>1604</v>
      </c>
      <c r="AD220" s="80"/>
      <c r="AE220" s="80" t="b">
        <v>0</v>
      </c>
      <c r="AF220" s="80">
        <v>2</v>
      </c>
      <c r="AG220" s="88" t="s">
        <v>838</v>
      </c>
      <c r="AH220" s="80" t="b">
        <v>0</v>
      </c>
      <c r="AI220" s="80" t="s">
        <v>866</v>
      </c>
      <c r="AJ220" s="80"/>
      <c r="AK220" s="88" t="s">
        <v>838</v>
      </c>
      <c r="AL220" s="80" t="b">
        <v>0</v>
      </c>
      <c r="AM220" s="80">
        <v>0</v>
      </c>
      <c r="AN220" s="88" t="s">
        <v>838</v>
      </c>
      <c r="AO220" s="80" t="s">
        <v>877</v>
      </c>
      <c r="AP220" s="80" t="b">
        <v>0</v>
      </c>
      <c r="AQ220" s="88" t="s">
        <v>1604</v>
      </c>
      <c r="AR220" s="80" t="s">
        <v>1613</v>
      </c>
      <c r="AS220" s="80">
        <v>0</v>
      </c>
      <c r="AT220" s="80">
        <v>0</v>
      </c>
      <c r="AU220" s="80"/>
      <c r="AV220" s="80"/>
      <c r="AW220" s="80"/>
      <c r="AX220" s="80"/>
      <c r="AY220" s="80"/>
      <c r="AZ220" s="80"/>
      <c r="BA220" s="80"/>
      <c r="BB220" s="80"/>
      <c r="BC220">
        <v>2</v>
      </c>
      <c r="BD220" s="79" t="str">
        <f>REPLACE(INDEX(GroupVertices[Group],MATCH(Edges[[#This Row],[Vertex 1]],GroupVertices[Vertex],0)),1,1,"")</f>
        <v>1</v>
      </c>
      <c r="BE220" s="79" t="str">
        <f>REPLACE(INDEX(GroupVertices[Group],MATCH(Edges[[#This Row],[Vertex 2]],GroupVertices[Vertex],0)),1,1,"")</f>
        <v>1</v>
      </c>
      <c r="BF220" s="48">
        <v>0</v>
      </c>
      <c r="BG220" s="49">
        <v>0</v>
      </c>
      <c r="BH220" s="48">
        <v>0</v>
      </c>
      <c r="BI220" s="49">
        <v>0</v>
      </c>
      <c r="BJ220" s="48">
        <v>0</v>
      </c>
      <c r="BK220" s="49">
        <v>0</v>
      </c>
      <c r="BL220" s="48">
        <v>4</v>
      </c>
      <c r="BM220" s="49">
        <v>100</v>
      </c>
      <c r="BN220" s="48">
        <v>4</v>
      </c>
    </row>
    <row r="221" spans="1:66" ht="15">
      <c r="A221" s="65" t="s">
        <v>243</v>
      </c>
      <c r="B221" s="65" t="s">
        <v>276</v>
      </c>
      <c r="C221" s="66" t="s">
        <v>2384</v>
      </c>
      <c r="D221" s="67">
        <v>6.5</v>
      </c>
      <c r="E221" s="68" t="s">
        <v>136</v>
      </c>
      <c r="F221" s="69">
        <v>26.8</v>
      </c>
      <c r="G221" s="66"/>
      <c r="H221" s="70"/>
      <c r="I221" s="71"/>
      <c r="J221" s="71"/>
      <c r="K221" s="34" t="s">
        <v>65</v>
      </c>
      <c r="L221" s="78">
        <v>221</v>
      </c>
      <c r="M221" s="78"/>
      <c r="N221" s="73"/>
      <c r="O221" s="80" t="s">
        <v>318</v>
      </c>
      <c r="P221" s="82">
        <v>43586.25853009259</v>
      </c>
      <c r="Q221" s="80" t="s">
        <v>1512</v>
      </c>
      <c r="R221" s="80"/>
      <c r="S221" s="80"/>
      <c r="T221" s="80"/>
      <c r="U221" s="80"/>
      <c r="V221" s="83" t="s">
        <v>485</v>
      </c>
      <c r="W221" s="82">
        <v>43586.25853009259</v>
      </c>
      <c r="X221" s="86">
        <v>43586</v>
      </c>
      <c r="Y221" s="88" t="s">
        <v>1560</v>
      </c>
      <c r="Z221" s="83" t="s">
        <v>1590</v>
      </c>
      <c r="AA221" s="80"/>
      <c r="AB221" s="80"/>
      <c r="AC221" s="88" t="s">
        <v>819</v>
      </c>
      <c r="AD221" s="88" t="s">
        <v>1604</v>
      </c>
      <c r="AE221" s="80" t="b">
        <v>0</v>
      </c>
      <c r="AF221" s="80">
        <v>0</v>
      </c>
      <c r="AG221" s="88" t="s">
        <v>841</v>
      </c>
      <c r="AH221" s="80" t="b">
        <v>0</v>
      </c>
      <c r="AI221" s="80" t="s">
        <v>866</v>
      </c>
      <c r="AJ221" s="80"/>
      <c r="AK221" s="88" t="s">
        <v>838</v>
      </c>
      <c r="AL221" s="80" t="b">
        <v>0</v>
      </c>
      <c r="AM221" s="80">
        <v>0</v>
      </c>
      <c r="AN221" s="88" t="s">
        <v>838</v>
      </c>
      <c r="AO221" s="80" t="s">
        <v>880</v>
      </c>
      <c r="AP221" s="80" t="b">
        <v>0</v>
      </c>
      <c r="AQ221" s="88" t="s">
        <v>1604</v>
      </c>
      <c r="AR221" s="80" t="s">
        <v>1613</v>
      </c>
      <c r="AS221" s="80">
        <v>0</v>
      </c>
      <c r="AT221" s="80">
        <v>0</v>
      </c>
      <c r="AU221" s="80"/>
      <c r="AV221" s="80"/>
      <c r="AW221" s="80"/>
      <c r="AX221" s="80"/>
      <c r="AY221" s="80"/>
      <c r="AZ221" s="80"/>
      <c r="BA221" s="80"/>
      <c r="BB221" s="80"/>
      <c r="BC221">
        <v>2</v>
      </c>
      <c r="BD221" s="79" t="str">
        <f>REPLACE(INDEX(GroupVertices[Group],MATCH(Edges[[#This Row],[Vertex 1]],GroupVertices[Vertex],0)),1,1,"")</f>
        <v>1</v>
      </c>
      <c r="BE221" s="79" t="str">
        <f>REPLACE(INDEX(GroupVertices[Group],MATCH(Edges[[#This Row],[Vertex 2]],GroupVertices[Vertex],0)),1,1,"")</f>
        <v>1</v>
      </c>
      <c r="BF221" s="48">
        <v>0</v>
      </c>
      <c r="BG221" s="49">
        <v>0</v>
      </c>
      <c r="BH221" s="48">
        <v>0</v>
      </c>
      <c r="BI221" s="49">
        <v>0</v>
      </c>
      <c r="BJ221" s="48">
        <v>0</v>
      </c>
      <c r="BK221" s="49">
        <v>0</v>
      </c>
      <c r="BL221" s="48">
        <v>18</v>
      </c>
      <c r="BM221" s="49">
        <v>100</v>
      </c>
      <c r="BN221" s="48">
        <v>18</v>
      </c>
    </row>
    <row r="222" spans="1:66" ht="15">
      <c r="A222" s="65" t="s">
        <v>243</v>
      </c>
      <c r="B222" s="65" t="s">
        <v>242</v>
      </c>
      <c r="C222" s="66" t="s">
        <v>2384</v>
      </c>
      <c r="D222" s="67">
        <v>6.5</v>
      </c>
      <c r="E222" s="68" t="s">
        <v>136</v>
      </c>
      <c r="F222" s="69">
        <v>26.8</v>
      </c>
      <c r="G222" s="66"/>
      <c r="H222" s="70"/>
      <c r="I222" s="71"/>
      <c r="J222" s="71"/>
      <c r="K222" s="34" t="s">
        <v>66</v>
      </c>
      <c r="L222" s="78">
        <v>222</v>
      </c>
      <c r="M222" s="78"/>
      <c r="N222" s="73"/>
      <c r="O222" s="80" t="s">
        <v>319</v>
      </c>
      <c r="P222" s="82">
        <v>43586.25853009259</v>
      </c>
      <c r="Q222" s="80" t="s">
        <v>1512</v>
      </c>
      <c r="R222" s="80"/>
      <c r="S222" s="80"/>
      <c r="T222" s="80"/>
      <c r="U222" s="80"/>
      <c r="V222" s="83" t="s">
        <v>485</v>
      </c>
      <c r="W222" s="82">
        <v>43586.25853009259</v>
      </c>
      <c r="X222" s="86">
        <v>43586</v>
      </c>
      <c r="Y222" s="88" t="s">
        <v>1560</v>
      </c>
      <c r="Z222" s="83" t="s">
        <v>1590</v>
      </c>
      <c r="AA222" s="80"/>
      <c r="AB222" s="80"/>
      <c r="AC222" s="88" t="s">
        <v>819</v>
      </c>
      <c r="AD222" s="88" t="s">
        <v>1604</v>
      </c>
      <c r="AE222" s="80" t="b">
        <v>0</v>
      </c>
      <c r="AF222" s="80">
        <v>0</v>
      </c>
      <c r="AG222" s="88" t="s">
        <v>841</v>
      </c>
      <c r="AH222" s="80" t="b">
        <v>0</v>
      </c>
      <c r="AI222" s="80" t="s">
        <v>866</v>
      </c>
      <c r="AJ222" s="80"/>
      <c r="AK222" s="88" t="s">
        <v>838</v>
      </c>
      <c r="AL222" s="80" t="b">
        <v>0</v>
      </c>
      <c r="AM222" s="80">
        <v>0</v>
      </c>
      <c r="AN222" s="88" t="s">
        <v>838</v>
      </c>
      <c r="AO222" s="80" t="s">
        <v>880</v>
      </c>
      <c r="AP222" s="80" t="b">
        <v>0</v>
      </c>
      <c r="AQ222" s="88" t="s">
        <v>1604</v>
      </c>
      <c r="AR222" s="80" t="s">
        <v>1613</v>
      </c>
      <c r="AS222" s="80">
        <v>0</v>
      </c>
      <c r="AT222" s="80">
        <v>0</v>
      </c>
      <c r="AU222" s="80"/>
      <c r="AV222" s="80"/>
      <c r="AW222" s="80"/>
      <c r="AX222" s="80"/>
      <c r="AY222" s="80"/>
      <c r="AZ222" s="80"/>
      <c r="BA222" s="80"/>
      <c r="BB222" s="80"/>
      <c r="BC222">
        <v>2</v>
      </c>
      <c r="BD222" s="79" t="str">
        <f>REPLACE(INDEX(GroupVertices[Group],MATCH(Edges[[#This Row],[Vertex 1]],GroupVertices[Vertex],0)),1,1,"")</f>
        <v>1</v>
      </c>
      <c r="BE222" s="79" t="str">
        <f>REPLACE(INDEX(GroupVertices[Group],MATCH(Edges[[#This Row],[Vertex 2]],GroupVertices[Vertex],0)),1,1,"")</f>
        <v>1</v>
      </c>
      <c r="BF222" s="48"/>
      <c r="BG222" s="49"/>
      <c r="BH222" s="48"/>
      <c r="BI222" s="49"/>
      <c r="BJ222" s="48"/>
      <c r="BK222" s="49"/>
      <c r="BL222" s="48"/>
      <c r="BM222" s="49"/>
      <c r="BN222" s="48"/>
    </row>
    <row r="223" spans="1:66" ht="15">
      <c r="A223" s="65" t="s">
        <v>250</v>
      </c>
      <c r="B223" s="65" t="s">
        <v>250</v>
      </c>
      <c r="C223" s="66" t="s">
        <v>2383</v>
      </c>
      <c r="D223" s="67">
        <v>3</v>
      </c>
      <c r="E223" s="68" t="s">
        <v>132</v>
      </c>
      <c r="F223" s="69">
        <v>32</v>
      </c>
      <c r="G223" s="66"/>
      <c r="H223" s="70"/>
      <c r="I223" s="71"/>
      <c r="J223" s="71"/>
      <c r="K223" s="34" t="s">
        <v>65</v>
      </c>
      <c r="L223" s="78">
        <v>223</v>
      </c>
      <c r="M223" s="78"/>
      <c r="N223" s="73"/>
      <c r="O223" s="80" t="s">
        <v>197</v>
      </c>
      <c r="P223" s="82">
        <v>43594.97146990741</v>
      </c>
      <c r="Q223" s="80" t="s">
        <v>1513</v>
      </c>
      <c r="R223" s="80"/>
      <c r="S223" s="80"/>
      <c r="T223" s="80"/>
      <c r="U223" s="80"/>
      <c r="V223" s="83" t="s">
        <v>1289</v>
      </c>
      <c r="W223" s="82">
        <v>43594.97146990741</v>
      </c>
      <c r="X223" s="86">
        <v>43594</v>
      </c>
      <c r="Y223" s="88" t="s">
        <v>1561</v>
      </c>
      <c r="Z223" s="83" t="s">
        <v>1591</v>
      </c>
      <c r="AA223" s="80"/>
      <c r="AB223" s="80"/>
      <c r="AC223" s="88" t="s">
        <v>823</v>
      </c>
      <c r="AD223" s="80"/>
      <c r="AE223" s="80" t="b">
        <v>0</v>
      </c>
      <c r="AF223" s="80">
        <v>1</v>
      </c>
      <c r="AG223" s="88" t="s">
        <v>838</v>
      </c>
      <c r="AH223" s="80" t="b">
        <v>0</v>
      </c>
      <c r="AI223" s="80" t="s">
        <v>866</v>
      </c>
      <c r="AJ223" s="80"/>
      <c r="AK223" s="88" t="s">
        <v>838</v>
      </c>
      <c r="AL223" s="80" t="b">
        <v>0</v>
      </c>
      <c r="AM223" s="80">
        <v>0</v>
      </c>
      <c r="AN223" s="88" t="s">
        <v>838</v>
      </c>
      <c r="AO223" s="80" t="s">
        <v>878</v>
      </c>
      <c r="AP223" s="80" t="b">
        <v>0</v>
      </c>
      <c r="AQ223" s="88" t="s">
        <v>823</v>
      </c>
      <c r="AR223" s="80" t="s">
        <v>1613</v>
      </c>
      <c r="AS223" s="80">
        <v>0</v>
      </c>
      <c r="AT223" s="80">
        <v>0</v>
      </c>
      <c r="AU223" s="80"/>
      <c r="AV223" s="80"/>
      <c r="AW223" s="80"/>
      <c r="AX223" s="80"/>
      <c r="AY223" s="80"/>
      <c r="AZ223" s="80"/>
      <c r="BA223" s="80"/>
      <c r="BB223" s="80"/>
      <c r="BC223">
        <v>1</v>
      </c>
      <c r="BD223" s="79" t="str">
        <f>REPLACE(INDEX(GroupVertices[Group],MATCH(Edges[[#This Row],[Vertex 1]],GroupVertices[Vertex],0)),1,1,"")</f>
        <v>1</v>
      </c>
      <c r="BE223" s="79" t="str">
        <f>REPLACE(INDEX(GroupVertices[Group],MATCH(Edges[[#This Row],[Vertex 2]],GroupVertices[Vertex],0)),1,1,"")</f>
        <v>1</v>
      </c>
      <c r="BF223" s="48">
        <v>0</v>
      </c>
      <c r="BG223" s="49">
        <v>0</v>
      </c>
      <c r="BH223" s="48">
        <v>1</v>
      </c>
      <c r="BI223" s="49">
        <v>3.0303030303030303</v>
      </c>
      <c r="BJ223" s="48">
        <v>0</v>
      </c>
      <c r="BK223" s="49">
        <v>0</v>
      </c>
      <c r="BL223" s="48">
        <v>32</v>
      </c>
      <c r="BM223" s="49">
        <v>96.96969696969697</v>
      </c>
      <c r="BN223" s="48">
        <v>33</v>
      </c>
    </row>
    <row r="224" spans="1:66" ht="15">
      <c r="A224" s="90" t="s">
        <v>239</v>
      </c>
      <c r="B224" s="90" t="s">
        <v>239</v>
      </c>
      <c r="C224" s="91" t="s">
        <v>2383</v>
      </c>
      <c r="D224" s="92">
        <v>3</v>
      </c>
      <c r="E224" s="105" t="s">
        <v>132</v>
      </c>
      <c r="F224" s="93">
        <v>32</v>
      </c>
      <c r="G224" s="91"/>
      <c r="H224" s="94"/>
      <c r="I224" s="95"/>
      <c r="J224" s="95"/>
      <c r="K224" s="34" t="s">
        <v>65</v>
      </c>
      <c r="L224" s="106">
        <v>224</v>
      </c>
      <c r="M224" s="106"/>
      <c r="N224" s="102"/>
      <c r="O224" s="107" t="s">
        <v>197</v>
      </c>
      <c r="P224" s="108">
        <v>43598.72398148148</v>
      </c>
      <c r="Q224" s="107" t="s">
        <v>1514</v>
      </c>
      <c r="R224" s="109" t="s">
        <v>1520</v>
      </c>
      <c r="S224" s="107" t="s">
        <v>1524</v>
      </c>
      <c r="T224" s="107" t="s">
        <v>1528</v>
      </c>
      <c r="U224" s="107"/>
      <c r="V224" s="109" t="s">
        <v>481</v>
      </c>
      <c r="W224" s="108">
        <v>43598.72398148148</v>
      </c>
      <c r="X224" s="110">
        <v>43598</v>
      </c>
      <c r="Y224" s="111" t="s">
        <v>1562</v>
      </c>
      <c r="Z224" s="109" t="s">
        <v>1592</v>
      </c>
      <c r="AA224" s="107"/>
      <c r="AB224" s="107"/>
      <c r="AC224" s="111" t="s">
        <v>833</v>
      </c>
      <c r="AD224" s="107"/>
      <c r="AE224" s="107" t="b">
        <v>0</v>
      </c>
      <c r="AF224" s="107">
        <v>9</v>
      </c>
      <c r="AG224" s="111" t="s">
        <v>838</v>
      </c>
      <c r="AH224" s="107" t="b">
        <v>0</v>
      </c>
      <c r="AI224" s="107" t="s">
        <v>866</v>
      </c>
      <c r="AJ224" s="107"/>
      <c r="AK224" s="111" t="s">
        <v>838</v>
      </c>
      <c r="AL224" s="107" t="b">
        <v>0</v>
      </c>
      <c r="AM224" s="107">
        <v>2</v>
      </c>
      <c r="AN224" s="111" t="s">
        <v>838</v>
      </c>
      <c r="AO224" s="107" t="s">
        <v>878</v>
      </c>
      <c r="AP224" s="107" t="b">
        <v>0</v>
      </c>
      <c r="AQ224" s="111" t="s">
        <v>833</v>
      </c>
      <c r="AR224" s="107" t="s">
        <v>1613</v>
      </c>
      <c r="AS224" s="107">
        <v>0</v>
      </c>
      <c r="AT224" s="107">
        <v>0</v>
      </c>
      <c r="AU224" s="107"/>
      <c r="AV224" s="107"/>
      <c r="AW224" s="107"/>
      <c r="AX224" s="107"/>
      <c r="AY224" s="107"/>
      <c r="AZ224" s="107"/>
      <c r="BA224" s="107"/>
      <c r="BB224" s="107"/>
      <c r="BC224">
        <v>1</v>
      </c>
      <c r="BD224" s="79" t="str">
        <f>REPLACE(INDEX(GroupVertices[Group],MATCH(Edges[[#This Row],[Vertex 1]],GroupVertices[Vertex],0)),1,1,"")</f>
        <v>2</v>
      </c>
      <c r="BE224" s="79" t="str">
        <f>REPLACE(INDEX(GroupVertices[Group],MATCH(Edges[[#This Row],[Vertex 2]],GroupVertices[Vertex],0)),1,1,"")</f>
        <v>2</v>
      </c>
      <c r="BF224" s="48">
        <v>0</v>
      </c>
      <c r="BG224" s="49">
        <v>0</v>
      </c>
      <c r="BH224" s="48">
        <v>0</v>
      </c>
      <c r="BI224" s="49">
        <v>0</v>
      </c>
      <c r="BJ224" s="48">
        <v>0</v>
      </c>
      <c r="BK224" s="49">
        <v>0</v>
      </c>
      <c r="BL224" s="48">
        <v>35</v>
      </c>
      <c r="BM224" s="49">
        <v>100</v>
      </c>
      <c r="BN224"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hyperlinks>
    <hyperlink ref="R9" r:id="rId1" display="https://www.bbc.co.uk/sounds/play/p077vtbb"/>
    <hyperlink ref="R11" r:id="rId2" display="https://www.bbc.co.uk/sounds/play/p077vtbb"/>
    <hyperlink ref="R39" r:id="rId3" display="https://www.digitalnorthampton.com/mergedfutures"/>
    <hyperlink ref="R40" r:id="rId4" display="https://twitter.com/Nightingale_P/status/1125759265191399424"/>
    <hyperlink ref="R41" r:id="rId5" display="https://twitter.com/Nightingale_P/status/1125759265191399424"/>
    <hyperlink ref="R42" r:id="rId6" display="https://medium.com/@normalvr/introducing-normcore-high-quality-multiplayer-networking-for-unity-6a530a018912"/>
    <hyperlink ref="R44" r:id="rId7" display="http://www.digitalnorthampton.com/mergedfutures"/>
    <hyperlink ref="R51" r:id="rId8" display="https://twitter.com/Hamm_Tips/status/1126046655701118977"/>
    <hyperlink ref="R76" r:id="rId9" display="https://twitter.com/PSN_ElectricDC/status/1126160426625060865"/>
    <hyperlink ref="R77" r:id="rId10" display="https://twitter.com/PSN_ElectricDC/status/1126160426625060865"/>
    <hyperlink ref="R84" r:id="rId11" display="https://www.youtube.com/watch?v=LQHLcGiOKiE"/>
    <hyperlink ref="R85" r:id="rId12" display="https://www.barbican.org.uk/whats-on/2019/event/ai-more-than-human"/>
    <hyperlink ref="R87" r:id="rId13" display="https://www.ft.com/content/dde1249e-7252-11e9-bbfb-5c68069fbd15?segmentid=acee4131-99c2-09d3-a635-873e61754ec6"/>
    <hyperlink ref="R116" r:id="rId14" display="https://twitter.com/DigiNorthampton/status/1128208671941582849"/>
    <hyperlink ref="R117" r:id="rId15" display="https://twitter.com/DigiNorthampton/status/1128208671941582849"/>
    <hyperlink ref="R118" r:id="rId16" display="https://twitter.com/DigiNorthampton/status/1128208671941582849"/>
    <hyperlink ref="R119" r:id="rId17" display="https://buff.ly/2PPyeFZ"/>
    <hyperlink ref="R121" r:id="rId18" display="https://twitter.com/mlamons1/status/1128088205490905090"/>
    <hyperlink ref="R122" r:id="rId19" display="https://buff.ly/2PPyeFZ"/>
    <hyperlink ref="R124" r:id="rId20" display="https://techcrunch.com/2019/05/07/google-brings-augmented-reality-to-search/"/>
    <hyperlink ref="R125" r:id="rId21" display="https://twitter.com/tomemrich/status/1127105874965590016"/>
    <hyperlink ref="R127" r:id="rId22" display="https://twitter.com/mlamons1/status/1128088205490905090"/>
    <hyperlink ref="R128" r:id="rId23" display="https://twitter.com/DigiNorthampton/status/1128208671941582849"/>
    <hyperlink ref="R129" r:id="rId24" display="https://twitter.com/tomemrich/status/1127105874965590016"/>
    <hyperlink ref="R131" r:id="rId25" display="https://twitter.com/DigiNorthampton/status/1128208671941582849"/>
    <hyperlink ref="R132" r:id="rId26" display="https://twitter.com/DigiNorthampton/status/1128208671941582849"/>
    <hyperlink ref="R134" r:id="rId27" display="https://twitter.com/DigiNorthampton/status/1128208671941582849"/>
    <hyperlink ref="R135" r:id="rId28" display="https://twitter.com/DigiNorthampton/status/1128208671941582849"/>
    <hyperlink ref="R136" r:id="rId29" display="https://twitter.com/DigiNorthampton/status/1128208671941582849"/>
    <hyperlink ref="R137" r:id="rId30" display="http://www.digitalnorthampton.com/mergedfutures"/>
    <hyperlink ref="R140" r:id="rId31" display="https://www.bbc.co.uk/sounds/play/p077vtbb"/>
    <hyperlink ref="R142" r:id="rId32" display="http://www.digitalnorthampton.com/mergedfutures"/>
    <hyperlink ref="R144" r:id="rId33" display="https://www.digitalnorthampton.com/mergedfutures"/>
    <hyperlink ref="R146" r:id="rId34" display="https://twitter.com/Craig_Lewis77/status/1126422908140703744"/>
    <hyperlink ref="R147" r:id="rId35" display="https://www.youtube.com/watch?v=LQHLcGiOKiE"/>
    <hyperlink ref="R153" r:id="rId36" display="https://twitter.com/DigiNorthampton/status/1128208671941582849"/>
    <hyperlink ref="R172" r:id="rId37" display="https://twitter.com/tomemrich/status/1127105874965590016"/>
    <hyperlink ref="R177" r:id="rId38" display="https://twitter.com/tomemrich/status/1127105874965590016"/>
    <hyperlink ref="R180" r:id="rId39" display="https://twitter.com/DigiNorthampton/status/1128208671941582849"/>
    <hyperlink ref="R184" r:id="rId40" display="http://tweepsmap.com/!GameArtAcademic"/>
    <hyperlink ref="R185" r:id="rId41" display="https://twitter.com/scottturneruon/status/1125768072260808704"/>
    <hyperlink ref="R186" r:id="rId42" display="https://twitter.com/MarkHarrisNYC/status/1127307575379283968"/>
    <hyperlink ref="U34" r:id="rId43" display="https://pbs.twimg.com/ext_tw_video_thumb/1124997746484604929/pu/img/9XJzdEuAmoCjVXel.jpg"/>
    <hyperlink ref="U37" r:id="rId44" display="https://pbs.twimg.com/media/D584ZllXsAAnKl_.jpg"/>
    <hyperlink ref="U42" r:id="rId45" display="https://pbs.twimg.com/tweet_video_thumb/D5-jIKmW4AArmy7.jpg"/>
    <hyperlink ref="U46" r:id="rId46" display="https://pbs.twimg.com/media/D6DpCHuWkAANm6L.jpg"/>
    <hyperlink ref="U49" r:id="rId47" display="https://pbs.twimg.com/tweet_video_thumb/D6IkPuiV4AI13Jm.jpg"/>
    <hyperlink ref="U56" r:id="rId48" display="https://pbs.twimg.com/tweet_video_thumb/D6LA4ufWAAIlVbX.jpg"/>
    <hyperlink ref="U66" r:id="rId49" display="https://pbs.twimg.com/media/D6UMIt2WkAAZdDn.jpg"/>
    <hyperlink ref="U67" r:id="rId50" display="https://pbs.twimg.com/media/D6UMIt2WkAAZdDn.jpg"/>
    <hyperlink ref="U68" r:id="rId51" display="https://pbs.twimg.com/media/D6UMIt2WkAAZdDn.jpg"/>
    <hyperlink ref="U69" r:id="rId52" display="https://pbs.twimg.com/media/D6UMIt2WkAAZdDn.jpg"/>
    <hyperlink ref="U70" r:id="rId53" display="https://pbs.twimg.com/media/D6UMIt2WkAAZdDn.jpg"/>
    <hyperlink ref="U74" r:id="rId54" display="https://pbs.twimg.com/amplify_video_thumb/1125728193737048065/img/yEi_Mlx6luu5A2dW.jpg"/>
    <hyperlink ref="U92" r:id="rId55" display="https://pbs.twimg.com/media/D6dw9zwWkAAen4d.jpg"/>
    <hyperlink ref="U119" r:id="rId56" display="https://pbs.twimg.com/media/D53f8AEWkAE3V6R.jpg"/>
    <hyperlink ref="U120" r:id="rId57" display="https://pbs.twimg.com/media/D5-IF8pWwAEdQP7.jpg"/>
    <hyperlink ref="U122" r:id="rId58" display="https://pbs.twimg.com/media/D53f8AEWkAE3V6R.jpg"/>
    <hyperlink ref="U137" r:id="rId59" display="https://pbs.twimg.com/media/D5pfEPqX4AAnCPb.jpg"/>
    <hyperlink ref="U139" r:id="rId60" display="https://pbs.twimg.com/media/D6guGYpW0AAv0Xs.jpg"/>
    <hyperlink ref="U141" r:id="rId61" display="https://pbs.twimg.com/media/D584ZllXsAAnKl_.jpg"/>
    <hyperlink ref="U142" r:id="rId62" display="https://pbs.twimg.com/media/D5pfEPqX4AAnCPb.jpg"/>
    <hyperlink ref="U154" r:id="rId63" display="https://pbs.twimg.com/media/D6g7nA_W0AE9Mg0.png"/>
    <hyperlink ref="U157" r:id="rId64" display="https://pbs.twimg.com/media/D6g8ZnDXsAEYMJT.png"/>
    <hyperlink ref="U158" r:id="rId65" display="https://pbs.twimg.com/media/D6g8ZnDXsAEYMJT.png"/>
    <hyperlink ref="U159" r:id="rId66" display="https://pbs.twimg.com/media/D6g9KQYWsAUDXMm.png"/>
    <hyperlink ref="U160" r:id="rId67" display="https://pbs.twimg.com/tweet_video_thumb/D6g-B27XsAAkRMB.jpg"/>
    <hyperlink ref="U161" r:id="rId68" display="https://pbs.twimg.com/tweet_video_thumb/D6Gr6fjWsAAqKvQ.jpg"/>
    <hyperlink ref="U165" r:id="rId69" display="https://pbs.twimg.com/media/D6g-jKEW4AAzkUL.png"/>
    <hyperlink ref="U168" r:id="rId70" display="https://pbs.twimg.com/media/D6g_A3kXoAIWIS6.png"/>
    <hyperlink ref="U174" r:id="rId71" display="https://pbs.twimg.com/media/D6g_A3kXoAIWIS6.png"/>
    <hyperlink ref="U179" r:id="rId72" display="https://pbs.twimg.com/media/D6g_A3kXoAIWIS6.png"/>
    <hyperlink ref="U181" r:id="rId73" display="https://pbs.twimg.com/media/D6g_eB6WkAAb9-N.png"/>
    <hyperlink ref="U182" r:id="rId74" display="https://pbs.twimg.com/media/D6hhrlPWwAYyk-v.jpg"/>
    <hyperlink ref="U184" r:id="rId75" display="https://pbs.twimg.com/media/D59TVu1WkAMYj-3.jpg"/>
    <hyperlink ref="V3" r:id="rId76" display="http://pbs.twimg.com/profile_images/294098550/ashpicsq_normal.jpg"/>
    <hyperlink ref="V4" r:id="rId77" display="http://pbs.twimg.com/profile_images/294098550/ashpicsq_normal.jpg"/>
    <hyperlink ref="V5" r:id="rId78" display="http://pbs.twimg.com/profile_images/1074383168294281217/HQvJoz7b_normal.jpg"/>
    <hyperlink ref="V6" r:id="rId79" display="http://pbs.twimg.com/profile_images/1074383168294281217/HQvJoz7b_normal.jpg"/>
    <hyperlink ref="V7" r:id="rId80" display="http://pbs.twimg.com/profile_images/1074383168294281217/HQvJoz7b_normal.jpg"/>
    <hyperlink ref="V8" r:id="rId81" display="http://pbs.twimg.com/profile_images/1074383168294281217/HQvJoz7b_normal.jpg"/>
    <hyperlink ref="V9" r:id="rId82" display="http://pbs.twimg.com/profile_images/1081171630016159745/2iNZS4kj_normal.jpg"/>
    <hyperlink ref="V10" r:id="rId83" display="http://pbs.twimg.com/profile_images/925272322826756096/UJA91DoZ_normal.jpg"/>
    <hyperlink ref="V11" r:id="rId84" display="http://pbs.twimg.com/profile_images/1081171630016159745/2iNZS4kj_normal.jpg"/>
    <hyperlink ref="V12" r:id="rId85" display="http://pbs.twimg.com/profile_images/925272322826756096/UJA91DoZ_normal.jpg"/>
    <hyperlink ref="V13" r:id="rId86" display="http://pbs.twimg.com/profile_images/925272322826756096/UJA91DoZ_normal.jpg"/>
    <hyperlink ref="V14" r:id="rId87" display="http://pbs.twimg.com/profile_images/726711839762059264/TQcCfWe-_normal.jpg"/>
    <hyperlink ref="V15" r:id="rId88" display="http://pbs.twimg.com/profile_images/726711839762059264/TQcCfWe-_normal.jpg"/>
    <hyperlink ref="V16" r:id="rId89" display="http://pbs.twimg.com/profile_images/726711839762059264/TQcCfWe-_normal.jpg"/>
    <hyperlink ref="V17" r:id="rId90" display="http://pbs.twimg.com/profile_images/726711839762059264/TQcCfWe-_normal.jpg"/>
    <hyperlink ref="V18" r:id="rId91" display="http://pbs.twimg.com/profile_images/726711839762059264/TQcCfWe-_normal.jpg"/>
    <hyperlink ref="V19" r:id="rId92" display="http://pbs.twimg.com/profile_images/726711839762059264/TQcCfWe-_normal.jpg"/>
    <hyperlink ref="V20" r:id="rId93" display="http://pbs.twimg.com/profile_images/726711839762059264/TQcCfWe-_normal.jpg"/>
    <hyperlink ref="V21" r:id="rId94" display="http://pbs.twimg.com/profile_images/726711839762059264/TQcCfWe-_normal.jpg"/>
    <hyperlink ref="V22" r:id="rId95" display="http://pbs.twimg.com/profile_images/726711839762059264/TQcCfWe-_normal.jpg"/>
    <hyperlink ref="V23" r:id="rId96" display="http://pbs.twimg.com/profile_images/726711839762059264/TQcCfWe-_normal.jpg"/>
    <hyperlink ref="V24" r:id="rId97" display="http://pbs.twimg.com/profile_images/726711839762059264/TQcCfWe-_normal.jpg"/>
    <hyperlink ref="V25" r:id="rId98" display="http://pbs.twimg.com/profile_images/726711839762059264/TQcCfWe-_normal.jpg"/>
    <hyperlink ref="V26" r:id="rId99" display="http://pbs.twimg.com/profile_images/726711839762059264/TQcCfWe-_normal.jpg"/>
    <hyperlink ref="V27" r:id="rId100" display="http://pbs.twimg.com/profile_images/1046034987361992704/5pJ0Pw3m_normal.jpg"/>
    <hyperlink ref="V28" r:id="rId101" display="http://pbs.twimg.com/profile_images/1049757637204697088/Tw800GiG_normal.jpg"/>
    <hyperlink ref="V29" r:id="rId102" display="http://pbs.twimg.com/profile_images/1049757637204697088/Tw800GiG_normal.jpg"/>
    <hyperlink ref="V30" r:id="rId103" display="http://pbs.twimg.com/profile_images/698836697845465089/Ys9QvpZJ_normal.jpg"/>
    <hyperlink ref="V31" r:id="rId104" display="http://pbs.twimg.com/profile_images/1106936493849886726/Q5ItOAv2_normal.png"/>
    <hyperlink ref="V32" r:id="rId105" display="http://pbs.twimg.com/profile_images/698836697845465089/Ys9QvpZJ_normal.jpg"/>
    <hyperlink ref="V33" r:id="rId106" display="http://pbs.twimg.com/profile_images/1106936493849886726/Q5ItOAv2_normal.png"/>
    <hyperlink ref="V34" r:id="rId107" display="https://pbs.twimg.com/ext_tw_video_thumb/1124997746484604929/pu/img/9XJzdEuAmoCjVXel.jpg"/>
    <hyperlink ref="V35" r:id="rId108" display="http://pbs.twimg.com/profile_images/1106936493849886726/Q5ItOAv2_normal.png"/>
    <hyperlink ref="V36" r:id="rId109" display="http://pbs.twimg.com/profile_images/1106936493849886726/Q5ItOAv2_normal.png"/>
    <hyperlink ref="V37" r:id="rId110" display="https://pbs.twimg.com/media/D584ZllXsAAnKl_.jpg"/>
    <hyperlink ref="V38" r:id="rId111" display="http://pbs.twimg.com/profile_images/1106936493849886726/Q5ItOAv2_normal.png"/>
    <hyperlink ref="V39" r:id="rId112" display="http://pbs.twimg.com/profile_images/1106936493849886726/Q5ItOAv2_normal.png"/>
    <hyperlink ref="V40" r:id="rId113" display="http://pbs.twimg.com/profile_images/1892729669/Photo_47_normal.jpg"/>
    <hyperlink ref="V41" r:id="rId114" display="http://pbs.twimg.com/profile_images/1106936493849886726/Q5ItOAv2_normal.png"/>
    <hyperlink ref="V42" r:id="rId115" display="https://pbs.twimg.com/tweet_video_thumb/D5-jIKmW4AArmy7.jpg"/>
    <hyperlink ref="V43" r:id="rId116" display="http://pbs.twimg.com/profile_images/1106936493849886726/Q5ItOAv2_normal.png"/>
    <hyperlink ref="V44" r:id="rId117" display="http://pbs.twimg.com/profile_images/1081171630016159745/2iNZS4kj_normal.jpg"/>
    <hyperlink ref="V45" r:id="rId118" display="http://pbs.twimg.com/profile_images/1106936493849886726/Q5ItOAv2_normal.png"/>
    <hyperlink ref="V46" r:id="rId119" display="https://pbs.twimg.com/media/D6DpCHuWkAANm6L.jpg"/>
    <hyperlink ref="V47" r:id="rId120" display="http://pbs.twimg.com/profile_images/1106936493849886726/Q5ItOAv2_normal.png"/>
    <hyperlink ref="V48" r:id="rId121" display="http://pbs.twimg.com/profile_images/1106936493849886726/Q5ItOAv2_normal.png"/>
    <hyperlink ref="V49" r:id="rId122" display="https://pbs.twimg.com/tweet_video_thumb/D6IkPuiV4AI13Jm.jpg"/>
    <hyperlink ref="V50" r:id="rId123" display="http://pbs.twimg.com/profile_images/1106936493849886726/Q5ItOAv2_normal.png"/>
    <hyperlink ref="V51" r:id="rId124" display="http://pbs.twimg.com/profile_images/987637779638243329/XbVnLn7X_normal.jpg"/>
    <hyperlink ref="V52" r:id="rId125" display="http://pbs.twimg.com/profile_images/1106936493849886726/Q5ItOAv2_normal.png"/>
    <hyperlink ref="V53" r:id="rId126" display="http://pbs.twimg.com/profile_images/1106936493849886726/Q5ItOAv2_normal.png"/>
    <hyperlink ref="V54" r:id="rId127" display="http://pbs.twimg.com/profile_images/1106936493849886726/Q5ItOAv2_normal.png"/>
    <hyperlink ref="V55" r:id="rId128" display="http://pbs.twimg.com/profile_images/1106936493849886726/Q5ItOAv2_normal.png"/>
    <hyperlink ref="V56" r:id="rId129" display="https://pbs.twimg.com/tweet_video_thumb/D6LA4ufWAAIlVbX.jpg"/>
    <hyperlink ref="V57" r:id="rId130" display="http://pbs.twimg.com/profile_images/1106936493849886726/Q5ItOAv2_normal.png"/>
    <hyperlink ref="V58" r:id="rId131" display="http://pbs.twimg.com/profile_images/1106936493849886726/Q5ItOAv2_normal.png"/>
    <hyperlink ref="V59" r:id="rId132" display="http://pbs.twimg.com/profile_images/1106936493849886726/Q5ItOAv2_normal.png"/>
    <hyperlink ref="V60" r:id="rId133" display="http://pbs.twimg.com/profile_images/1106936493849886726/Q5ItOAv2_normal.png"/>
    <hyperlink ref="V61" r:id="rId134" display="http://pbs.twimg.com/profile_images/1106936493849886726/Q5ItOAv2_normal.png"/>
    <hyperlink ref="V62" r:id="rId135" display="http://pbs.twimg.com/profile_images/1106936493849886726/Q5ItOAv2_normal.png"/>
    <hyperlink ref="V63" r:id="rId136" display="http://pbs.twimg.com/profile_images/1106936493849886726/Q5ItOAv2_normal.png"/>
    <hyperlink ref="V64" r:id="rId137" display="http://pbs.twimg.com/profile_images/1106936493849886726/Q5ItOAv2_normal.png"/>
    <hyperlink ref="V65" r:id="rId138" display="http://pbs.twimg.com/profile_images/1106936493849886726/Q5ItOAv2_normal.png"/>
    <hyperlink ref="V66" r:id="rId139" display="https://pbs.twimg.com/media/D6UMIt2WkAAZdDn.jpg"/>
    <hyperlink ref="V67" r:id="rId140" display="https://pbs.twimg.com/media/D6UMIt2WkAAZdDn.jpg"/>
    <hyperlink ref="V68" r:id="rId141" display="https://pbs.twimg.com/media/D6UMIt2WkAAZdDn.jpg"/>
    <hyperlink ref="V69" r:id="rId142" display="https://pbs.twimg.com/media/D6UMIt2WkAAZdDn.jpg"/>
    <hyperlink ref="V70" r:id="rId143" display="https://pbs.twimg.com/media/D6UMIt2WkAAZdDn.jpg"/>
    <hyperlink ref="V71" r:id="rId144" display="http://pbs.twimg.com/profile_images/1106936493849886726/Q5ItOAv2_normal.png"/>
    <hyperlink ref="V72" r:id="rId145" display="http://pbs.twimg.com/profile_images/1124666020180975623/3owmdLmX_normal.jpg"/>
    <hyperlink ref="V73" r:id="rId146" display="http://pbs.twimg.com/profile_images/1106936493849886726/Q5ItOAv2_normal.png"/>
    <hyperlink ref="V74" r:id="rId147" display="https://pbs.twimg.com/amplify_video_thumb/1125728193737048065/img/yEi_Mlx6luu5A2dW.jpg"/>
    <hyperlink ref="V75" r:id="rId148" display="http://pbs.twimg.com/profile_images/1106936493849886726/Q5ItOAv2_normal.png"/>
    <hyperlink ref="V76" r:id="rId149" display="http://pbs.twimg.com/profile_images/1113897557883670528/FhKwWDvp_normal.png"/>
    <hyperlink ref="V77" r:id="rId150" display="http://pbs.twimg.com/profile_images/1106936493849886726/Q5ItOAv2_normal.png"/>
    <hyperlink ref="V78" r:id="rId151" display="http://pbs.twimg.com/profile_images/79837191/Magdalena_Sawon_Postmasters_normal.jpg"/>
    <hyperlink ref="V79" r:id="rId152" display="http://pbs.twimg.com/profile_images/1106936493849886726/Q5ItOAv2_normal.png"/>
    <hyperlink ref="V80" r:id="rId153" display="http://pbs.twimg.com/profile_images/1106936493849886726/Q5ItOAv2_normal.png"/>
    <hyperlink ref="V81" r:id="rId154" display="http://pbs.twimg.com/profile_images/79837191/Magdalena_Sawon_Postmasters_normal.jpg"/>
    <hyperlink ref="V82" r:id="rId155" display="http://pbs.twimg.com/profile_images/1106936493849886726/Q5ItOAv2_normal.png"/>
    <hyperlink ref="V83" r:id="rId156" display="http://pbs.twimg.com/profile_images/1106936493849886726/Q5ItOAv2_normal.png"/>
    <hyperlink ref="V84" r:id="rId157" display="http://pbs.twimg.com/profile_images/1106936493849886726/Q5ItOAv2_normal.png"/>
    <hyperlink ref="V85" r:id="rId158" display="http://pbs.twimg.com/profile_images/1081171630016159745/2iNZS4kj_normal.jpg"/>
    <hyperlink ref="V86" r:id="rId159" display="http://pbs.twimg.com/profile_images/1106936493849886726/Q5ItOAv2_normal.png"/>
    <hyperlink ref="V87" r:id="rId160" display="http://pbs.twimg.com/profile_images/1081171630016159745/2iNZS4kj_normal.jpg"/>
    <hyperlink ref="V88" r:id="rId161" display="http://pbs.twimg.com/profile_images/1106936493849886726/Q5ItOAv2_normal.png"/>
    <hyperlink ref="V89" r:id="rId162" display="http://pbs.twimg.com/profile_images/1106936493849886726/Q5ItOAv2_normal.png"/>
    <hyperlink ref="V90" r:id="rId163" display="http://pbs.twimg.com/profile_images/1046034987361992704/5pJ0Pw3m_normal.jpg"/>
    <hyperlink ref="V91" r:id="rId164" display="http://pbs.twimg.com/profile_images/1106936493849886726/Q5ItOAv2_normal.png"/>
    <hyperlink ref="V92" r:id="rId165" display="https://pbs.twimg.com/media/D6dw9zwWkAAen4d.jpg"/>
    <hyperlink ref="V93" r:id="rId166" display="http://pbs.twimg.com/profile_images/1106936493849886726/Q5ItOAv2_normal.png"/>
    <hyperlink ref="V94" r:id="rId167" display="http://pbs.twimg.com/profile_images/1106936493849886726/Q5ItOAv2_normal.png"/>
    <hyperlink ref="V95" r:id="rId168" display="http://pbs.twimg.com/profile_images/1106936493849886726/Q5ItOAv2_normal.png"/>
    <hyperlink ref="V96" r:id="rId169" display="http://pbs.twimg.com/profile_images/1106936493849886726/Q5ItOAv2_normal.png"/>
    <hyperlink ref="V97" r:id="rId170" display="http://pbs.twimg.com/profile_images/1106936493849886726/Q5ItOAv2_normal.png"/>
    <hyperlink ref="V98" r:id="rId171" display="http://pbs.twimg.com/profile_images/1106936493849886726/Q5ItOAv2_normal.png"/>
    <hyperlink ref="V99" r:id="rId172" display="http://pbs.twimg.com/profile_images/1106936493849886726/Q5ItOAv2_normal.png"/>
    <hyperlink ref="V100" r:id="rId173" display="http://pbs.twimg.com/profile_images/726711839762059264/TQcCfWe-_normal.jpg"/>
    <hyperlink ref="V101" r:id="rId174" display="http://pbs.twimg.com/profile_images/726711839762059264/TQcCfWe-_normal.jpg"/>
    <hyperlink ref="V102" r:id="rId175" display="http://pbs.twimg.com/profile_images/726711839762059264/TQcCfWe-_normal.jpg"/>
    <hyperlink ref="V103" r:id="rId176" display="http://pbs.twimg.com/profile_images/1106936493849886726/Q5ItOAv2_normal.png"/>
    <hyperlink ref="V104" r:id="rId177" display="http://pbs.twimg.com/profile_images/1106936493849886726/Q5ItOAv2_normal.png"/>
    <hyperlink ref="V105" r:id="rId178" display="http://pbs.twimg.com/profile_images/1106936493849886726/Q5ItOAv2_normal.png"/>
    <hyperlink ref="V106" r:id="rId179" display="http://pbs.twimg.com/profile_images/983447444288655360/nmoFq5mc_normal.jpg"/>
    <hyperlink ref="V107" r:id="rId180" display="http://pbs.twimg.com/profile_images/1106936493849886726/Q5ItOAv2_normal.png"/>
    <hyperlink ref="V108" r:id="rId181" display="http://pbs.twimg.com/profile_images/1106936493849886726/Q5ItOAv2_normal.png"/>
    <hyperlink ref="V109" r:id="rId182" display="http://pbs.twimg.com/profile_images/1106936493849886726/Q5ItOAv2_normal.png"/>
    <hyperlink ref="V110" r:id="rId183" display="http://pbs.twimg.com/profile_images/983447444288655360/nmoFq5mc_normal.jpg"/>
    <hyperlink ref="V111" r:id="rId184" display="http://pbs.twimg.com/profile_images/983447444288655360/nmoFq5mc_normal.jpg"/>
    <hyperlink ref="V112" r:id="rId185" display="http://pbs.twimg.com/profile_images/1106936493849886726/Q5ItOAv2_normal.png"/>
    <hyperlink ref="V113" r:id="rId186" display="http://pbs.twimg.com/profile_images/1106936493849886726/Q5ItOAv2_normal.png"/>
    <hyperlink ref="V114" r:id="rId187" display="http://pbs.twimg.com/profile_images/1106936493849886726/Q5ItOAv2_normal.png"/>
    <hyperlink ref="V115" r:id="rId188" display="http://pbs.twimg.com/profile_images/1106936493849886726/Q5ItOAv2_normal.png"/>
    <hyperlink ref="V116" r:id="rId189" display="http://pbs.twimg.com/profile_images/1106936493849886726/Q5ItOAv2_normal.png"/>
    <hyperlink ref="V117" r:id="rId190" display="http://pbs.twimg.com/profile_images/1106936493849886726/Q5ItOAv2_normal.png"/>
    <hyperlink ref="V118" r:id="rId191" display="http://pbs.twimg.com/profile_images/1106936493849886726/Q5ItOAv2_normal.png"/>
    <hyperlink ref="V119" r:id="rId192" display="https://pbs.twimg.com/media/D53f8AEWkAE3V6R.jpg"/>
    <hyperlink ref="V120" r:id="rId193" display="https://pbs.twimg.com/media/D5-IF8pWwAEdQP7.jpg"/>
    <hyperlink ref="V121" r:id="rId194" display="http://pbs.twimg.com/profile_images/707234049144840195/oOSySzdy_normal.jpg"/>
    <hyperlink ref="V122" r:id="rId195" display="https://pbs.twimg.com/media/D53f8AEWkAE3V6R.jpg"/>
    <hyperlink ref="V123" r:id="rId196" display="http://pbs.twimg.com/profile_images/1106936493849886726/Q5ItOAv2_normal.png"/>
    <hyperlink ref="V124" r:id="rId197" display="http://pbs.twimg.com/profile_images/1106936493849886726/Q5ItOAv2_normal.png"/>
    <hyperlink ref="V125" r:id="rId198" display="http://pbs.twimg.com/profile_images/1106936493849886726/Q5ItOAv2_normal.png"/>
    <hyperlink ref="V126" r:id="rId199" display="http://pbs.twimg.com/profile_images/1106936493849886726/Q5ItOAv2_normal.png"/>
    <hyperlink ref="V127" r:id="rId200" display="http://pbs.twimg.com/profile_images/1106936493849886726/Q5ItOAv2_normal.png"/>
    <hyperlink ref="V128" r:id="rId201" display="http://pbs.twimg.com/profile_images/1106936493849886726/Q5ItOAv2_normal.png"/>
    <hyperlink ref="V129" r:id="rId202" display="http://pbs.twimg.com/profile_images/1106936493849886726/Q5ItOAv2_normal.png"/>
    <hyperlink ref="V130" r:id="rId203" display="http://pbs.twimg.com/profile_images/1106936493849886726/Q5ItOAv2_normal.png"/>
    <hyperlink ref="V131" r:id="rId204" display="http://pbs.twimg.com/profile_images/1106936493849886726/Q5ItOAv2_normal.png"/>
    <hyperlink ref="V132" r:id="rId205" display="http://pbs.twimg.com/profile_images/1106936493849886726/Q5ItOAv2_normal.png"/>
    <hyperlink ref="V133" r:id="rId206" display="http://pbs.twimg.com/profile_images/1106936493849886726/Q5ItOAv2_normal.png"/>
    <hyperlink ref="V134" r:id="rId207" display="http://pbs.twimg.com/profile_images/1106936493849886726/Q5ItOAv2_normal.png"/>
    <hyperlink ref="V135" r:id="rId208" display="http://pbs.twimg.com/profile_images/1106936493849886726/Q5ItOAv2_normal.png"/>
    <hyperlink ref="V136" r:id="rId209" display="http://pbs.twimg.com/profile_images/1106936493849886726/Q5ItOAv2_normal.png"/>
    <hyperlink ref="V137" r:id="rId210" display="https://pbs.twimg.com/media/D5pfEPqX4AAnCPb.jpg"/>
    <hyperlink ref="V138" r:id="rId211" display="http://pbs.twimg.com/profile_images/1081171630016159745/2iNZS4kj_normal.jpg"/>
    <hyperlink ref="V139" r:id="rId212" display="https://pbs.twimg.com/media/D6guGYpW0AAv0Xs.jpg"/>
    <hyperlink ref="V140" r:id="rId213" display="http://pbs.twimg.com/profile_images/1081171630016159745/2iNZS4kj_normal.jpg"/>
    <hyperlink ref="V141" r:id="rId214" display="https://pbs.twimg.com/media/D584ZllXsAAnKl_.jpg"/>
    <hyperlink ref="V142" r:id="rId215" display="https://pbs.twimg.com/media/D5pfEPqX4AAnCPb.jpg"/>
    <hyperlink ref="V143" r:id="rId216" display="http://pbs.twimg.com/profile_images/1106936493849886726/Q5ItOAv2_normal.png"/>
    <hyperlink ref="V144" r:id="rId217" display="http://pbs.twimg.com/profile_images/1106936493849886726/Q5ItOAv2_normal.png"/>
    <hyperlink ref="V145" r:id="rId218" display="http://pbs.twimg.com/profile_images/1106936493849886726/Q5ItOAv2_normal.png"/>
    <hyperlink ref="V146" r:id="rId219" display="http://pbs.twimg.com/profile_images/1106936493849886726/Q5ItOAv2_normal.png"/>
    <hyperlink ref="V147" r:id="rId220" display="http://pbs.twimg.com/profile_images/1106936493849886726/Q5ItOAv2_normal.png"/>
    <hyperlink ref="V148" r:id="rId221" display="http://pbs.twimg.com/profile_images/1106936493849886726/Q5ItOAv2_normal.png"/>
    <hyperlink ref="V149" r:id="rId222" display="http://pbs.twimg.com/profile_images/1106936493849886726/Q5ItOAv2_normal.png"/>
    <hyperlink ref="V150" r:id="rId223" display="http://pbs.twimg.com/profile_images/1106936493849886726/Q5ItOAv2_normal.png"/>
    <hyperlink ref="V151" r:id="rId224" display="http://pbs.twimg.com/profile_images/1106936493849886726/Q5ItOAv2_normal.png"/>
    <hyperlink ref="V152" r:id="rId225" display="http://pbs.twimg.com/profile_images/1106936493849886726/Q5ItOAv2_normal.png"/>
    <hyperlink ref="V153" r:id="rId226" display="http://pbs.twimg.com/profile_images/1106936493849886726/Q5ItOAv2_normal.png"/>
    <hyperlink ref="V154" r:id="rId227" display="https://pbs.twimg.com/media/D6g7nA_W0AE9Mg0.png"/>
    <hyperlink ref="V155" r:id="rId228" display="http://pbs.twimg.com/profile_images/698836697845465089/Ys9QvpZJ_normal.jpg"/>
    <hyperlink ref="V156" r:id="rId229" display="http://pbs.twimg.com/profile_images/1106936493849886726/Q5ItOAv2_normal.png"/>
    <hyperlink ref="V157" r:id="rId230" display="https://pbs.twimg.com/media/D6g8ZnDXsAEYMJT.png"/>
    <hyperlink ref="V158" r:id="rId231" display="https://pbs.twimg.com/media/D6g8ZnDXsAEYMJT.png"/>
    <hyperlink ref="V159" r:id="rId232" display="https://pbs.twimg.com/media/D6g9KQYWsAUDXMm.png"/>
    <hyperlink ref="V160" r:id="rId233" display="https://pbs.twimg.com/tweet_video_thumb/D6g-B27XsAAkRMB.jpg"/>
    <hyperlink ref="V161" r:id="rId234" display="https://pbs.twimg.com/tweet_video_thumb/D6Gr6fjWsAAqKvQ.jpg"/>
    <hyperlink ref="V162" r:id="rId235" display="http://pbs.twimg.com/profile_images/1101139263129825280/G5OsaxVg_normal.jpg"/>
    <hyperlink ref="V163" r:id="rId236" display="http://pbs.twimg.com/profile_images/1106936493849886726/Q5ItOAv2_normal.png"/>
    <hyperlink ref="V164" r:id="rId237" display="http://pbs.twimg.com/profile_images/1106936493849886726/Q5ItOAv2_normal.png"/>
    <hyperlink ref="V165" r:id="rId238" display="https://pbs.twimg.com/media/D6g-jKEW4AAzkUL.png"/>
    <hyperlink ref="V166" r:id="rId239" display="http://pbs.twimg.com/profile_images/658071446309216256/73rkUfXL_normal.jpg"/>
    <hyperlink ref="V167" r:id="rId240" display="http://pbs.twimg.com/profile_images/964947692953767937/aPtQ1RYu_normal.jpg"/>
    <hyperlink ref="V168" r:id="rId241" display="https://pbs.twimg.com/media/D6g_A3kXoAIWIS6.png"/>
    <hyperlink ref="V169" r:id="rId242" display="http://pbs.twimg.com/profile_images/658071446309216256/73rkUfXL_normal.jpg"/>
    <hyperlink ref="V170" r:id="rId243" display="http://pbs.twimg.com/profile_images/964947692953767937/aPtQ1RYu_normal.jpg"/>
    <hyperlink ref="V171" r:id="rId244" display="http://pbs.twimg.com/profile_images/964947692953767937/aPtQ1RYu_normal.jpg"/>
    <hyperlink ref="V172" r:id="rId245" display="http://pbs.twimg.com/profile_images/1106936493849886726/Q5ItOAv2_normal.png"/>
    <hyperlink ref="V173" r:id="rId246" display="http://pbs.twimg.com/profile_images/1106936493849886726/Q5ItOAv2_normal.png"/>
    <hyperlink ref="V174" r:id="rId247" display="https://pbs.twimg.com/media/D6g_A3kXoAIWIS6.png"/>
    <hyperlink ref="V175" r:id="rId248" display="http://pbs.twimg.com/profile_images/658071446309216256/73rkUfXL_normal.jpg"/>
    <hyperlink ref="V176" r:id="rId249" display="http://pbs.twimg.com/profile_images/1106936493849886726/Q5ItOAv2_normal.png"/>
    <hyperlink ref="V177" r:id="rId250" display="http://pbs.twimg.com/profile_images/1106936493849886726/Q5ItOAv2_normal.png"/>
    <hyperlink ref="V178" r:id="rId251" display="http://pbs.twimg.com/profile_images/1106936493849886726/Q5ItOAv2_normal.png"/>
    <hyperlink ref="V179" r:id="rId252" display="https://pbs.twimg.com/media/D6g_A3kXoAIWIS6.png"/>
    <hyperlink ref="V180" r:id="rId253" display="http://pbs.twimg.com/profile_images/1106936493849886726/Q5ItOAv2_normal.png"/>
    <hyperlink ref="V181" r:id="rId254" display="https://pbs.twimg.com/media/D6g_eB6WkAAb9-N.png"/>
    <hyperlink ref="V182" r:id="rId255" display="https://pbs.twimg.com/media/D6hhrlPWwAYyk-v.jpg"/>
    <hyperlink ref="V183" r:id="rId256" display="http://pbs.twimg.com/profile_images/1106936493849886726/Q5ItOAv2_normal.png"/>
    <hyperlink ref="V184" r:id="rId257" display="https://pbs.twimg.com/media/D59TVu1WkAMYj-3.jpg"/>
    <hyperlink ref="V185" r:id="rId258" display="http://pbs.twimg.com/profile_images/1106936493849886726/Q5ItOAv2_normal.png"/>
    <hyperlink ref="V186" r:id="rId259" display="http://pbs.twimg.com/profile_images/1106936493849886726/Q5ItOAv2_normal.png"/>
    <hyperlink ref="V187" r:id="rId260" display="http://pbs.twimg.com/profile_images/1106936493849886726/Q5ItOAv2_normal.png"/>
    <hyperlink ref="V188" r:id="rId261" display="http://pbs.twimg.com/profile_images/1106936493849886726/Q5ItOAv2_normal.png"/>
    <hyperlink ref="Z3" r:id="rId262" display="https://twitter.com/ashles3000/status/1126372015630376961"/>
    <hyperlink ref="Z4" r:id="rId263" display="https://twitter.com/ashles3000/status/1126372015630376961"/>
    <hyperlink ref="Z5" r:id="rId264" display="https://twitter.com/martinemannion/status/1127882786378080256"/>
    <hyperlink ref="Z6" r:id="rId265" display="https://twitter.com/martinemannion/status/1127882786378080256"/>
    <hyperlink ref="Z7" r:id="rId266" display="https://twitter.com/martinemannion/status/1127882786378080256"/>
    <hyperlink ref="Z8" r:id="rId267" display="https://twitter.com/martinemannion/status/1127882786378080256"/>
    <hyperlink ref="Z9" r:id="rId268" display="https://twitter.com/diginorthampton/status/1127850741333397504"/>
    <hyperlink ref="Z10" r:id="rId269" display="https://twitter.com/irisiot/status/1127960079096000512"/>
    <hyperlink ref="Z11" r:id="rId270" display="https://twitter.com/diginorthampton/status/1127850741333397504"/>
    <hyperlink ref="Z12" r:id="rId271" display="https://twitter.com/irisiot/status/1127960079096000512"/>
    <hyperlink ref="Z13" r:id="rId272" display="https://twitter.com/irisiot/status/1127960079096000512"/>
    <hyperlink ref="Z14" r:id="rId273" display="https://twitter.com/northantshouruk/status/1126529286700138496"/>
    <hyperlink ref="Z15" r:id="rId274" display="https://twitter.com/northantshouruk/status/1126529286700138496"/>
    <hyperlink ref="Z16" r:id="rId275" display="https://twitter.com/northantshouruk/status/1126529286700138496"/>
    <hyperlink ref="Z17" r:id="rId276" display="https://twitter.com/northantshouruk/status/1126529286700138496"/>
    <hyperlink ref="Z18" r:id="rId277" display="https://twitter.com/northantshouruk/status/1126529286700138496"/>
    <hyperlink ref="Z19" r:id="rId278" display="https://twitter.com/northantshouruk/status/1126529286700138496"/>
    <hyperlink ref="Z20" r:id="rId279" display="https://twitter.com/northantshouruk/status/1126529286700138496"/>
    <hyperlink ref="Z21" r:id="rId280" display="https://twitter.com/northantshouruk/status/1126529286700138496"/>
    <hyperlink ref="Z22" r:id="rId281" display="https://twitter.com/northantshouruk/status/1126529286700138496"/>
    <hyperlink ref="Z23" r:id="rId282" display="https://twitter.com/northantshouruk/status/1126529286700138496"/>
    <hyperlink ref="Z24" r:id="rId283" display="https://twitter.com/northantshouruk/status/1126529286700138496"/>
    <hyperlink ref="Z25" r:id="rId284" display="https://twitter.com/northantshouruk/status/1126529286700138496"/>
    <hyperlink ref="Z26" r:id="rId285" display="https://twitter.com/northantshouruk/status/1126529286700138496"/>
    <hyperlink ref="Z27" r:id="rId286" display="https://twitter.com/olibasciano/status/1127976262755131392"/>
    <hyperlink ref="Z28" r:id="rId287" display="https://twitter.com/awb1101/status/1128111368039800833"/>
    <hyperlink ref="Z29" r:id="rId288" display="https://twitter.com/awb1101/status/1128111368039800833"/>
    <hyperlink ref="Z30" r:id="rId289" display="https://twitter.com/archaeomark1/status/1125135944535949315"/>
    <hyperlink ref="Z31" r:id="rId290" display="https://twitter.com/gameartacademic/status/1125151038095396865"/>
    <hyperlink ref="Z32" r:id="rId291" display="https://twitter.com/archaeomark1/status/1125135944535949315"/>
    <hyperlink ref="Z33" r:id="rId292" display="https://twitter.com/gameartacademic/status/1125151038095396865"/>
    <hyperlink ref="Z34" r:id="rId293" display="https://twitter.com/aidan_wolf/status/1124997833159929856"/>
    <hyperlink ref="Z35" r:id="rId294" display="https://twitter.com/gameartacademic/status/1125162474959929349"/>
    <hyperlink ref="Z36" r:id="rId295" display="https://twitter.com/gameartacademic/status/1125426928956137472"/>
    <hyperlink ref="Z37" r:id="rId296" display="https://twitter.com/gameartacademic/status/1125680463895461888"/>
    <hyperlink ref="Z38" r:id="rId297" display="https://twitter.com/gameartacademic/status/1125730788954316800"/>
    <hyperlink ref="Z39" r:id="rId298" display="https://twitter.com/gameartacademic/status/1125737299902390273"/>
    <hyperlink ref="Z40" r:id="rId299" display="https://twitter.com/iammaxnathan/status/1125810289474187264"/>
    <hyperlink ref="Z41" r:id="rId300" display="https://twitter.com/gameartacademic/status/1125826496927555584"/>
    <hyperlink ref="Z42" r:id="rId301" display="https://twitter.com/normalvr/status/1125797808680964096"/>
    <hyperlink ref="Z43" r:id="rId302" display="https://twitter.com/gameartacademic/status/1125856530375553025"/>
    <hyperlink ref="Z44" r:id="rId303" display="https://twitter.com/diginorthampton/status/1126127896769089536"/>
    <hyperlink ref="Z45" r:id="rId304" display="https://twitter.com/gameartacademic/status/1126151867766124545"/>
    <hyperlink ref="Z46" r:id="rId305" display="https://twitter.com/_alisongoodyear/status/1126156131347435520"/>
    <hyperlink ref="Z47" r:id="rId306" display="https://twitter.com/gameartacademic/status/1126158334766325761"/>
    <hyperlink ref="Z48" r:id="rId307" display="https://twitter.com/gameartacademic/status/1126501960775901184"/>
    <hyperlink ref="Z49" r:id="rId308" display="https://twitter.com/dannyyosh/status/1126502719101923328"/>
    <hyperlink ref="Z50" r:id="rId309" display="https://twitter.com/gameartacademic/status/1126502020070891521"/>
    <hyperlink ref="Z51" r:id="rId310" display="https://twitter.com/miriambellard/status/1126378363126460416"/>
    <hyperlink ref="Z52" r:id="rId311" display="https://twitter.com/gameartacademic/status/1126382271966191617"/>
    <hyperlink ref="Z53" r:id="rId312" display="https://twitter.com/gameartacademic/status/1126389902340493313"/>
    <hyperlink ref="Z54" r:id="rId313" display="https://twitter.com/gameartacademic/status/1126390916628066304"/>
    <hyperlink ref="Z55" r:id="rId314" display="https://twitter.com/gameartacademic/status/1126631273609478145"/>
    <hyperlink ref="Z56" r:id="rId315" display="https://twitter.com/noodlethings/status/1126674945684250626"/>
    <hyperlink ref="Z57" r:id="rId316" display="https://twitter.com/gameartacademic/status/1126631273609478145"/>
    <hyperlink ref="Z58" r:id="rId317" display="https://twitter.com/gameartacademic/status/1126862047390646272"/>
    <hyperlink ref="Z59" r:id="rId318" display="https://twitter.com/gameartacademic/status/1126862047390646272"/>
    <hyperlink ref="Z60" r:id="rId319" display="https://twitter.com/gameartacademic/status/1127125410813239297"/>
    <hyperlink ref="Z61" r:id="rId320" display="https://twitter.com/gameartacademic/status/1127125410813239297"/>
    <hyperlink ref="Z62" r:id="rId321" display="https://twitter.com/gameartacademic/status/1127126789246062597"/>
    <hyperlink ref="Z63" r:id="rId322" display="https://twitter.com/gameartacademic/status/1127126789246062597"/>
    <hyperlink ref="Z64" r:id="rId323" display="https://twitter.com/gameartacademic/status/1127126789246062597"/>
    <hyperlink ref="Z65" r:id="rId324" display="https://twitter.com/gameartacademic/status/1127126789246062597"/>
    <hyperlink ref="Z66" r:id="rId325" display="https://twitter.com/tomsgameart/status/1127320630318252033"/>
    <hyperlink ref="Z67" r:id="rId326" display="https://twitter.com/tomsgameart/status/1127320630318252033"/>
    <hyperlink ref="Z68" r:id="rId327" display="https://twitter.com/tomsgameart/status/1127320630318252033"/>
    <hyperlink ref="Z69" r:id="rId328" display="https://twitter.com/tomsgameart/status/1127320630318252033"/>
    <hyperlink ref="Z70" r:id="rId329" display="https://twitter.com/tomsgameart/status/1127320630318252033"/>
    <hyperlink ref="Z71" r:id="rId330" display="https://twitter.com/gameartacademic/status/1127357317157130242"/>
    <hyperlink ref="Z72" r:id="rId331" display="https://twitter.com/humbugg__/status/1127359697554747392"/>
    <hyperlink ref="Z73" r:id="rId332" display="https://twitter.com/gameartacademic/status/1127365821913882624"/>
    <hyperlink ref="Z74" r:id="rId333" display="https://twitter.com/psn_electricdc/status/1126160426625060865"/>
    <hyperlink ref="Z75" r:id="rId334" display="https://twitter.com/gameartacademic/status/1127584928248553473"/>
    <hyperlink ref="Z76" r:id="rId335" display="https://twitter.com/hamillhimself/status/1126953845278396417"/>
    <hyperlink ref="Z77" r:id="rId336" display="https://twitter.com/gameartacademic/status/1127585059970650113"/>
    <hyperlink ref="Z78" r:id="rId337" display="https://twitter.com/magdasawon/status/1127696945735249922"/>
    <hyperlink ref="Z79" r:id="rId338" display="https://twitter.com/gameartacademic/status/1127695596209541120"/>
    <hyperlink ref="Z80" r:id="rId339" display="https://twitter.com/gameartacademic/status/1127699652906835968"/>
    <hyperlink ref="Z81" r:id="rId340" display="https://twitter.com/magdasawon/status/1127696945735249922"/>
    <hyperlink ref="Z82" r:id="rId341" display="https://twitter.com/gameartacademic/status/1127695596209541120"/>
    <hyperlink ref="Z83" r:id="rId342" display="https://twitter.com/gameartacademic/status/1127699652906835968"/>
    <hyperlink ref="Z84" r:id="rId343" display="https://twitter.com/gameartacademic/status/1127878050618560512"/>
    <hyperlink ref="Z85" r:id="rId344" display="https://twitter.com/diginorthampton/status/1127883912095649792"/>
    <hyperlink ref="Z86" r:id="rId345" display="https://twitter.com/gameartacademic/status/1127884579598217216"/>
    <hyperlink ref="Z87" r:id="rId346" display="https://twitter.com/diginorthampton/status/1127918990385471488"/>
    <hyperlink ref="Z88" r:id="rId347" display="https://twitter.com/gameartacademic/status/1127953739044786176"/>
    <hyperlink ref="Z89" r:id="rId348" display="https://twitter.com/gameartacademic/status/1127964902373478405"/>
    <hyperlink ref="Z90" r:id="rId349" display="https://twitter.com/olibasciano/status/1127976262755131392"/>
    <hyperlink ref="Z91" r:id="rId350" display="https://twitter.com/gameartacademic/status/1127975408027217923"/>
    <hyperlink ref="Z92" r:id="rId351" display="https://twitter.com/nrthmptonevents/status/1127994440616939522"/>
    <hyperlink ref="Z93" r:id="rId352" display="https://twitter.com/gameartacademic/status/1127995352886448128"/>
    <hyperlink ref="Z94" r:id="rId353" display="https://twitter.com/gameartacademic/status/1127995352886448128"/>
    <hyperlink ref="Z95" r:id="rId354" display="https://twitter.com/gameartacademic/status/1128012862159503360"/>
    <hyperlink ref="Z96" r:id="rId355" display="https://twitter.com/gameartacademic/status/1128012862159503360"/>
    <hyperlink ref="Z97" r:id="rId356" display="https://twitter.com/gameartacademic/status/1128027123703341059"/>
    <hyperlink ref="Z98" r:id="rId357" display="https://twitter.com/gameartacademic/status/1128027374325518337"/>
    <hyperlink ref="Z99" r:id="rId358" display="https://twitter.com/gameartacademic/status/1128058773682180096"/>
    <hyperlink ref="Z100" r:id="rId359" display="https://twitter.com/northantshouruk/status/1126529286700138496"/>
    <hyperlink ref="Z101" r:id="rId360" display="https://twitter.com/northantshouruk/status/1127994278414835713"/>
    <hyperlink ref="Z102" r:id="rId361" display="https://twitter.com/northantshouruk/status/1128040805099364353"/>
    <hyperlink ref="Z103" r:id="rId362" display="https://twitter.com/gameartacademic/status/1127992234631139328"/>
    <hyperlink ref="Z104" r:id="rId363" display="https://twitter.com/gameartacademic/status/1127995005522432000"/>
    <hyperlink ref="Z105" r:id="rId364" display="https://twitter.com/gameartacademic/status/1128060744615047168"/>
    <hyperlink ref="Z106" r:id="rId365" display="https://twitter.com/belgianboolean/status/1128062951091523584"/>
    <hyperlink ref="Z107" r:id="rId366" display="https://twitter.com/gameartacademic/status/1128062565265731584"/>
    <hyperlink ref="Z108" r:id="rId367" display="https://twitter.com/gameartacademic/status/1128063671194677248"/>
    <hyperlink ref="Z109" r:id="rId368" display="https://twitter.com/gameartacademic/status/1128063942599876614"/>
    <hyperlink ref="Z110" r:id="rId369" display="https://twitter.com/belgianboolean/status/1128063930029498369"/>
    <hyperlink ref="Z111" r:id="rId370" display="https://twitter.com/belgianboolean/status/1128062951091523584"/>
    <hyperlink ref="Z112" r:id="rId371" display="https://twitter.com/gameartacademic/status/1128062565265731584"/>
    <hyperlink ref="Z113" r:id="rId372" display="https://twitter.com/gameartacademic/status/1128063671194677248"/>
    <hyperlink ref="Z114" r:id="rId373" display="https://twitter.com/gameartacademic/status/1128063942599876614"/>
    <hyperlink ref="Z115" r:id="rId374" display="https://twitter.com/gameartacademic/status/1128064075504680960"/>
    <hyperlink ref="Z116" r:id="rId375" display="https://twitter.com/gameartacademic/status/1128212283019210752"/>
    <hyperlink ref="Z117" r:id="rId376" display="https://twitter.com/gameartacademic/status/1128212283019210752"/>
    <hyperlink ref="Z118" r:id="rId377" display="https://twitter.com/gameartacademic/status/1128212283019210752"/>
    <hyperlink ref="Z119" r:id="rId378" display="https://twitter.com/scottturneruon/status/1125301706206662659"/>
    <hyperlink ref="Z120" r:id="rId379" display="https://twitter.com/scottturneruon/status/1125768072260808704"/>
    <hyperlink ref="Z121" r:id="rId380" display="https://twitter.com/scottturneruon/status/1128222796524457984"/>
    <hyperlink ref="Z122" r:id="rId381" display="https://twitter.com/gameartacademic/status/1125309375227232257"/>
    <hyperlink ref="Z123" r:id="rId382" display="https://twitter.com/gameartacademic/status/1125765678626217986"/>
    <hyperlink ref="Z124" r:id="rId383" display="https://twitter.com/gameartacademic/status/1125832789117550593"/>
    <hyperlink ref="Z125" r:id="rId384" display="https://twitter.com/gameartacademic/status/1127266956158148609"/>
    <hyperlink ref="Z126" r:id="rId385" display="https://twitter.com/gameartacademic/status/1127357317157130242"/>
    <hyperlink ref="Z127" r:id="rId386" display="https://twitter.com/gameartacademic/status/1128207038545264641"/>
    <hyperlink ref="Z128" r:id="rId387" display="https://twitter.com/gameartacademic/status/1128212283019210752"/>
    <hyperlink ref="Z129" r:id="rId388" display="https://twitter.com/gameartacademic/status/1127266956158148609"/>
    <hyperlink ref="Z130" r:id="rId389" display="https://twitter.com/gameartacademic/status/1127357317157130242"/>
    <hyperlink ref="Z131" r:id="rId390" display="https://twitter.com/gameartacademic/status/1128212283019210752"/>
    <hyperlink ref="Z132" r:id="rId391" display="https://twitter.com/gameartacademic/status/1128212283019210752"/>
    <hyperlink ref="Z133" r:id="rId392" display="https://twitter.com/gameartacademic/status/1128012862159503360"/>
    <hyperlink ref="Z134" r:id="rId393" display="https://twitter.com/gameartacademic/status/1128212283019210752"/>
    <hyperlink ref="Z135" r:id="rId394" display="https://twitter.com/gameartacademic/status/1128214784363630592"/>
    <hyperlink ref="Z136" r:id="rId395" display="https://twitter.com/gameartacademic/status/1128214784363630592"/>
    <hyperlink ref="Z137" r:id="rId396" display="https://twitter.com/diginorthampton/status/1124315587960811520"/>
    <hyperlink ref="Z138" r:id="rId397" display="https://twitter.com/diginorthampton/status/1125701549815152641"/>
    <hyperlink ref="Z139" r:id="rId398" display="https://twitter.com/diginorthampton/status/1128202478602850305"/>
    <hyperlink ref="Z140" r:id="rId399" display="https://twitter.com/diginorthampton/status/1127850741333397504"/>
    <hyperlink ref="Z141" r:id="rId400" display="https://twitter.com/gameartacademic/status/1125680463895461888"/>
    <hyperlink ref="Z142" r:id="rId401" display="https://twitter.com/gameartacademic/status/1125681375418490880"/>
    <hyperlink ref="Z143" r:id="rId402" display="https://twitter.com/gameartacademic/status/1125709542661218304"/>
    <hyperlink ref="Z144" r:id="rId403" display="https://twitter.com/gameartacademic/status/1125737299902390273"/>
    <hyperlink ref="Z145" r:id="rId404" display="https://twitter.com/gameartacademic/status/1126151867766124545"/>
    <hyperlink ref="Z146" r:id="rId405" display="https://twitter.com/gameartacademic/status/1126424781392416768"/>
    <hyperlink ref="Z147" r:id="rId406" display="https://twitter.com/gameartacademic/status/1127878050618560512"/>
    <hyperlink ref="Z148" r:id="rId407" display="https://twitter.com/gameartacademic/status/1127884579598217216"/>
    <hyperlink ref="Z149" r:id="rId408" display="https://twitter.com/gameartacademic/status/1127953739044786176"/>
    <hyperlink ref="Z150" r:id="rId409" display="https://twitter.com/gameartacademic/status/1128060744615047168"/>
    <hyperlink ref="Z151" r:id="rId410" display="https://twitter.com/gameartacademic/status/1128193624519454720"/>
    <hyperlink ref="Z152" r:id="rId411" display="https://twitter.com/gameartacademic/status/1128202743016042496"/>
    <hyperlink ref="Z153" r:id="rId412" display="https://twitter.com/gameartacademic/status/1128214784363630592"/>
    <hyperlink ref="Z154" r:id="rId413" display="https://twitter.com/gameartacademic/status/1128217267047628801"/>
    <hyperlink ref="Z155" r:id="rId414" display="https://twitter.com/archaeomark1/status/1125135944535949315"/>
    <hyperlink ref="Z156" r:id="rId415" display="https://twitter.com/gameartacademic/status/1125151038095396865"/>
    <hyperlink ref="Z157" r:id="rId416" display="https://twitter.com/gameartacademic/status/1128218436218314752"/>
    <hyperlink ref="Z158" r:id="rId417" display="https://twitter.com/gameartacademic/status/1128218436218314752"/>
    <hyperlink ref="Z159" r:id="rId418" display="https://twitter.com/gameartacademic/status/1128219187258830848"/>
    <hyperlink ref="Z160" r:id="rId419" display="https://twitter.com/gameartacademic/status/1128220155694198784"/>
    <hyperlink ref="Z161" r:id="rId420" display="https://twitter.com/vr_sam/status/1126370415444746241"/>
    <hyperlink ref="Z162" r:id="rId421" display="https://twitter.com/vr_sam/status/1128223867066114049"/>
    <hyperlink ref="Z163" r:id="rId422" display="https://twitter.com/gameartacademic/status/1126369643726241792"/>
    <hyperlink ref="Z164" r:id="rId423" display="https://twitter.com/gameartacademic/status/1126371070943145984"/>
    <hyperlink ref="Z165" r:id="rId424" display="https://twitter.com/gameartacademic/status/1128220489472708609"/>
    <hyperlink ref="Z166" r:id="rId425" display="https://twitter.com/_alisongoodyear/status/1128224923527282690"/>
    <hyperlink ref="Z167" r:id="rId426" display="https://twitter.com/drmmu/status/1128231316628152320"/>
    <hyperlink ref="Z168" r:id="rId427" display="https://twitter.com/gameartacademic/status/1128221136930603009"/>
    <hyperlink ref="Z169" r:id="rId428" display="https://twitter.com/_alisongoodyear/status/1128224923527282690"/>
    <hyperlink ref="Z170" r:id="rId429" display="https://twitter.com/drmmu/status/1128231316628152320"/>
    <hyperlink ref="Z171" r:id="rId430" display="https://twitter.com/drmmu/status/1128231316628152320"/>
    <hyperlink ref="Z172" r:id="rId431" display="https://twitter.com/gameartacademic/status/1127266956158148609"/>
    <hyperlink ref="Z173" r:id="rId432" display="https://twitter.com/gameartacademic/status/1127357317157130242"/>
    <hyperlink ref="Z174" r:id="rId433" display="https://twitter.com/gameartacademic/status/1128221136930603009"/>
    <hyperlink ref="Z175" r:id="rId434" display="https://twitter.com/_alisongoodyear/status/1128224923527282690"/>
    <hyperlink ref="Z176" r:id="rId435" display="https://twitter.com/gameartacademic/status/1126158334766325761"/>
    <hyperlink ref="Z177" r:id="rId436" display="https://twitter.com/gameartacademic/status/1127266956158148609"/>
    <hyperlink ref="Z178" r:id="rId437" display="https://twitter.com/gameartacademic/status/1127357317157130242"/>
    <hyperlink ref="Z179" r:id="rId438" display="https://twitter.com/gameartacademic/status/1128221136930603009"/>
    <hyperlink ref="Z180" r:id="rId439" display="https://twitter.com/gameartacademic/status/1128212283019210752"/>
    <hyperlink ref="Z181" r:id="rId440" display="https://twitter.com/gameartacademic/status/1128221503600975872"/>
    <hyperlink ref="Z182" r:id="rId441" display="https://twitter.com/gameartacademic/status/1128259353453256705"/>
    <hyperlink ref="Z183" r:id="rId442" display="https://twitter.com/gameartacademic/status/1125397245111697408"/>
    <hyperlink ref="Z184" r:id="rId443" display="https://twitter.com/gameartacademic/status/1125710067104407554"/>
    <hyperlink ref="Z185" r:id="rId444" display="https://twitter.com/gameartacademic/status/1125768313034952709"/>
    <hyperlink ref="Z186" r:id="rId445" display="https://twitter.com/gameartacademic/status/1127358276541272064"/>
    <hyperlink ref="Z187" r:id="rId446" display="https://twitter.com/gameartacademic/status/1128059844190248961"/>
    <hyperlink ref="Z188" r:id="rId447" display="https://twitter.com/gameartacademic/status/1128221882581491713"/>
    <hyperlink ref="R193" r:id="rId448" display="https://www.theguardian.com/artanddesign/2019/may/07/cathy-wilkes-british-pavilion-review-venice-biennale?CMP=share_btn_tw"/>
    <hyperlink ref="R197" r:id="rId449" display="https://www.northampton.ac.uk/news/games-art-students-hanging-gardens-of-babylon-walkthrough-is-screened-in-westminster-and-by-us-media-giant/"/>
    <hyperlink ref="R202" r:id="rId450" display="https://zealous.co/curiousdukegallery/opportunity/Secret-Art-Prize-2019/"/>
    <hyperlink ref="R215" r:id="rId451" display="https://twitter.com/FamousMonsters/status/1126974981013819392"/>
    <hyperlink ref="R216" r:id="rId452" display="https://twitter.com/MagsthePirate/status/1126104223144382464"/>
    <hyperlink ref="R224" r:id="rId453" display="https://northantshour.wordpress.com/"/>
    <hyperlink ref="U189" r:id="rId454" display="https://pbs.twimg.com/media/D6cxezUWsAA3sXD.jpg"/>
    <hyperlink ref="U202" r:id="rId455" display="https://pbs.twimg.com/media/D6g6bWiX4AAc9-t.png"/>
    <hyperlink ref="U206" r:id="rId456" display="https://pbs.twimg.com/media/D6dNwAqWAAE9hsX.jpg"/>
    <hyperlink ref="U209" r:id="rId457" display="https://pbs.twimg.com/media/D6PTw49WAAEGxAS.jpg"/>
    <hyperlink ref="U218" r:id="rId458" display="https://pbs.twimg.com/media/D5dRb0nXoAAw2BM.jpg"/>
    <hyperlink ref="U220" r:id="rId459" display="https://pbs.twimg.com/media/D5dRb0nXoAAw2BM.jpg"/>
    <hyperlink ref="V189" r:id="rId460" display="https://pbs.twimg.com/media/D6cxezUWsAA3sXD.jpg"/>
    <hyperlink ref="V190" r:id="rId461" display="http://pbs.twimg.com/profile_images/895423539553210368/q1Au_r5h_normal.jpg"/>
    <hyperlink ref="V191" r:id="rId462" display="http://pbs.twimg.com/profile_images/1101139263129825280/G5OsaxVg_normal.jpg"/>
    <hyperlink ref="V192" r:id="rId463" display="http://pbs.twimg.com/profile_images/1101139263129825280/G5OsaxVg_normal.jpg"/>
    <hyperlink ref="V193" r:id="rId464" display="http://pbs.twimg.com/profile_images/378800000063692684/28931d73b5c5cf2f2943e1f7ecefe764_normal.jpeg"/>
    <hyperlink ref="V194" r:id="rId465" display="http://pbs.twimg.com/profile_images/79837191/Magdalena_Sawon_Postmasters_normal.jpg"/>
    <hyperlink ref="V195" r:id="rId466" display="http://pbs.twimg.com/profile_images/1042766785408380928/b2NTSK4h_normal.jpg"/>
    <hyperlink ref="V196" r:id="rId467" display="http://pbs.twimg.com/profile_images/1042766785408380928/b2NTSK4h_normal.jpg"/>
    <hyperlink ref="V197" r:id="rId468" display="http://pbs.twimg.com/profile_images/1081171630016159745/2iNZS4kj_normal.jpg"/>
    <hyperlink ref="V198" r:id="rId469" display="http://pbs.twimg.com/profile_images/1046034987361992704/5pJ0Pw3m_normal.jpg"/>
    <hyperlink ref="V199" r:id="rId470" display="http://pbs.twimg.com/profile_images/1093495547074433024/NFRGStbx_normal.jpg"/>
    <hyperlink ref="V200" r:id="rId471" display="http://pbs.twimg.com/profile_images/801350663921864704/iwtssBRC_normal.jpg"/>
    <hyperlink ref="V201" r:id="rId472" display="http://pbs.twimg.com/profile_images/806589323520798720/Oe9T7lO__normal.jpg"/>
    <hyperlink ref="V202" r:id="rId473" display="https://pbs.twimg.com/media/D6g6bWiX4AAc9-t.png"/>
    <hyperlink ref="V203" r:id="rId474" display="http://pbs.twimg.com/profile_images/1078391037297639424/u1Pbamay_normal.jpg"/>
    <hyperlink ref="V204" r:id="rId475" display="http://pbs.twimg.com/profile_images/983447444288655360/nmoFq5mc_normal.jpg"/>
    <hyperlink ref="V205" r:id="rId476" display="http://pbs.twimg.com/profile_images/983447444288655360/nmoFq5mc_normal.jpg"/>
    <hyperlink ref="V206" r:id="rId477" display="https://pbs.twimg.com/media/D6dNwAqWAAE9hsX.jpg"/>
    <hyperlink ref="V207" r:id="rId478" display="http://pbs.twimg.com/profile_images/769109491019288576/NVLLkxRj_normal.jpg"/>
    <hyperlink ref="V208" r:id="rId479" display="http://pbs.twimg.com/profile_images/1088171765933723650/fcBHFXhi_normal.jpg"/>
    <hyperlink ref="V209" r:id="rId480" display="https://pbs.twimg.com/media/D6PTw49WAAEGxAS.jpg"/>
    <hyperlink ref="V210" r:id="rId481" display="http://pbs.twimg.com/profile_images/769109491019288576/NVLLkxRj_normal.jpg"/>
    <hyperlink ref="V211" r:id="rId482" display="http://pbs.twimg.com/profile_images/1088171765933723650/fcBHFXhi_normal.jpg"/>
    <hyperlink ref="V212" r:id="rId483" display="http://pbs.twimg.com/profile_images/1088171765933723650/fcBHFXhi_normal.jpg"/>
    <hyperlink ref="V213" r:id="rId484" display="http://pbs.twimg.com/profile_images/378800000758550882/fc92c7f73abab274dd0784922a82a8b6_normal.png"/>
    <hyperlink ref="V214" r:id="rId485" display="http://pbs.twimg.com/profile_images/1116313295831564288/S79PjRyz_normal.png"/>
    <hyperlink ref="V215" r:id="rId486" display="http://pbs.twimg.com/profile_images/1116313295831564288/S79PjRyz_normal.png"/>
    <hyperlink ref="V216" r:id="rId487" display="http://pbs.twimg.com/profile_images/987637779638243329/XbVnLn7X_normal.jpg"/>
    <hyperlink ref="V217" r:id="rId488" display="http://pbs.twimg.com/profile_images/987637779638243329/XbVnLn7X_normal.jpg"/>
    <hyperlink ref="V218" r:id="rId489" display="https://pbs.twimg.com/media/D5dRb0nXoAAw2BM.jpg"/>
    <hyperlink ref="V219" r:id="rId490" display="http://pbs.twimg.com/profile_images/1106936493849886726/Q5ItOAv2_normal.png"/>
    <hyperlink ref="V220" r:id="rId491" display="https://pbs.twimg.com/media/D5dRb0nXoAAw2BM.jpg"/>
    <hyperlink ref="V221" r:id="rId492" display="http://pbs.twimg.com/profile_images/1106936493849886726/Q5ItOAv2_normal.png"/>
    <hyperlink ref="V222" r:id="rId493" display="http://pbs.twimg.com/profile_images/1106936493849886726/Q5ItOAv2_normal.png"/>
    <hyperlink ref="V223" r:id="rId494" display="http://pbs.twimg.com/profile_images/1100154017802604544/8eD0TXhr_normal.jpg"/>
    <hyperlink ref="V224" r:id="rId495" display="http://pbs.twimg.com/profile_images/726711839762059264/TQcCfWe-_normal.jpg"/>
    <hyperlink ref="Z189" r:id="rId496" display="https://twitter.com/nick_petford/status/1127924644718219269"/>
    <hyperlink ref="Z190" r:id="rId497" display="https://twitter.com/omend4/status/1128053412728311808"/>
    <hyperlink ref="Z191" r:id="rId498" display="https://twitter.com/vr_sam/status/1126364967001894912"/>
    <hyperlink ref="Z192" r:id="rId499" display="https://twitter.com/vr_sam/status/1126365763894431744"/>
    <hyperlink ref="Z193" r:id="rId500" display="https://twitter.com/searleadrian/status/1125801735342182400"/>
    <hyperlink ref="Z194" r:id="rId501" display="https://twitter.com/magdasawon/status/1127681005295423488"/>
    <hyperlink ref="Z195" r:id="rId502" display="https://twitter.com/angry_voice/status/1125426161746677760"/>
    <hyperlink ref="Z196" r:id="rId503" display="https://twitter.com/angry_voice/status/1125426163034263552"/>
    <hyperlink ref="Z197" r:id="rId504" display="https://twitter.com/diginorthampton/status/1125668507822239746"/>
    <hyperlink ref="Z198" r:id="rId505" display="https://twitter.com/olibasciano/status/1127974372218556417"/>
    <hyperlink ref="Z199" r:id="rId506" display="https://twitter.com/maxbarrister/status/1126842186866274305"/>
    <hyperlink ref="Z200" r:id="rId507" display="https://twitter.com/anisminic/status/1126860360957534208"/>
    <hyperlink ref="Z201" r:id="rId508" display="https://twitter.com/silent0siris/status/1128025304675565568"/>
    <hyperlink ref="Z202" r:id="rId509" display="https://twitter.com/secretartprize/status/1128215949763579905"/>
    <hyperlink ref="Z203" r:id="rId510" display="https://twitter.com/annahollinrake/status/1128059494729121792"/>
    <hyperlink ref="Z204" r:id="rId511" display="https://twitter.com/belgianboolean/status/1128060158599409672"/>
    <hyperlink ref="Z205" r:id="rId512" display="https://twitter.com/belgianboolean/status/1128010566759538688"/>
    <hyperlink ref="Z206" r:id="rId513" display="https://twitter.com/januszczak/status/1127956026374930432"/>
    <hyperlink ref="Z207" r:id="rId514" display="https://twitter.com/historyscientis/status/1127123482129633280"/>
    <hyperlink ref="Z208" r:id="rId515" display="https://twitter.com/junrussell/status/1127124512993153024"/>
    <hyperlink ref="Z209" r:id="rId516" display="https://twitter.com/gletherby/status/1126977177503838208"/>
    <hyperlink ref="Z210" r:id="rId517" display="https://twitter.com/historyscientis/status/1127123482129633280"/>
    <hyperlink ref="Z211" r:id="rId518" display="https://twitter.com/junrussell/status/1127124512993153024"/>
    <hyperlink ref="Z212" r:id="rId519" display="https://twitter.com/junrussell/status/1127124512993153024"/>
    <hyperlink ref="Z213" r:id="rId520" display="https://twitter.com/xiotex/status/1127124154493427712"/>
    <hyperlink ref="Z214" r:id="rId521" display="https://twitter.com/tprstly/status/1127124209837199361"/>
    <hyperlink ref="Z215" r:id="rId522" display="https://twitter.com/tprstly/status/1127121578804879360"/>
    <hyperlink ref="Z216" r:id="rId523" display="https://twitter.com/miriambellard/status/1126385289516261376"/>
    <hyperlink ref="Z217" r:id="rId524" display="https://twitter.com/miriambellard/status/1126385291151978497"/>
    <hyperlink ref="Z218" r:id="rId525" display="https://twitter.com/archaeomark1/status/1123456200820043776"/>
    <hyperlink ref="Z219" r:id="rId526" display="https://twitter.com/gameartacademic/status/1123470175184011270"/>
    <hyperlink ref="Z220" r:id="rId527" display="https://twitter.com/archaeomark1/status/1123456200820043776"/>
    <hyperlink ref="Z221" r:id="rId528" display="https://twitter.com/gameartacademic/status/1123470175184011270"/>
    <hyperlink ref="Z222" r:id="rId529" display="https://twitter.com/gameartacademic/status/1123470175184011270"/>
    <hyperlink ref="Z223" r:id="rId530" display="https://twitter.com/noodlethings/status/1126627639618408451"/>
    <hyperlink ref="Z224" r:id="rId531" display="https://twitter.com/northantshouruk/status/1127987503045025792"/>
  </hyperlinks>
  <printOptions/>
  <pageMargins left="0.7" right="0.7" top="0.75" bottom="0.75" header="0.3" footer="0.3"/>
  <pageSetup horizontalDpi="600" verticalDpi="600" orientation="portrait" r:id="rId535"/>
  <legacyDrawing r:id="rId533"/>
  <tableParts>
    <tablePart r:id="rId53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2018</v>
      </c>
      <c r="B1" s="13" t="s">
        <v>2321</v>
      </c>
      <c r="C1" s="13" t="s">
        <v>2322</v>
      </c>
      <c r="D1" s="13" t="s">
        <v>144</v>
      </c>
      <c r="E1" s="13" t="s">
        <v>2324</v>
      </c>
      <c r="F1" s="13" t="s">
        <v>2325</v>
      </c>
      <c r="G1" s="13" t="s">
        <v>2326</v>
      </c>
    </row>
    <row r="2" spans="1:7" ht="15">
      <c r="A2" s="79" t="s">
        <v>1744</v>
      </c>
      <c r="B2" s="79">
        <v>115</v>
      </c>
      <c r="C2" s="130">
        <v>0.04224834680382072</v>
      </c>
      <c r="D2" s="79" t="s">
        <v>2323</v>
      </c>
      <c r="E2" s="79"/>
      <c r="F2" s="79"/>
      <c r="G2" s="79"/>
    </row>
    <row r="3" spans="1:7" ht="15">
      <c r="A3" s="79" t="s">
        <v>1745</v>
      </c>
      <c r="B3" s="79">
        <v>45</v>
      </c>
      <c r="C3" s="130">
        <v>0.01653196179279941</v>
      </c>
      <c r="D3" s="79" t="s">
        <v>2323</v>
      </c>
      <c r="E3" s="79"/>
      <c r="F3" s="79"/>
      <c r="G3" s="79"/>
    </row>
    <row r="4" spans="1:7" ht="15">
      <c r="A4" s="79" t="s">
        <v>1746</v>
      </c>
      <c r="B4" s="79">
        <v>4</v>
      </c>
      <c r="C4" s="130">
        <v>0.0014695077149155034</v>
      </c>
      <c r="D4" s="79" t="s">
        <v>2323</v>
      </c>
      <c r="E4" s="79"/>
      <c r="F4" s="79"/>
      <c r="G4" s="79"/>
    </row>
    <row r="5" spans="1:7" ht="15">
      <c r="A5" s="79" t="s">
        <v>1747</v>
      </c>
      <c r="B5" s="79">
        <v>2561</v>
      </c>
      <c r="C5" s="130">
        <v>0.940852314474651</v>
      </c>
      <c r="D5" s="79" t="s">
        <v>2323</v>
      </c>
      <c r="E5" s="79"/>
      <c r="F5" s="79"/>
      <c r="G5" s="79"/>
    </row>
    <row r="6" spans="1:7" ht="15">
      <c r="A6" s="79" t="s">
        <v>1748</v>
      </c>
      <c r="B6" s="79">
        <v>2722</v>
      </c>
      <c r="C6" s="130">
        <v>1</v>
      </c>
      <c r="D6" s="79" t="s">
        <v>2323</v>
      </c>
      <c r="E6" s="79"/>
      <c r="F6" s="79"/>
      <c r="G6" s="79"/>
    </row>
    <row r="7" spans="1:7" ht="15">
      <c r="A7" s="87" t="s">
        <v>243</v>
      </c>
      <c r="B7" s="87">
        <v>23</v>
      </c>
      <c r="C7" s="131">
        <v>0.01108247572708018</v>
      </c>
      <c r="D7" s="87" t="s">
        <v>2323</v>
      </c>
      <c r="E7" s="87" t="b">
        <v>0</v>
      </c>
      <c r="F7" s="87" t="b">
        <v>0</v>
      </c>
      <c r="G7" s="87" t="b">
        <v>0</v>
      </c>
    </row>
    <row r="8" spans="1:7" ht="15">
      <c r="A8" s="87" t="s">
        <v>1749</v>
      </c>
      <c r="B8" s="87">
        <v>14</v>
      </c>
      <c r="C8" s="131">
        <v>0.00840635329916736</v>
      </c>
      <c r="D8" s="87" t="s">
        <v>2323</v>
      </c>
      <c r="E8" s="87" t="b">
        <v>0</v>
      </c>
      <c r="F8" s="87" t="b">
        <v>0</v>
      </c>
      <c r="G8" s="87" t="b">
        <v>0</v>
      </c>
    </row>
    <row r="9" spans="1:7" ht="15">
      <c r="A9" s="87" t="s">
        <v>1750</v>
      </c>
      <c r="B9" s="87">
        <v>10</v>
      </c>
      <c r="C9" s="131">
        <v>0.00822796275539331</v>
      </c>
      <c r="D9" s="87" t="s">
        <v>2323</v>
      </c>
      <c r="E9" s="87" t="b">
        <v>0</v>
      </c>
      <c r="F9" s="87" t="b">
        <v>0</v>
      </c>
      <c r="G9" s="87" t="b">
        <v>0</v>
      </c>
    </row>
    <row r="10" spans="1:7" ht="15">
      <c r="A10" s="87" t="s">
        <v>1751</v>
      </c>
      <c r="B10" s="87">
        <v>9</v>
      </c>
      <c r="C10" s="131">
        <v>0.006447570509158432</v>
      </c>
      <c r="D10" s="87" t="s">
        <v>2323</v>
      </c>
      <c r="E10" s="87" t="b">
        <v>0</v>
      </c>
      <c r="F10" s="87" t="b">
        <v>0</v>
      </c>
      <c r="G10" s="87" t="b">
        <v>0</v>
      </c>
    </row>
    <row r="11" spans="1:7" ht="15">
      <c r="A11" s="87" t="s">
        <v>1752</v>
      </c>
      <c r="B11" s="87">
        <v>9</v>
      </c>
      <c r="C11" s="131">
        <v>0.007041105388207141</v>
      </c>
      <c r="D11" s="87" t="s">
        <v>2323</v>
      </c>
      <c r="E11" s="87" t="b">
        <v>0</v>
      </c>
      <c r="F11" s="87" t="b">
        <v>0</v>
      </c>
      <c r="G11" s="87" t="b">
        <v>0</v>
      </c>
    </row>
    <row r="12" spans="1:7" ht="15">
      <c r="A12" s="87" t="s">
        <v>1757</v>
      </c>
      <c r="B12" s="87">
        <v>9</v>
      </c>
      <c r="C12" s="131">
        <v>0.006447570509158432</v>
      </c>
      <c r="D12" s="87" t="s">
        <v>2323</v>
      </c>
      <c r="E12" s="87" t="b">
        <v>1</v>
      </c>
      <c r="F12" s="87" t="b">
        <v>0</v>
      </c>
      <c r="G12" s="87" t="b">
        <v>0</v>
      </c>
    </row>
    <row r="13" spans="1:7" ht="15">
      <c r="A13" s="87" t="s">
        <v>1764</v>
      </c>
      <c r="B13" s="87">
        <v>8</v>
      </c>
      <c r="C13" s="131">
        <v>0.006582370204314648</v>
      </c>
      <c r="D13" s="87" t="s">
        <v>2323</v>
      </c>
      <c r="E13" s="87" t="b">
        <v>0</v>
      </c>
      <c r="F13" s="87" t="b">
        <v>0</v>
      </c>
      <c r="G13" s="87" t="b">
        <v>0</v>
      </c>
    </row>
    <row r="14" spans="1:7" ht="15">
      <c r="A14" s="87" t="s">
        <v>1754</v>
      </c>
      <c r="B14" s="87">
        <v>8</v>
      </c>
      <c r="C14" s="131">
        <v>0.008888696511116642</v>
      </c>
      <c r="D14" s="87" t="s">
        <v>2323</v>
      </c>
      <c r="E14" s="87" t="b">
        <v>0</v>
      </c>
      <c r="F14" s="87" t="b">
        <v>0</v>
      </c>
      <c r="G14" s="87" t="b">
        <v>0</v>
      </c>
    </row>
    <row r="15" spans="1:7" ht="15">
      <c r="A15" s="87" t="s">
        <v>1756</v>
      </c>
      <c r="B15" s="87">
        <v>7</v>
      </c>
      <c r="C15" s="131">
        <v>0.005476415301938887</v>
      </c>
      <c r="D15" s="87" t="s">
        <v>2323</v>
      </c>
      <c r="E15" s="87" t="b">
        <v>0</v>
      </c>
      <c r="F15" s="87" t="b">
        <v>0</v>
      </c>
      <c r="G15" s="87" t="b">
        <v>0</v>
      </c>
    </row>
    <row r="16" spans="1:7" ht="15">
      <c r="A16" s="87" t="s">
        <v>258</v>
      </c>
      <c r="B16" s="87">
        <v>7</v>
      </c>
      <c r="C16" s="131">
        <v>0.005476415301938887</v>
      </c>
      <c r="D16" s="87" t="s">
        <v>2323</v>
      </c>
      <c r="E16" s="87" t="b">
        <v>0</v>
      </c>
      <c r="F16" s="87" t="b">
        <v>0</v>
      </c>
      <c r="G16" s="87" t="b">
        <v>0</v>
      </c>
    </row>
    <row r="17" spans="1:7" ht="15">
      <c r="A17" s="87" t="s">
        <v>2019</v>
      </c>
      <c r="B17" s="87">
        <v>7</v>
      </c>
      <c r="C17" s="131">
        <v>0.005476415301938887</v>
      </c>
      <c r="D17" s="87" t="s">
        <v>2323</v>
      </c>
      <c r="E17" s="87" t="b">
        <v>0</v>
      </c>
      <c r="F17" s="87" t="b">
        <v>0</v>
      </c>
      <c r="G17" s="87" t="b">
        <v>0</v>
      </c>
    </row>
    <row r="18" spans="1:7" ht="15">
      <c r="A18" s="87" t="s">
        <v>2020</v>
      </c>
      <c r="B18" s="87">
        <v>7</v>
      </c>
      <c r="C18" s="131">
        <v>0.005476415301938887</v>
      </c>
      <c r="D18" s="87" t="s">
        <v>2323</v>
      </c>
      <c r="E18" s="87" t="b">
        <v>0</v>
      </c>
      <c r="F18" s="87" t="b">
        <v>0</v>
      </c>
      <c r="G18" s="87" t="b">
        <v>0</v>
      </c>
    </row>
    <row r="19" spans="1:7" ht="15">
      <c r="A19" s="87" t="s">
        <v>237</v>
      </c>
      <c r="B19" s="87">
        <v>7</v>
      </c>
      <c r="C19" s="131">
        <v>0.005476415301938887</v>
      </c>
      <c r="D19" s="87" t="s">
        <v>2323</v>
      </c>
      <c r="E19" s="87" t="b">
        <v>0</v>
      </c>
      <c r="F19" s="87" t="b">
        <v>0</v>
      </c>
      <c r="G19" s="87" t="b">
        <v>0</v>
      </c>
    </row>
    <row r="20" spans="1:7" ht="15">
      <c r="A20" s="87" t="s">
        <v>1755</v>
      </c>
      <c r="B20" s="87">
        <v>7</v>
      </c>
      <c r="C20" s="131">
        <v>0.006094479501182189</v>
      </c>
      <c r="D20" s="87" t="s">
        <v>2323</v>
      </c>
      <c r="E20" s="87" t="b">
        <v>1</v>
      </c>
      <c r="F20" s="87" t="b">
        <v>0</v>
      </c>
      <c r="G20" s="87" t="b">
        <v>0</v>
      </c>
    </row>
    <row r="21" spans="1:7" ht="15">
      <c r="A21" s="87" t="s">
        <v>2021</v>
      </c>
      <c r="B21" s="87">
        <v>7</v>
      </c>
      <c r="C21" s="131">
        <v>0.006094479501182189</v>
      </c>
      <c r="D21" s="87" t="s">
        <v>2323</v>
      </c>
      <c r="E21" s="87" t="b">
        <v>0</v>
      </c>
      <c r="F21" s="87" t="b">
        <v>0</v>
      </c>
      <c r="G21" s="87" t="b">
        <v>0</v>
      </c>
    </row>
    <row r="22" spans="1:7" ht="15">
      <c r="A22" s="87" t="s">
        <v>2022</v>
      </c>
      <c r="B22" s="87">
        <v>7</v>
      </c>
      <c r="C22" s="131">
        <v>0.0057595739287753175</v>
      </c>
      <c r="D22" s="87" t="s">
        <v>2323</v>
      </c>
      <c r="E22" s="87" t="b">
        <v>0</v>
      </c>
      <c r="F22" s="87" t="b">
        <v>0</v>
      </c>
      <c r="G22" s="87" t="b">
        <v>0</v>
      </c>
    </row>
    <row r="23" spans="1:7" ht="15">
      <c r="A23" s="87" t="s">
        <v>1765</v>
      </c>
      <c r="B23" s="87">
        <v>7</v>
      </c>
      <c r="C23" s="131">
        <v>0.006094479501182189</v>
      </c>
      <c r="D23" s="87" t="s">
        <v>2323</v>
      </c>
      <c r="E23" s="87" t="b">
        <v>0</v>
      </c>
      <c r="F23" s="87" t="b">
        <v>0</v>
      </c>
      <c r="G23" s="87" t="b">
        <v>0</v>
      </c>
    </row>
    <row r="24" spans="1:7" ht="15">
      <c r="A24" s="87" t="s">
        <v>1760</v>
      </c>
      <c r="B24" s="87">
        <v>6</v>
      </c>
      <c r="C24" s="131">
        <v>0.004936777653235986</v>
      </c>
      <c r="D24" s="87" t="s">
        <v>2323</v>
      </c>
      <c r="E24" s="87" t="b">
        <v>1</v>
      </c>
      <c r="F24" s="87" t="b">
        <v>0</v>
      </c>
      <c r="G24" s="87" t="b">
        <v>0</v>
      </c>
    </row>
    <row r="25" spans="1:7" ht="15">
      <c r="A25" s="87" t="s">
        <v>2023</v>
      </c>
      <c r="B25" s="87">
        <v>6</v>
      </c>
      <c r="C25" s="131">
        <v>0.005223839572441877</v>
      </c>
      <c r="D25" s="87" t="s">
        <v>2323</v>
      </c>
      <c r="E25" s="87" t="b">
        <v>0</v>
      </c>
      <c r="F25" s="87" t="b">
        <v>0</v>
      </c>
      <c r="G25" s="87" t="b">
        <v>0</v>
      </c>
    </row>
    <row r="26" spans="1:7" ht="15">
      <c r="A26" s="87" t="s">
        <v>2024</v>
      </c>
      <c r="B26" s="87">
        <v>6</v>
      </c>
      <c r="C26" s="131">
        <v>0.005223839572441877</v>
      </c>
      <c r="D26" s="87" t="s">
        <v>2323</v>
      </c>
      <c r="E26" s="87" t="b">
        <v>0</v>
      </c>
      <c r="F26" s="87" t="b">
        <v>0</v>
      </c>
      <c r="G26" s="87" t="b">
        <v>0</v>
      </c>
    </row>
    <row r="27" spans="1:7" ht="15">
      <c r="A27" s="87" t="s">
        <v>2025</v>
      </c>
      <c r="B27" s="87">
        <v>6</v>
      </c>
      <c r="C27" s="131">
        <v>0.004936777653235986</v>
      </c>
      <c r="D27" s="87" t="s">
        <v>2323</v>
      </c>
      <c r="E27" s="87" t="b">
        <v>0</v>
      </c>
      <c r="F27" s="87" t="b">
        <v>0</v>
      </c>
      <c r="G27" s="87" t="b">
        <v>0</v>
      </c>
    </row>
    <row r="28" spans="1:7" ht="15">
      <c r="A28" s="87" t="s">
        <v>2026</v>
      </c>
      <c r="B28" s="87">
        <v>6</v>
      </c>
      <c r="C28" s="131">
        <v>0.004936777653235986</v>
      </c>
      <c r="D28" s="87" t="s">
        <v>2323</v>
      </c>
      <c r="E28" s="87" t="b">
        <v>0</v>
      </c>
      <c r="F28" s="87" t="b">
        <v>0</v>
      </c>
      <c r="G28" s="87" t="b">
        <v>0</v>
      </c>
    </row>
    <row r="29" spans="1:7" ht="15">
      <c r="A29" s="87" t="s">
        <v>2027</v>
      </c>
      <c r="B29" s="87">
        <v>6</v>
      </c>
      <c r="C29" s="131">
        <v>0.005223839572441877</v>
      </c>
      <c r="D29" s="87" t="s">
        <v>2323</v>
      </c>
      <c r="E29" s="87" t="b">
        <v>0</v>
      </c>
      <c r="F29" s="87" t="b">
        <v>0</v>
      </c>
      <c r="G29" s="87" t="b">
        <v>0</v>
      </c>
    </row>
    <row r="30" spans="1:7" ht="15">
      <c r="A30" s="87" t="s">
        <v>1790</v>
      </c>
      <c r="B30" s="87">
        <v>6</v>
      </c>
      <c r="C30" s="131">
        <v>0.005223839572441877</v>
      </c>
      <c r="D30" s="87" t="s">
        <v>2323</v>
      </c>
      <c r="E30" s="87" t="b">
        <v>0</v>
      </c>
      <c r="F30" s="87" t="b">
        <v>0</v>
      </c>
      <c r="G30" s="87" t="b">
        <v>0</v>
      </c>
    </row>
    <row r="31" spans="1:7" ht="15">
      <c r="A31" s="87" t="s">
        <v>2028</v>
      </c>
      <c r="B31" s="87">
        <v>6</v>
      </c>
      <c r="C31" s="131">
        <v>0.004936777653235986</v>
      </c>
      <c r="D31" s="87" t="s">
        <v>2323</v>
      </c>
      <c r="E31" s="87" t="b">
        <v>1</v>
      </c>
      <c r="F31" s="87" t="b">
        <v>0</v>
      </c>
      <c r="G31" s="87" t="b">
        <v>0</v>
      </c>
    </row>
    <row r="32" spans="1:7" ht="15">
      <c r="A32" s="87" t="s">
        <v>1759</v>
      </c>
      <c r="B32" s="87">
        <v>6</v>
      </c>
      <c r="C32" s="131">
        <v>0.00602812506954045</v>
      </c>
      <c r="D32" s="87" t="s">
        <v>2323</v>
      </c>
      <c r="E32" s="87" t="b">
        <v>0</v>
      </c>
      <c r="F32" s="87" t="b">
        <v>0</v>
      </c>
      <c r="G32" s="87" t="b">
        <v>0</v>
      </c>
    </row>
    <row r="33" spans="1:7" ht="15">
      <c r="A33" s="87" t="s">
        <v>1758</v>
      </c>
      <c r="B33" s="87">
        <v>6</v>
      </c>
      <c r="C33" s="131">
        <v>0.006666522383337481</v>
      </c>
      <c r="D33" s="87" t="s">
        <v>2323</v>
      </c>
      <c r="E33" s="87" t="b">
        <v>0</v>
      </c>
      <c r="F33" s="87" t="b">
        <v>1</v>
      </c>
      <c r="G33" s="87" t="b">
        <v>0</v>
      </c>
    </row>
    <row r="34" spans="1:7" ht="15">
      <c r="A34" s="87" t="s">
        <v>2029</v>
      </c>
      <c r="B34" s="87">
        <v>6</v>
      </c>
      <c r="C34" s="131">
        <v>0.004936777653235986</v>
      </c>
      <c r="D34" s="87" t="s">
        <v>2323</v>
      </c>
      <c r="E34" s="87" t="b">
        <v>0</v>
      </c>
      <c r="F34" s="87" t="b">
        <v>0</v>
      </c>
      <c r="G34" s="87" t="b">
        <v>0</v>
      </c>
    </row>
    <row r="35" spans="1:7" ht="15">
      <c r="A35" s="87" t="s">
        <v>1717</v>
      </c>
      <c r="B35" s="87">
        <v>6</v>
      </c>
      <c r="C35" s="131">
        <v>0.004936777653235986</v>
      </c>
      <c r="D35" s="87" t="s">
        <v>2323</v>
      </c>
      <c r="E35" s="87" t="b">
        <v>0</v>
      </c>
      <c r="F35" s="87" t="b">
        <v>0</v>
      </c>
      <c r="G35" s="87" t="b">
        <v>0</v>
      </c>
    </row>
    <row r="36" spans="1:7" ht="15">
      <c r="A36" s="87" t="s">
        <v>2030</v>
      </c>
      <c r="B36" s="87">
        <v>6</v>
      </c>
      <c r="C36" s="131">
        <v>0.004936777653235986</v>
      </c>
      <c r="D36" s="87" t="s">
        <v>2323</v>
      </c>
      <c r="E36" s="87" t="b">
        <v>0</v>
      </c>
      <c r="F36" s="87" t="b">
        <v>0</v>
      </c>
      <c r="G36" s="87" t="b">
        <v>0</v>
      </c>
    </row>
    <row r="37" spans="1:7" ht="15">
      <c r="A37" s="87" t="s">
        <v>2031</v>
      </c>
      <c r="B37" s="87">
        <v>5</v>
      </c>
      <c r="C37" s="131">
        <v>0.004353199643701564</v>
      </c>
      <c r="D37" s="87" t="s">
        <v>2323</v>
      </c>
      <c r="E37" s="87" t="b">
        <v>1</v>
      </c>
      <c r="F37" s="87" t="b">
        <v>0</v>
      </c>
      <c r="G37" s="87" t="b">
        <v>0</v>
      </c>
    </row>
    <row r="38" spans="1:7" ht="15">
      <c r="A38" s="87" t="s">
        <v>247</v>
      </c>
      <c r="B38" s="87">
        <v>5</v>
      </c>
      <c r="C38" s="131">
        <v>0.004353199643701564</v>
      </c>
      <c r="D38" s="87" t="s">
        <v>2323</v>
      </c>
      <c r="E38" s="87" t="b">
        <v>0</v>
      </c>
      <c r="F38" s="87" t="b">
        <v>0</v>
      </c>
      <c r="G38" s="87" t="b">
        <v>0</v>
      </c>
    </row>
    <row r="39" spans="1:7" ht="15">
      <c r="A39" s="87" t="s">
        <v>260</v>
      </c>
      <c r="B39" s="87">
        <v>5</v>
      </c>
      <c r="C39" s="131">
        <v>0.004353199643701564</v>
      </c>
      <c r="D39" s="87" t="s">
        <v>2323</v>
      </c>
      <c r="E39" s="87" t="b">
        <v>0</v>
      </c>
      <c r="F39" s="87" t="b">
        <v>0</v>
      </c>
      <c r="G39" s="87" t="b">
        <v>0</v>
      </c>
    </row>
    <row r="40" spans="1:7" ht="15">
      <c r="A40" s="87" t="s">
        <v>2032</v>
      </c>
      <c r="B40" s="87">
        <v>5</v>
      </c>
      <c r="C40" s="131">
        <v>0.004645979139194182</v>
      </c>
      <c r="D40" s="87" t="s">
        <v>2323</v>
      </c>
      <c r="E40" s="87" t="b">
        <v>0</v>
      </c>
      <c r="F40" s="87" t="b">
        <v>0</v>
      </c>
      <c r="G40" s="87" t="b">
        <v>0</v>
      </c>
    </row>
    <row r="41" spans="1:7" ht="15">
      <c r="A41" s="87" t="s">
        <v>2033</v>
      </c>
      <c r="B41" s="87">
        <v>5</v>
      </c>
      <c r="C41" s="131">
        <v>0.004353199643701564</v>
      </c>
      <c r="D41" s="87" t="s">
        <v>2323</v>
      </c>
      <c r="E41" s="87" t="b">
        <v>0</v>
      </c>
      <c r="F41" s="87" t="b">
        <v>0</v>
      </c>
      <c r="G41" s="87" t="b">
        <v>0</v>
      </c>
    </row>
    <row r="42" spans="1:7" ht="15">
      <c r="A42" s="87" t="s">
        <v>2034</v>
      </c>
      <c r="B42" s="87">
        <v>5</v>
      </c>
      <c r="C42" s="131">
        <v>0.004353199643701564</v>
      </c>
      <c r="D42" s="87" t="s">
        <v>2323</v>
      </c>
      <c r="E42" s="87" t="b">
        <v>0</v>
      </c>
      <c r="F42" s="87" t="b">
        <v>0</v>
      </c>
      <c r="G42" s="87" t="b">
        <v>0</v>
      </c>
    </row>
    <row r="43" spans="1:7" ht="15">
      <c r="A43" s="87" t="s">
        <v>2035</v>
      </c>
      <c r="B43" s="87">
        <v>5</v>
      </c>
      <c r="C43" s="131">
        <v>0.004353199643701564</v>
      </c>
      <c r="D43" s="87" t="s">
        <v>2323</v>
      </c>
      <c r="E43" s="87" t="b">
        <v>0</v>
      </c>
      <c r="F43" s="87" t="b">
        <v>0</v>
      </c>
      <c r="G43" s="87" t="b">
        <v>0</v>
      </c>
    </row>
    <row r="44" spans="1:7" ht="15">
      <c r="A44" s="87" t="s">
        <v>2036</v>
      </c>
      <c r="B44" s="87">
        <v>5</v>
      </c>
      <c r="C44" s="131">
        <v>0.004353199643701564</v>
      </c>
      <c r="D44" s="87" t="s">
        <v>2323</v>
      </c>
      <c r="E44" s="87" t="b">
        <v>0</v>
      </c>
      <c r="F44" s="87" t="b">
        <v>0</v>
      </c>
      <c r="G44" s="87" t="b">
        <v>0</v>
      </c>
    </row>
    <row r="45" spans="1:7" ht="15">
      <c r="A45" s="87" t="s">
        <v>303</v>
      </c>
      <c r="B45" s="87">
        <v>5</v>
      </c>
      <c r="C45" s="131">
        <v>0.004353199643701564</v>
      </c>
      <c r="D45" s="87" t="s">
        <v>2323</v>
      </c>
      <c r="E45" s="87" t="b">
        <v>0</v>
      </c>
      <c r="F45" s="87" t="b">
        <v>0</v>
      </c>
      <c r="G45" s="87" t="b">
        <v>0</v>
      </c>
    </row>
    <row r="46" spans="1:7" ht="15">
      <c r="A46" s="87" t="s">
        <v>2037</v>
      </c>
      <c r="B46" s="87">
        <v>5</v>
      </c>
      <c r="C46" s="131">
        <v>0.004353199643701564</v>
      </c>
      <c r="D46" s="87" t="s">
        <v>2323</v>
      </c>
      <c r="E46" s="87" t="b">
        <v>0</v>
      </c>
      <c r="F46" s="87" t="b">
        <v>0</v>
      </c>
      <c r="G46" s="87" t="b">
        <v>0</v>
      </c>
    </row>
    <row r="47" spans="1:7" ht="15">
      <c r="A47" s="87" t="s">
        <v>2038</v>
      </c>
      <c r="B47" s="87">
        <v>5</v>
      </c>
      <c r="C47" s="131">
        <v>0.004645979139194182</v>
      </c>
      <c r="D47" s="87" t="s">
        <v>2323</v>
      </c>
      <c r="E47" s="87" t="b">
        <v>0</v>
      </c>
      <c r="F47" s="87" t="b">
        <v>0</v>
      </c>
      <c r="G47" s="87" t="b">
        <v>0</v>
      </c>
    </row>
    <row r="48" spans="1:7" ht="15">
      <c r="A48" s="87" t="s">
        <v>2039</v>
      </c>
      <c r="B48" s="87">
        <v>5</v>
      </c>
      <c r="C48" s="131">
        <v>0.004353199643701564</v>
      </c>
      <c r="D48" s="87" t="s">
        <v>2323</v>
      </c>
      <c r="E48" s="87" t="b">
        <v>0</v>
      </c>
      <c r="F48" s="87" t="b">
        <v>0</v>
      </c>
      <c r="G48" s="87" t="b">
        <v>0</v>
      </c>
    </row>
    <row r="49" spans="1:7" ht="15">
      <c r="A49" s="87" t="s">
        <v>1793</v>
      </c>
      <c r="B49" s="87">
        <v>5</v>
      </c>
      <c r="C49" s="131">
        <v>0.004645979139194182</v>
      </c>
      <c r="D49" s="87" t="s">
        <v>2323</v>
      </c>
      <c r="E49" s="87" t="b">
        <v>0</v>
      </c>
      <c r="F49" s="87" t="b">
        <v>0</v>
      </c>
      <c r="G49" s="87" t="b">
        <v>0</v>
      </c>
    </row>
    <row r="50" spans="1:7" ht="15">
      <c r="A50" s="87" t="s">
        <v>2040</v>
      </c>
      <c r="B50" s="87">
        <v>5</v>
      </c>
      <c r="C50" s="131">
        <v>0.004353199643701564</v>
      </c>
      <c r="D50" s="87" t="s">
        <v>2323</v>
      </c>
      <c r="E50" s="87" t="b">
        <v>0</v>
      </c>
      <c r="F50" s="87" t="b">
        <v>0</v>
      </c>
      <c r="G50" s="87" t="b">
        <v>0</v>
      </c>
    </row>
    <row r="51" spans="1:7" ht="15">
      <c r="A51" s="87" t="s">
        <v>2041</v>
      </c>
      <c r="B51" s="87">
        <v>5</v>
      </c>
      <c r="C51" s="131">
        <v>0.004645979139194182</v>
      </c>
      <c r="D51" s="87" t="s">
        <v>2323</v>
      </c>
      <c r="E51" s="87" t="b">
        <v>0</v>
      </c>
      <c r="F51" s="87" t="b">
        <v>0</v>
      </c>
      <c r="G51" s="87" t="b">
        <v>0</v>
      </c>
    </row>
    <row r="52" spans="1:7" ht="15">
      <c r="A52" s="87" t="s">
        <v>2042</v>
      </c>
      <c r="B52" s="87">
        <v>5</v>
      </c>
      <c r="C52" s="131">
        <v>0.005023437557950375</v>
      </c>
      <c r="D52" s="87" t="s">
        <v>2323</v>
      </c>
      <c r="E52" s="87" t="b">
        <v>0</v>
      </c>
      <c r="F52" s="87" t="b">
        <v>0</v>
      </c>
      <c r="G52" s="87" t="b">
        <v>0</v>
      </c>
    </row>
    <row r="53" spans="1:7" ht="15">
      <c r="A53" s="87" t="s">
        <v>1786</v>
      </c>
      <c r="B53" s="87">
        <v>5</v>
      </c>
      <c r="C53" s="131">
        <v>0.005023437557950375</v>
      </c>
      <c r="D53" s="87" t="s">
        <v>2323</v>
      </c>
      <c r="E53" s="87" t="b">
        <v>0</v>
      </c>
      <c r="F53" s="87" t="b">
        <v>0</v>
      </c>
      <c r="G53" s="87" t="b">
        <v>0</v>
      </c>
    </row>
    <row r="54" spans="1:7" ht="15">
      <c r="A54" s="87" t="s">
        <v>1714</v>
      </c>
      <c r="B54" s="87">
        <v>5</v>
      </c>
      <c r="C54" s="131">
        <v>0.004353199643701564</v>
      </c>
      <c r="D54" s="87" t="s">
        <v>2323</v>
      </c>
      <c r="E54" s="87" t="b">
        <v>0</v>
      </c>
      <c r="F54" s="87" t="b">
        <v>0</v>
      </c>
      <c r="G54" s="87" t="b">
        <v>0</v>
      </c>
    </row>
    <row r="55" spans="1:7" ht="15">
      <c r="A55" s="87" t="s">
        <v>2043</v>
      </c>
      <c r="B55" s="87">
        <v>5</v>
      </c>
      <c r="C55" s="131">
        <v>0.005023437557950375</v>
      </c>
      <c r="D55" s="87" t="s">
        <v>2323</v>
      </c>
      <c r="E55" s="87" t="b">
        <v>0</v>
      </c>
      <c r="F55" s="87" t="b">
        <v>0</v>
      </c>
      <c r="G55" s="87" t="b">
        <v>0</v>
      </c>
    </row>
    <row r="56" spans="1:7" ht="15">
      <c r="A56" s="87" t="s">
        <v>292</v>
      </c>
      <c r="B56" s="87">
        <v>4</v>
      </c>
      <c r="C56" s="131">
        <v>0.0037167833113553456</v>
      </c>
      <c r="D56" s="87" t="s">
        <v>2323</v>
      </c>
      <c r="E56" s="87" t="b">
        <v>0</v>
      </c>
      <c r="F56" s="87" t="b">
        <v>0</v>
      </c>
      <c r="G56" s="87" t="b">
        <v>0</v>
      </c>
    </row>
    <row r="57" spans="1:7" ht="15">
      <c r="A57" s="87" t="s">
        <v>1762</v>
      </c>
      <c r="B57" s="87">
        <v>4</v>
      </c>
      <c r="C57" s="131">
        <v>0.0040187500463603</v>
      </c>
      <c r="D57" s="87" t="s">
        <v>2323</v>
      </c>
      <c r="E57" s="87" t="b">
        <v>0</v>
      </c>
      <c r="F57" s="87" t="b">
        <v>0</v>
      </c>
      <c r="G57" s="87" t="b">
        <v>0</v>
      </c>
    </row>
    <row r="58" spans="1:7" ht="15">
      <c r="A58" s="87" t="s">
        <v>2044</v>
      </c>
      <c r="B58" s="87">
        <v>4</v>
      </c>
      <c r="C58" s="131">
        <v>0.0037167833113553456</v>
      </c>
      <c r="D58" s="87" t="s">
        <v>2323</v>
      </c>
      <c r="E58" s="87" t="b">
        <v>0</v>
      </c>
      <c r="F58" s="87" t="b">
        <v>0</v>
      </c>
      <c r="G58" s="87" t="b">
        <v>0</v>
      </c>
    </row>
    <row r="59" spans="1:7" ht="15">
      <c r="A59" s="87" t="s">
        <v>2045</v>
      </c>
      <c r="B59" s="87">
        <v>4</v>
      </c>
      <c r="C59" s="131">
        <v>0.0037167833113553456</v>
      </c>
      <c r="D59" s="87" t="s">
        <v>2323</v>
      </c>
      <c r="E59" s="87" t="b">
        <v>0</v>
      </c>
      <c r="F59" s="87" t="b">
        <v>0</v>
      </c>
      <c r="G59" s="87" t="b">
        <v>0</v>
      </c>
    </row>
    <row r="60" spans="1:7" ht="15">
      <c r="A60" s="87" t="s">
        <v>2046</v>
      </c>
      <c r="B60" s="87">
        <v>4</v>
      </c>
      <c r="C60" s="131">
        <v>0.0037167833113553456</v>
      </c>
      <c r="D60" s="87" t="s">
        <v>2323</v>
      </c>
      <c r="E60" s="87" t="b">
        <v>1</v>
      </c>
      <c r="F60" s="87" t="b">
        <v>0</v>
      </c>
      <c r="G60" s="87" t="b">
        <v>0</v>
      </c>
    </row>
    <row r="61" spans="1:7" ht="15">
      <c r="A61" s="87" t="s">
        <v>2047</v>
      </c>
      <c r="B61" s="87">
        <v>4</v>
      </c>
      <c r="C61" s="131">
        <v>0.0037167833113553456</v>
      </c>
      <c r="D61" s="87" t="s">
        <v>2323</v>
      </c>
      <c r="E61" s="87" t="b">
        <v>0</v>
      </c>
      <c r="F61" s="87" t="b">
        <v>0</v>
      </c>
      <c r="G61" s="87" t="b">
        <v>0</v>
      </c>
    </row>
    <row r="62" spans="1:7" ht="15">
      <c r="A62" s="87" t="s">
        <v>257</v>
      </c>
      <c r="B62" s="87">
        <v>4</v>
      </c>
      <c r="C62" s="131">
        <v>0.0037167833113553456</v>
      </c>
      <c r="D62" s="87" t="s">
        <v>2323</v>
      </c>
      <c r="E62" s="87" t="b">
        <v>0</v>
      </c>
      <c r="F62" s="87" t="b">
        <v>0</v>
      </c>
      <c r="G62" s="87" t="b">
        <v>0</v>
      </c>
    </row>
    <row r="63" spans="1:7" ht="15">
      <c r="A63" s="87" t="s">
        <v>2048</v>
      </c>
      <c r="B63" s="87">
        <v>4</v>
      </c>
      <c r="C63" s="131">
        <v>0.0037167833113553456</v>
      </c>
      <c r="D63" s="87" t="s">
        <v>2323</v>
      </c>
      <c r="E63" s="87" t="b">
        <v>0</v>
      </c>
      <c r="F63" s="87" t="b">
        <v>0</v>
      </c>
      <c r="G63" s="87" t="b">
        <v>0</v>
      </c>
    </row>
    <row r="64" spans="1:7" ht="15">
      <c r="A64" s="87" t="s">
        <v>2049</v>
      </c>
      <c r="B64" s="87">
        <v>4</v>
      </c>
      <c r="C64" s="131">
        <v>0.0037167833113553456</v>
      </c>
      <c r="D64" s="87" t="s">
        <v>2323</v>
      </c>
      <c r="E64" s="87" t="b">
        <v>1</v>
      </c>
      <c r="F64" s="87" t="b">
        <v>0</v>
      </c>
      <c r="G64" s="87" t="b">
        <v>0</v>
      </c>
    </row>
    <row r="65" spans="1:7" ht="15">
      <c r="A65" s="87" t="s">
        <v>2050</v>
      </c>
      <c r="B65" s="87">
        <v>4</v>
      </c>
      <c r="C65" s="131">
        <v>0.0040187500463603</v>
      </c>
      <c r="D65" s="87" t="s">
        <v>2323</v>
      </c>
      <c r="E65" s="87" t="b">
        <v>0</v>
      </c>
      <c r="F65" s="87" t="b">
        <v>0</v>
      </c>
      <c r="G65" s="87" t="b">
        <v>0</v>
      </c>
    </row>
    <row r="66" spans="1:7" ht="15">
      <c r="A66" s="87" t="s">
        <v>2051</v>
      </c>
      <c r="B66" s="87">
        <v>4</v>
      </c>
      <c r="C66" s="131">
        <v>0.0040187500463603</v>
      </c>
      <c r="D66" s="87" t="s">
        <v>2323</v>
      </c>
      <c r="E66" s="87" t="b">
        <v>0</v>
      </c>
      <c r="F66" s="87" t="b">
        <v>0</v>
      </c>
      <c r="G66" s="87" t="b">
        <v>0</v>
      </c>
    </row>
    <row r="67" spans="1:7" ht="15">
      <c r="A67" s="87" t="s">
        <v>2052</v>
      </c>
      <c r="B67" s="87">
        <v>4</v>
      </c>
      <c r="C67" s="131">
        <v>0.0037167833113553456</v>
      </c>
      <c r="D67" s="87" t="s">
        <v>2323</v>
      </c>
      <c r="E67" s="87" t="b">
        <v>0</v>
      </c>
      <c r="F67" s="87" t="b">
        <v>0</v>
      </c>
      <c r="G67" s="87" t="b">
        <v>0</v>
      </c>
    </row>
    <row r="68" spans="1:7" ht="15">
      <c r="A68" s="87" t="s">
        <v>2053</v>
      </c>
      <c r="B68" s="87">
        <v>4</v>
      </c>
      <c r="C68" s="131">
        <v>0.004444348255558321</v>
      </c>
      <c r="D68" s="87" t="s">
        <v>2323</v>
      </c>
      <c r="E68" s="87" t="b">
        <v>0</v>
      </c>
      <c r="F68" s="87" t="b">
        <v>0</v>
      </c>
      <c r="G68" s="87" t="b">
        <v>0</v>
      </c>
    </row>
    <row r="69" spans="1:7" ht="15">
      <c r="A69" s="87" t="s">
        <v>2054</v>
      </c>
      <c r="B69" s="87">
        <v>4</v>
      </c>
      <c r="C69" s="131">
        <v>0.0037167833113553456</v>
      </c>
      <c r="D69" s="87" t="s">
        <v>2323</v>
      </c>
      <c r="E69" s="87" t="b">
        <v>0</v>
      </c>
      <c r="F69" s="87" t="b">
        <v>0</v>
      </c>
      <c r="G69" s="87" t="b">
        <v>0</v>
      </c>
    </row>
    <row r="70" spans="1:7" ht="15">
      <c r="A70" s="87" t="s">
        <v>2055</v>
      </c>
      <c r="B70" s="87">
        <v>4</v>
      </c>
      <c r="C70" s="131">
        <v>0.004444348255558321</v>
      </c>
      <c r="D70" s="87" t="s">
        <v>2323</v>
      </c>
      <c r="E70" s="87" t="b">
        <v>0</v>
      </c>
      <c r="F70" s="87" t="b">
        <v>0</v>
      </c>
      <c r="G70" s="87" t="b">
        <v>0</v>
      </c>
    </row>
    <row r="71" spans="1:7" ht="15">
      <c r="A71" s="87" t="s">
        <v>2056</v>
      </c>
      <c r="B71" s="87">
        <v>4</v>
      </c>
      <c r="C71" s="131">
        <v>0.0037167833113553456</v>
      </c>
      <c r="D71" s="87" t="s">
        <v>2323</v>
      </c>
      <c r="E71" s="87" t="b">
        <v>0</v>
      </c>
      <c r="F71" s="87" t="b">
        <v>0</v>
      </c>
      <c r="G71" s="87" t="b">
        <v>0</v>
      </c>
    </row>
    <row r="72" spans="1:7" ht="15">
      <c r="A72" s="87" t="s">
        <v>293</v>
      </c>
      <c r="B72" s="87">
        <v>4</v>
      </c>
      <c r="C72" s="131">
        <v>0.0037167833113553456</v>
      </c>
      <c r="D72" s="87" t="s">
        <v>2323</v>
      </c>
      <c r="E72" s="87" t="b">
        <v>0</v>
      </c>
      <c r="F72" s="87" t="b">
        <v>0</v>
      </c>
      <c r="G72" s="87" t="b">
        <v>0</v>
      </c>
    </row>
    <row r="73" spans="1:7" ht="15">
      <c r="A73" s="87" t="s">
        <v>2057</v>
      </c>
      <c r="B73" s="87">
        <v>4</v>
      </c>
      <c r="C73" s="131">
        <v>0.0037167833113553456</v>
      </c>
      <c r="D73" s="87" t="s">
        <v>2323</v>
      </c>
      <c r="E73" s="87" t="b">
        <v>0</v>
      </c>
      <c r="F73" s="87" t="b">
        <v>0</v>
      </c>
      <c r="G73" s="87" t="b">
        <v>0</v>
      </c>
    </row>
    <row r="74" spans="1:7" ht="15">
      <c r="A74" s="87" t="s">
        <v>2058</v>
      </c>
      <c r="B74" s="87">
        <v>4</v>
      </c>
      <c r="C74" s="131">
        <v>0.0037167833113553456</v>
      </c>
      <c r="D74" s="87" t="s">
        <v>2323</v>
      </c>
      <c r="E74" s="87" t="b">
        <v>0</v>
      </c>
      <c r="F74" s="87" t="b">
        <v>0</v>
      </c>
      <c r="G74" s="87" t="b">
        <v>0</v>
      </c>
    </row>
    <row r="75" spans="1:7" ht="15">
      <c r="A75" s="87" t="s">
        <v>2059</v>
      </c>
      <c r="B75" s="87">
        <v>4</v>
      </c>
      <c r="C75" s="131">
        <v>0.0037167833113553456</v>
      </c>
      <c r="D75" s="87" t="s">
        <v>2323</v>
      </c>
      <c r="E75" s="87" t="b">
        <v>0</v>
      </c>
      <c r="F75" s="87" t="b">
        <v>0</v>
      </c>
      <c r="G75" s="87" t="b">
        <v>0</v>
      </c>
    </row>
    <row r="76" spans="1:7" ht="15">
      <c r="A76" s="87" t="s">
        <v>1787</v>
      </c>
      <c r="B76" s="87">
        <v>4</v>
      </c>
      <c r="C76" s="131">
        <v>0.0040187500463603</v>
      </c>
      <c r="D76" s="87" t="s">
        <v>2323</v>
      </c>
      <c r="E76" s="87" t="b">
        <v>0</v>
      </c>
      <c r="F76" s="87" t="b">
        <v>0</v>
      </c>
      <c r="G76" s="87" t="b">
        <v>0</v>
      </c>
    </row>
    <row r="77" spans="1:7" ht="15">
      <c r="A77" s="87" t="s">
        <v>2060</v>
      </c>
      <c r="B77" s="87">
        <v>4</v>
      </c>
      <c r="C77" s="131">
        <v>0.0037167833113553456</v>
      </c>
      <c r="D77" s="87" t="s">
        <v>2323</v>
      </c>
      <c r="E77" s="87" t="b">
        <v>0</v>
      </c>
      <c r="F77" s="87" t="b">
        <v>0</v>
      </c>
      <c r="G77" s="87" t="b">
        <v>0</v>
      </c>
    </row>
    <row r="78" spans="1:7" ht="15">
      <c r="A78" s="87" t="s">
        <v>2061</v>
      </c>
      <c r="B78" s="87">
        <v>4</v>
      </c>
      <c r="C78" s="131">
        <v>0.0037167833113553456</v>
      </c>
      <c r="D78" s="87" t="s">
        <v>2323</v>
      </c>
      <c r="E78" s="87" t="b">
        <v>0</v>
      </c>
      <c r="F78" s="87" t="b">
        <v>0</v>
      </c>
      <c r="G78" s="87" t="b">
        <v>0</v>
      </c>
    </row>
    <row r="79" spans="1:7" ht="15">
      <c r="A79" s="87" t="s">
        <v>1769</v>
      </c>
      <c r="B79" s="87">
        <v>4</v>
      </c>
      <c r="C79" s="131">
        <v>0.0037167833113553456</v>
      </c>
      <c r="D79" s="87" t="s">
        <v>2323</v>
      </c>
      <c r="E79" s="87" t="b">
        <v>0</v>
      </c>
      <c r="F79" s="87" t="b">
        <v>0</v>
      </c>
      <c r="G79" s="87" t="b">
        <v>0</v>
      </c>
    </row>
    <row r="80" spans="1:7" ht="15">
      <c r="A80" s="87" t="s">
        <v>2062</v>
      </c>
      <c r="B80" s="87">
        <v>4</v>
      </c>
      <c r="C80" s="131">
        <v>0.0037167833113553456</v>
      </c>
      <c r="D80" s="87" t="s">
        <v>2323</v>
      </c>
      <c r="E80" s="87" t="b">
        <v>0</v>
      </c>
      <c r="F80" s="87" t="b">
        <v>0</v>
      </c>
      <c r="G80" s="87" t="b">
        <v>0</v>
      </c>
    </row>
    <row r="81" spans="1:7" ht="15">
      <c r="A81" s="87" t="s">
        <v>1794</v>
      </c>
      <c r="B81" s="87">
        <v>4</v>
      </c>
      <c r="C81" s="131">
        <v>0.0040187500463603</v>
      </c>
      <c r="D81" s="87" t="s">
        <v>2323</v>
      </c>
      <c r="E81" s="87" t="b">
        <v>0</v>
      </c>
      <c r="F81" s="87" t="b">
        <v>0</v>
      </c>
      <c r="G81" s="87" t="b">
        <v>0</v>
      </c>
    </row>
    <row r="82" spans="1:7" ht="15">
      <c r="A82" s="87" t="s">
        <v>1776</v>
      </c>
      <c r="B82" s="87">
        <v>4</v>
      </c>
      <c r="C82" s="131">
        <v>0.004444348255558321</v>
      </c>
      <c r="D82" s="87" t="s">
        <v>2323</v>
      </c>
      <c r="E82" s="87" t="b">
        <v>0</v>
      </c>
      <c r="F82" s="87" t="b">
        <v>0</v>
      </c>
      <c r="G82" s="87" t="b">
        <v>0</v>
      </c>
    </row>
    <row r="83" spans="1:7" ht="15">
      <c r="A83" s="87" t="s">
        <v>281</v>
      </c>
      <c r="B83" s="87">
        <v>4</v>
      </c>
      <c r="C83" s="131">
        <v>0.004444348255558321</v>
      </c>
      <c r="D83" s="87" t="s">
        <v>2323</v>
      </c>
      <c r="E83" s="87" t="b">
        <v>0</v>
      </c>
      <c r="F83" s="87" t="b">
        <v>0</v>
      </c>
      <c r="G83" s="87" t="b">
        <v>0</v>
      </c>
    </row>
    <row r="84" spans="1:7" ht="15">
      <c r="A84" s="87" t="s">
        <v>2063</v>
      </c>
      <c r="B84" s="87">
        <v>4</v>
      </c>
      <c r="C84" s="131">
        <v>0.0037167833113553456</v>
      </c>
      <c r="D84" s="87" t="s">
        <v>2323</v>
      </c>
      <c r="E84" s="87" t="b">
        <v>1</v>
      </c>
      <c r="F84" s="87" t="b">
        <v>0</v>
      </c>
      <c r="G84" s="87" t="b">
        <v>0</v>
      </c>
    </row>
    <row r="85" spans="1:7" ht="15">
      <c r="A85" s="87" t="s">
        <v>276</v>
      </c>
      <c r="B85" s="87">
        <v>4</v>
      </c>
      <c r="C85" s="131">
        <v>0.0037167833113553456</v>
      </c>
      <c r="D85" s="87" t="s">
        <v>2323</v>
      </c>
      <c r="E85" s="87" t="b">
        <v>0</v>
      </c>
      <c r="F85" s="87" t="b">
        <v>0</v>
      </c>
      <c r="G85" s="87" t="b">
        <v>0</v>
      </c>
    </row>
    <row r="86" spans="1:7" ht="15">
      <c r="A86" s="87" t="s">
        <v>275</v>
      </c>
      <c r="B86" s="87">
        <v>4</v>
      </c>
      <c r="C86" s="131">
        <v>0.0037167833113553456</v>
      </c>
      <c r="D86" s="87" t="s">
        <v>2323</v>
      </c>
      <c r="E86" s="87" t="b">
        <v>0</v>
      </c>
      <c r="F86" s="87" t="b">
        <v>0</v>
      </c>
      <c r="G86" s="87" t="b">
        <v>0</v>
      </c>
    </row>
    <row r="87" spans="1:7" ht="15">
      <c r="A87" s="87" t="s">
        <v>2064</v>
      </c>
      <c r="B87" s="87">
        <v>4</v>
      </c>
      <c r="C87" s="131">
        <v>0.004444348255558321</v>
      </c>
      <c r="D87" s="87" t="s">
        <v>2323</v>
      </c>
      <c r="E87" s="87" t="b">
        <v>0</v>
      </c>
      <c r="F87" s="87" t="b">
        <v>0</v>
      </c>
      <c r="G87" s="87" t="b">
        <v>0</v>
      </c>
    </row>
    <row r="88" spans="1:7" ht="15">
      <c r="A88" s="87" t="s">
        <v>2065</v>
      </c>
      <c r="B88" s="87">
        <v>4</v>
      </c>
      <c r="C88" s="131">
        <v>0.004444348255558321</v>
      </c>
      <c r="D88" s="87" t="s">
        <v>2323</v>
      </c>
      <c r="E88" s="87" t="b">
        <v>0</v>
      </c>
      <c r="F88" s="87" t="b">
        <v>0</v>
      </c>
      <c r="G88" s="87" t="b">
        <v>0</v>
      </c>
    </row>
    <row r="89" spans="1:7" ht="15">
      <c r="A89" s="87" t="s">
        <v>2066</v>
      </c>
      <c r="B89" s="87">
        <v>4</v>
      </c>
      <c r="C89" s="131">
        <v>0.004444348255558321</v>
      </c>
      <c r="D89" s="87" t="s">
        <v>2323</v>
      </c>
      <c r="E89" s="87" t="b">
        <v>0</v>
      </c>
      <c r="F89" s="87" t="b">
        <v>0</v>
      </c>
      <c r="G89" s="87" t="b">
        <v>0</v>
      </c>
    </row>
    <row r="90" spans="1:7" ht="15">
      <c r="A90" s="87" t="s">
        <v>259</v>
      </c>
      <c r="B90" s="87">
        <v>4</v>
      </c>
      <c r="C90" s="131">
        <v>0.0037167833113553456</v>
      </c>
      <c r="D90" s="87" t="s">
        <v>2323</v>
      </c>
      <c r="E90" s="87" t="b">
        <v>0</v>
      </c>
      <c r="F90" s="87" t="b">
        <v>0</v>
      </c>
      <c r="G90" s="87" t="b">
        <v>0</v>
      </c>
    </row>
    <row r="91" spans="1:7" ht="15">
      <c r="A91" s="87" t="s">
        <v>2067</v>
      </c>
      <c r="B91" s="87">
        <v>3</v>
      </c>
      <c r="C91" s="131">
        <v>0.003014062534770225</v>
      </c>
      <c r="D91" s="87" t="s">
        <v>2323</v>
      </c>
      <c r="E91" s="87" t="b">
        <v>0</v>
      </c>
      <c r="F91" s="87" t="b">
        <v>0</v>
      </c>
      <c r="G91" s="87" t="b">
        <v>0</v>
      </c>
    </row>
    <row r="92" spans="1:7" ht="15">
      <c r="A92" s="87" t="s">
        <v>2068</v>
      </c>
      <c r="B92" s="87">
        <v>3</v>
      </c>
      <c r="C92" s="131">
        <v>0.003014062534770225</v>
      </c>
      <c r="D92" s="87" t="s">
        <v>2323</v>
      </c>
      <c r="E92" s="87" t="b">
        <v>0</v>
      </c>
      <c r="F92" s="87" t="b">
        <v>0</v>
      </c>
      <c r="G92" s="87" t="b">
        <v>0</v>
      </c>
    </row>
    <row r="93" spans="1:7" ht="15">
      <c r="A93" s="87" t="s">
        <v>2069</v>
      </c>
      <c r="B93" s="87">
        <v>3</v>
      </c>
      <c r="C93" s="131">
        <v>0.003014062534770225</v>
      </c>
      <c r="D93" s="87" t="s">
        <v>2323</v>
      </c>
      <c r="E93" s="87" t="b">
        <v>0</v>
      </c>
      <c r="F93" s="87" t="b">
        <v>0</v>
      </c>
      <c r="G93" s="87" t="b">
        <v>0</v>
      </c>
    </row>
    <row r="94" spans="1:7" ht="15">
      <c r="A94" s="87" t="s">
        <v>1729</v>
      </c>
      <c r="B94" s="87">
        <v>3</v>
      </c>
      <c r="C94" s="131">
        <v>0.003014062534770225</v>
      </c>
      <c r="D94" s="87" t="s">
        <v>2323</v>
      </c>
      <c r="E94" s="87" t="b">
        <v>0</v>
      </c>
      <c r="F94" s="87" t="b">
        <v>0</v>
      </c>
      <c r="G94" s="87" t="b">
        <v>0</v>
      </c>
    </row>
    <row r="95" spans="1:7" ht="15">
      <c r="A95" s="87" t="s">
        <v>2070</v>
      </c>
      <c r="B95" s="87">
        <v>3</v>
      </c>
      <c r="C95" s="131">
        <v>0.003014062534770225</v>
      </c>
      <c r="D95" s="87" t="s">
        <v>2323</v>
      </c>
      <c r="E95" s="87" t="b">
        <v>0</v>
      </c>
      <c r="F95" s="87" t="b">
        <v>0</v>
      </c>
      <c r="G95" s="87" t="b">
        <v>0</v>
      </c>
    </row>
    <row r="96" spans="1:7" ht="15">
      <c r="A96" s="87" t="s">
        <v>315</v>
      </c>
      <c r="B96" s="87">
        <v>3</v>
      </c>
      <c r="C96" s="131">
        <v>0.003014062534770225</v>
      </c>
      <c r="D96" s="87" t="s">
        <v>2323</v>
      </c>
      <c r="E96" s="87" t="b">
        <v>0</v>
      </c>
      <c r="F96" s="87" t="b">
        <v>0</v>
      </c>
      <c r="G96" s="87" t="b">
        <v>0</v>
      </c>
    </row>
    <row r="97" spans="1:7" ht="15">
      <c r="A97" s="87" t="s">
        <v>1771</v>
      </c>
      <c r="B97" s="87">
        <v>3</v>
      </c>
      <c r="C97" s="131">
        <v>0.003014062534770225</v>
      </c>
      <c r="D97" s="87" t="s">
        <v>2323</v>
      </c>
      <c r="E97" s="87" t="b">
        <v>1</v>
      </c>
      <c r="F97" s="87" t="b">
        <v>0</v>
      </c>
      <c r="G97" s="87" t="b">
        <v>0</v>
      </c>
    </row>
    <row r="98" spans="1:7" ht="15">
      <c r="A98" s="87" t="s">
        <v>1773</v>
      </c>
      <c r="B98" s="87">
        <v>3</v>
      </c>
      <c r="C98" s="131">
        <v>0.003014062534770225</v>
      </c>
      <c r="D98" s="87" t="s">
        <v>2323</v>
      </c>
      <c r="E98" s="87" t="b">
        <v>0</v>
      </c>
      <c r="F98" s="87" t="b">
        <v>0</v>
      </c>
      <c r="G98" s="87" t="b">
        <v>0</v>
      </c>
    </row>
    <row r="99" spans="1:7" ht="15">
      <c r="A99" s="87" t="s">
        <v>1774</v>
      </c>
      <c r="B99" s="87">
        <v>3</v>
      </c>
      <c r="C99" s="131">
        <v>0.003014062534770225</v>
      </c>
      <c r="D99" s="87" t="s">
        <v>2323</v>
      </c>
      <c r="E99" s="87" t="b">
        <v>0</v>
      </c>
      <c r="F99" s="87" t="b">
        <v>0</v>
      </c>
      <c r="G99" s="87" t="b">
        <v>0</v>
      </c>
    </row>
    <row r="100" spans="1:7" ht="15">
      <c r="A100" s="87" t="s">
        <v>2071</v>
      </c>
      <c r="B100" s="87">
        <v>3</v>
      </c>
      <c r="C100" s="131">
        <v>0.003014062534770225</v>
      </c>
      <c r="D100" s="87" t="s">
        <v>2323</v>
      </c>
      <c r="E100" s="87" t="b">
        <v>0</v>
      </c>
      <c r="F100" s="87" t="b">
        <v>0</v>
      </c>
      <c r="G100" s="87" t="b">
        <v>0</v>
      </c>
    </row>
    <row r="101" spans="1:7" ht="15">
      <c r="A101" s="87" t="s">
        <v>242</v>
      </c>
      <c r="B101" s="87">
        <v>3</v>
      </c>
      <c r="C101" s="131">
        <v>0.003014062534770225</v>
      </c>
      <c r="D101" s="87" t="s">
        <v>2323</v>
      </c>
      <c r="E101" s="87" t="b">
        <v>0</v>
      </c>
      <c r="F101" s="87" t="b">
        <v>0</v>
      </c>
      <c r="G101" s="87" t="b">
        <v>0</v>
      </c>
    </row>
    <row r="102" spans="1:7" ht="15">
      <c r="A102" s="87" t="s">
        <v>2072</v>
      </c>
      <c r="B102" s="87">
        <v>3</v>
      </c>
      <c r="C102" s="131">
        <v>0.003014062534770225</v>
      </c>
      <c r="D102" s="87" t="s">
        <v>2323</v>
      </c>
      <c r="E102" s="87" t="b">
        <v>0</v>
      </c>
      <c r="F102" s="87" t="b">
        <v>0</v>
      </c>
      <c r="G102" s="87" t="b">
        <v>0</v>
      </c>
    </row>
    <row r="103" spans="1:7" ht="15">
      <c r="A103" s="87" t="s">
        <v>2073</v>
      </c>
      <c r="B103" s="87">
        <v>3</v>
      </c>
      <c r="C103" s="131">
        <v>0.003014062534770225</v>
      </c>
      <c r="D103" s="87" t="s">
        <v>2323</v>
      </c>
      <c r="E103" s="87" t="b">
        <v>0</v>
      </c>
      <c r="F103" s="87" t="b">
        <v>0</v>
      </c>
      <c r="G103" s="87" t="b">
        <v>0</v>
      </c>
    </row>
    <row r="104" spans="1:7" ht="15">
      <c r="A104" s="87" t="s">
        <v>2074</v>
      </c>
      <c r="B104" s="87">
        <v>3</v>
      </c>
      <c r="C104" s="131">
        <v>0.003014062534770225</v>
      </c>
      <c r="D104" s="87" t="s">
        <v>2323</v>
      </c>
      <c r="E104" s="87" t="b">
        <v>0</v>
      </c>
      <c r="F104" s="87" t="b">
        <v>0</v>
      </c>
      <c r="G104" s="87" t="b">
        <v>0</v>
      </c>
    </row>
    <row r="105" spans="1:7" ht="15">
      <c r="A105" s="87" t="s">
        <v>2075</v>
      </c>
      <c r="B105" s="87">
        <v>3</v>
      </c>
      <c r="C105" s="131">
        <v>0.003014062534770225</v>
      </c>
      <c r="D105" s="87" t="s">
        <v>2323</v>
      </c>
      <c r="E105" s="87" t="b">
        <v>0</v>
      </c>
      <c r="F105" s="87" t="b">
        <v>0</v>
      </c>
      <c r="G105" s="87" t="b">
        <v>0</v>
      </c>
    </row>
    <row r="106" spans="1:7" ht="15">
      <c r="A106" s="87" t="s">
        <v>2076</v>
      </c>
      <c r="B106" s="87">
        <v>3</v>
      </c>
      <c r="C106" s="131">
        <v>0.003014062534770225</v>
      </c>
      <c r="D106" s="87" t="s">
        <v>2323</v>
      </c>
      <c r="E106" s="87" t="b">
        <v>0</v>
      </c>
      <c r="F106" s="87" t="b">
        <v>0</v>
      </c>
      <c r="G106" s="87" t="b">
        <v>0</v>
      </c>
    </row>
    <row r="107" spans="1:7" ht="15">
      <c r="A107" s="87" t="s">
        <v>2077</v>
      </c>
      <c r="B107" s="87">
        <v>3</v>
      </c>
      <c r="C107" s="131">
        <v>0.003014062534770225</v>
      </c>
      <c r="D107" s="87" t="s">
        <v>2323</v>
      </c>
      <c r="E107" s="87" t="b">
        <v>0</v>
      </c>
      <c r="F107" s="87" t="b">
        <v>0</v>
      </c>
      <c r="G107" s="87" t="b">
        <v>0</v>
      </c>
    </row>
    <row r="108" spans="1:7" ht="15">
      <c r="A108" s="87" t="s">
        <v>2078</v>
      </c>
      <c r="B108" s="87">
        <v>3</v>
      </c>
      <c r="C108" s="131">
        <v>0.003014062534770225</v>
      </c>
      <c r="D108" s="87" t="s">
        <v>2323</v>
      </c>
      <c r="E108" s="87" t="b">
        <v>0</v>
      </c>
      <c r="F108" s="87" t="b">
        <v>0</v>
      </c>
      <c r="G108" s="87" t="b">
        <v>0</v>
      </c>
    </row>
    <row r="109" spans="1:7" ht="15">
      <c r="A109" s="87" t="s">
        <v>376</v>
      </c>
      <c r="B109" s="87">
        <v>3</v>
      </c>
      <c r="C109" s="131">
        <v>0.003014062534770225</v>
      </c>
      <c r="D109" s="87" t="s">
        <v>2323</v>
      </c>
      <c r="E109" s="87" t="b">
        <v>0</v>
      </c>
      <c r="F109" s="87" t="b">
        <v>0</v>
      </c>
      <c r="G109" s="87" t="b">
        <v>0</v>
      </c>
    </row>
    <row r="110" spans="1:7" ht="15">
      <c r="A110" s="87" t="s">
        <v>2079</v>
      </c>
      <c r="B110" s="87">
        <v>3</v>
      </c>
      <c r="C110" s="131">
        <v>0.003014062534770225</v>
      </c>
      <c r="D110" s="87" t="s">
        <v>2323</v>
      </c>
      <c r="E110" s="87" t="b">
        <v>0</v>
      </c>
      <c r="F110" s="87" t="b">
        <v>0</v>
      </c>
      <c r="G110" s="87" t="b">
        <v>0</v>
      </c>
    </row>
    <row r="111" spans="1:7" ht="15">
      <c r="A111" s="87" t="s">
        <v>2080</v>
      </c>
      <c r="B111" s="87">
        <v>3</v>
      </c>
      <c r="C111" s="131">
        <v>0.003014062534770225</v>
      </c>
      <c r="D111" s="87" t="s">
        <v>2323</v>
      </c>
      <c r="E111" s="87" t="b">
        <v>0</v>
      </c>
      <c r="F111" s="87" t="b">
        <v>0</v>
      </c>
      <c r="G111" s="87" t="b">
        <v>0</v>
      </c>
    </row>
    <row r="112" spans="1:7" ht="15">
      <c r="A112" s="87" t="s">
        <v>2081</v>
      </c>
      <c r="B112" s="87">
        <v>3</v>
      </c>
      <c r="C112" s="131">
        <v>0.003014062534770225</v>
      </c>
      <c r="D112" s="87" t="s">
        <v>2323</v>
      </c>
      <c r="E112" s="87" t="b">
        <v>0</v>
      </c>
      <c r="F112" s="87" t="b">
        <v>0</v>
      </c>
      <c r="G112" s="87" t="b">
        <v>0</v>
      </c>
    </row>
    <row r="113" spans="1:7" ht="15">
      <c r="A113" s="87" t="s">
        <v>2082</v>
      </c>
      <c r="B113" s="87">
        <v>3</v>
      </c>
      <c r="C113" s="131">
        <v>0.003014062534770225</v>
      </c>
      <c r="D113" s="87" t="s">
        <v>2323</v>
      </c>
      <c r="E113" s="87" t="b">
        <v>0</v>
      </c>
      <c r="F113" s="87" t="b">
        <v>0</v>
      </c>
      <c r="G113" s="87" t="b">
        <v>0</v>
      </c>
    </row>
    <row r="114" spans="1:7" ht="15">
      <c r="A114" s="87" t="s">
        <v>2083</v>
      </c>
      <c r="B114" s="87">
        <v>3</v>
      </c>
      <c r="C114" s="131">
        <v>0.0033332611916687405</v>
      </c>
      <c r="D114" s="87" t="s">
        <v>2323</v>
      </c>
      <c r="E114" s="87" t="b">
        <v>0</v>
      </c>
      <c r="F114" s="87" t="b">
        <v>0</v>
      </c>
      <c r="G114" s="87" t="b">
        <v>0</v>
      </c>
    </row>
    <row r="115" spans="1:7" ht="15">
      <c r="A115" s="87" t="s">
        <v>2084</v>
      </c>
      <c r="B115" s="87">
        <v>3</v>
      </c>
      <c r="C115" s="131">
        <v>0.003014062534770225</v>
      </c>
      <c r="D115" s="87" t="s">
        <v>2323</v>
      </c>
      <c r="E115" s="87" t="b">
        <v>0</v>
      </c>
      <c r="F115" s="87" t="b">
        <v>0</v>
      </c>
      <c r="G115" s="87" t="b">
        <v>0</v>
      </c>
    </row>
    <row r="116" spans="1:7" ht="15">
      <c r="A116" s="87" t="s">
        <v>2085</v>
      </c>
      <c r="B116" s="87">
        <v>3</v>
      </c>
      <c r="C116" s="131">
        <v>0.003014062534770225</v>
      </c>
      <c r="D116" s="87" t="s">
        <v>2323</v>
      </c>
      <c r="E116" s="87" t="b">
        <v>0</v>
      </c>
      <c r="F116" s="87" t="b">
        <v>0</v>
      </c>
      <c r="G116" s="87" t="b">
        <v>0</v>
      </c>
    </row>
    <row r="117" spans="1:7" ht="15">
      <c r="A117" s="87" t="s">
        <v>2086</v>
      </c>
      <c r="B117" s="87">
        <v>3</v>
      </c>
      <c r="C117" s="131">
        <v>0.003014062534770225</v>
      </c>
      <c r="D117" s="87" t="s">
        <v>2323</v>
      </c>
      <c r="E117" s="87" t="b">
        <v>0</v>
      </c>
      <c r="F117" s="87" t="b">
        <v>0</v>
      </c>
      <c r="G117" s="87" t="b">
        <v>0</v>
      </c>
    </row>
    <row r="118" spans="1:7" ht="15">
      <c r="A118" s="87" t="s">
        <v>2087</v>
      </c>
      <c r="B118" s="87">
        <v>3</v>
      </c>
      <c r="C118" s="131">
        <v>0.003014062534770225</v>
      </c>
      <c r="D118" s="87" t="s">
        <v>2323</v>
      </c>
      <c r="E118" s="87" t="b">
        <v>0</v>
      </c>
      <c r="F118" s="87" t="b">
        <v>0</v>
      </c>
      <c r="G118" s="87" t="b">
        <v>0</v>
      </c>
    </row>
    <row r="119" spans="1:7" ht="15">
      <c r="A119" s="87" t="s">
        <v>2088</v>
      </c>
      <c r="B119" s="87">
        <v>3</v>
      </c>
      <c r="C119" s="131">
        <v>0.003014062534770225</v>
      </c>
      <c r="D119" s="87" t="s">
        <v>2323</v>
      </c>
      <c r="E119" s="87" t="b">
        <v>0</v>
      </c>
      <c r="F119" s="87" t="b">
        <v>0</v>
      </c>
      <c r="G119" s="87" t="b">
        <v>0</v>
      </c>
    </row>
    <row r="120" spans="1:7" ht="15">
      <c r="A120" s="87" t="s">
        <v>2089</v>
      </c>
      <c r="B120" s="87">
        <v>3</v>
      </c>
      <c r="C120" s="131">
        <v>0.003014062534770225</v>
      </c>
      <c r="D120" s="87" t="s">
        <v>2323</v>
      </c>
      <c r="E120" s="87" t="b">
        <v>0</v>
      </c>
      <c r="F120" s="87" t="b">
        <v>0</v>
      </c>
      <c r="G120" s="87" t="b">
        <v>0</v>
      </c>
    </row>
    <row r="121" spans="1:7" ht="15">
      <c r="A121" s="87" t="s">
        <v>2090</v>
      </c>
      <c r="B121" s="87">
        <v>3</v>
      </c>
      <c r="C121" s="131">
        <v>0.0033332611916687405</v>
      </c>
      <c r="D121" s="87" t="s">
        <v>2323</v>
      </c>
      <c r="E121" s="87" t="b">
        <v>0</v>
      </c>
      <c r="F121" s="87" t="b">
        <v>1</v>
      </c>
      <c r="G121" s="87" t="b">
        <v>1</v>
      </c>
    </row>
    <row r="122" spans="1:7" ht="15">
      <c r="A122" s="87" t="s">
        <v>2091</v>
      </c>
      <c r="B122" s="87">
        <v>3</v>
      </c>
      <c r="C122" s="131">
        <v>0.003014062534770225</v>
      </c>
      <c r="D122" s="87" t="s">
        <v>2323</v>
      </c>
      <c r="E122" s="87" t="b">
        <v>0</v>
      </c>
      <c r="F122" s="87" t="b">
        <v>0</v>
      </c>
      <c r="G122" s="87" t="b">
        <v>0</v>
      </c>
    </row>
    <row r="123" spans="1:7" ht="15">
      <c r="A123" s="87" t="s">
        <v>1775</v>
      </c>
      <c r="B123" s="87">
        <v>3</v>
      </c>
      <c r="C123" s="131">
        <v>0.003014062534770225</v>
      </c>
      <c r="D123" s="87" t="s">
        <v>2323</v>
      </c>
      <c r="E123" s="87" t="b">
        <v>1</v>
      </c>
      <c r="F123" s="87" t="b">
        <v>0</v>
      </c>
      <c r="G123" s="87" t="b">
        <v>0</v>
      </c>
    </row>
    <row r="124" spans="1:7" ht="15">
      <c r="A124" s="87" t="s">
        <v>289</v>
      </c>
      <c r="B124" s="87">
        <v>3</v>
      </c>
      <c r="C124" s="131">
        <v>0.003014062534770225</v>
      </c>
      <c r="D124" s="87" t="s">
        <v>2323</v>
      </c>
      <c r="E124" s="87" t="b">
        <v>0</v>
      </c>
      <c r="F124" s="87" t="b">
        <v>0</v>
      </c>
      <c r="G124" s="87" t="b">
        <v>0</v>
      </c>
    </row>
    <row r="125" spans="1:7" ht="15">
      <c r="A125" s="87" t="s">
        <v>288</v>
      </c>
      <c r="B125" s="87">
        <v>3</v>
      </c>
      <c r="C125" s="131">
        <v>0.003014062534770225</v>
      </c>
      <c r="D125" s="87" t="s">
        <v>2323</v>
      </c>
      <c r="E125" s="87" t="b">
        <v>0</v>
      </c>
      <c r="F125" s="87" t="b">
        <v>0</v>
      </c>
      <c r="G125" s="87" t="b">
        <v>0</v>
      </c>
    </row>
    <row r="126" spans="1:7" ht="15">
      <c r="A126" s="87" t="s">
        <v>2092</v>
      </c>
      <c r="B126" s="87">
        <v>3</v>
      </c>
      <c r="C126" s="131">
        <v>0.0033332611916687405</v>
      </c>
      <c r="D126" s="87" t="s">
        <v>2323</v>
      </c>
      <c r="E126" s="87" t="b">
        <v>0</v>
      </c>
      <c r="F126" s="87" t="b">
        <v>0</v>
      </c>
      <c r="G126" s="87" t="b">
        <v>0</v>
      </c>
    </row>
    <row r="127" spans="1:7" ht="15">
      <c r="A127" s="87" t="s">
        <v>1778</v>
      </c>
      <c r="B127" s="87">
        <v>3</v>
      </c>
      <c r="C127" s="131">
        <v>0.003014062534770225</v>
      </c>
      <c r="D127" s="87" t="s">
        <v>2323</v>
      </c>
      <c r="E127" s="87" t="b">
        <v>0</v>
      </c>
      <c r="F127" s="87" t="b">
        <v>0</v>
      </c>
      <c r="G127" s="87" t="b">
        <v>0</v>
      </c>
    </row>
    <row r="128" spans="1:7" ht="15">
      <c r="A128" s="87" t="s">
        <v>2093</v>
      </c>
      <c r="B128" s="87">
        <v>3</v>
      </c>
      <c r="C128" s="131">
        <v>0.003014062534770225</v>
      </c>
      <c r="D128" s="87" t="s">
        <v>2323</v>
      </c>
      <c r="E128" s="87" t="b">
        <v>0</v>
      </c>
      <c r="F128" s="87" t="b">
        <v>0</v>
      </c>
      <c r="G128" s="87" t="b">
        <v>0</v>
      </c>
    </row>
    <row r="129" spans="1:7" ht="15">
      <c r="A129" s="87" t="s">
        <v>1783</v>
      </c>
      <c r="B129" s="87">
        <v>3</v>
      </c>
      <c r="C129" s="131">
        <v>0.0033332611916687405</v>
      </c>
      <c r="D129" s="87" t="s">
        <v>2323</v>
      </c>
      <c r="E129" s="87" t="b">
        <v>0</v>
      </c>
      <c r="F129" s="87" t="b">
        <v>0</v>
      </c>
      <c r="G129" s="87" t="b">
        <v>0</v>
      </c>
    </row>
    <row r="130" spans="1:7" ht="15">
      <c r="A130" s="87" t="s">
        <v>2094</v>
      </c>
      <c r="B130" s="87">
        <v>3</v>
      </c>
      <c r="C130" s="131">
        <v>0.003014062534770225</v>
      </c>
      <c r="D130" s="87" t="s">
        <v>2323</v>
      </c>
      <c r="E130" s="87" t="b">
        <v>0</v>
      </c>
      <c r="F130" s="87" t="b">
        <v>0</v>
      </c>
      <c r="G130" s="87" t="b">
        <v>0</v>
      </c>
    </row>
    <row r="131" spans="1:7" ht="15">
      <c r="A131" s="87" t="s">
        <v>2095</v>
      </c>
      <c r="B131" s="87">
        <v>3</v>
      </c>
      <c r="C131" s="131">
        <v>0.003014062534770225</v>
      </c>
      <c r="D131" s="87" t="s">
        <v>2323</v>
      </c>
      <c r="E131" s="87" t="b">
        <v>0</v>
      </c>
      <c r="F131" s="87" t="b">
        <v>0</v>
      </c>
      <c r="G131" s="87" t="b">
        <v>0</v>
      </c>
    </row>
    <row r="132" spans="1:7" ht="15">
      <c r="A132" s="87" t="s">
        <v>2096</v>
      </c>
      <c r="B132" s="87">
        <v>3</v>
      </c>
      <c r="C132" s="131">
        <v>0.0033332611916687405</v>
      </c>
      <c r="D132" s="87" t="s">
        <v>2323</v>
      </c>
      <c r="E132" s="87" t="b">
        <v>0</v>
      </c>
      <c r="F132" s="87" t="b">
        <v>0</v>
      </c>
      <c r="G132" s="87" t="b">
        <v>0</v>
      </c>
    </row>
    <row r="133" spans="1:7" ht="15">
      <c r="A133" s="87" t="s">
        <v>2097</v>
      </c>
      <c r="B133" s="87">
        <v>3</v>
      </c>
      <c r="C133" s="131">
        <v>0.003014062534770225</v>
      </c>
      <c r="D133" s="87" t="s">
        <v>2323</v>
      </c>
      <c r="E133" s="87" t="b">
        <v>0</v>
      </c>
      <c r="F133" s="87" t="b">
        <v>0</v>
      </c>
      <c r="G133" s="87" t="b">
        <v>0</v>
      </c>
    </row>
    <row r="134" spans="1:7" ht="15">
      <c r="A134" s="87" t="s">
        <v>2098</v>
      </c>
      <c r="B134" s="87">
        <v>3</v>
      </c>
      <c r="C134" s="131">
        <v>0.003014062534770225</v>
      </c>
      <c r="D134" s="87" t="s">
        <v>2323</v>
      </c>
      <c r="E134" s="87" t="b">
        <v>0</v>
      </c>
      <c r="F134" s="87" t="b">
        <v>0</v>
      </c>
      <c r="G134" s="87" t="b">
        <v>0</v>
      </c>
    </row>
    <row r="135" spans="1:7" ht="15">
      <c r="A135" s="87" t="s">
        <v>1788</v>
      </c>
      <c r="B135" s="87">
        <v>3</v>
      </c>
      <c r="C135" s="131">
        <v>0.0033332611916687405</v>
      </c>
      <c r="D135" s="87" t="s">
        <v>2323</v>
      </c>
      <c r="E135" s="87" t="b">
        <v>0</v>
      </c>
      <c r="F135" s="87" t="b">
        <v>0</v>
      </c>
      <c r="G135" s="87" t="b">
        <v>0</v>
      </c>
    </row>
    <row r="136" spans="1:7" ht="15">
      <c r="A136" s="87" t="s">
        <v>249</v>
      </c>
      <c r="B136" s="87">
        <v>3</v>
      </c>
      <c r="C136" s="131">
        <v>0.003014062534770225</v>
      </c>
      <c r="D136" s="87" t="s">
        <v>2323</v>
      </c>
      <c r="E136" s="87" t="b">
        <v>0</v>
      </c>
      <c r="F136" s="87" t="b">
        <v>0</v>
      </c>
      <c r="G136" s="87" t="b">
        <v>0</v>
      </c>
    </row>
    <row r="137" spans="1:7" ht="15">
      <c r="A137" s="87" t="s">
        <v>2099</v>
      </c>
      <c r="B137" s="87">
        <v>3</v>
      </c>
      <c r="C137" s="131">
        <v>0.003014062534770225</v>
      </c>
      <c r="D137" s="87" t="s">
        <v>2323</v>
      </c>
      <c r="E137" s="87" t="b">
        <v>0</v>
      </c>
      <c r="F137" s="87" t="b">
        <v>0</v>
      </c>
      <c r="G137" s="87" t="b">
        <v>0</v>
      </c>
    </row>
    <row r="138" spans="1:7" ht="15">
      <c r="A138" s="87" t="s">
        <v>2100</v>
      </c>
      <c r="B138" s="87">
        <v>3</v>
      </c>
      <c r="C138" s="131">
        <v>0.003014062534770225</v>
      </c>
      <c r="D138" s="87" t="s">
        <v>2323</v>
      </c>
      <c r="E138" s="87" t="b">
        <v>0</v>
      </c>
      <c r="F138" s="87" t="b">
        <v>0</v>
      </c>
      <c r="G138" s="87" t="b">
        <v>0</v>
      </c>
    </row>
    <row r="139" spans="1:7" ht="15">
      <c r="A139" s="87" t="s">
        <v>2101</v>
      </c>
      <c r="B139" s="87">
        <v>3</v>
      </c>
      <c r="C139" s="131">
        <v>0.003014062534770225</v>
      </c>
      <c r="D139" s="87" t="s">
        <v>2323</v>
      </c>
      <c r="E139" s="87" t="b">
        <v>0</v>
      </c>
      <c r="F139" s="87" t="b">
        <v>0</v>
      </c>
      <c r="G139" s="87" t="b">
        <v>0</v>
      </c>
    </row>
    <row r="140" spans="1:7" ht="15">
      <c r="A140" s="87" t="s">
        <v>2102</v>
      </c>
      <c r="B140" s="87">
        <v>3</v>
      </c>
      <c r="C140" s="131">
        <v>0.003014062534770225</v>
      </c>
      <c r="D140" s="87" t="s">
        <v>2323</v>
      </c>
      <c r="E140" s="87" t="b">
        <v>0</v>
      </c>
      <c r="F140" s="87" t="b">
        <v>0</v>
      </c>
      <c r="G140" s="87" t="b">
        <v>0</v>
      </c>
    </row>
    <row r="141" spans="1:7" ht="15">
      <c r="A141" s="87" t="s">
        <v>2103</v>
      </c>
      <c r="B141" s="87">
        <v>3</v>
      </c>
      <c r="C141" s="131">
        <v>0.003014062534770225</v>
      </c>
      <c r="D141" s="87" t="s">
        <v>2323</v>
      </c>
      <c r="E141" s="87" t="b">
        <v>0</v>
      </c>
      <c r="F141" s="87" t="b">
        <v>0</v>
      </c>
      <c r="G141" s="87" t="b">
        <v>0</v>
      </c>
    </row>
    <row r="142" spans="1:7" ht="15">
      <c r="A142" s="87" t="s">
        <v>2104</v>
      </c>
      <c r="B142" s="87">
        <v>3</v>
      </c>
      <c r="C142" s="131">
        <v>0.003014062534770225</v>
      </c>
      <c r="D142" s="87" t="s">
        <v>2323</v>
      </c>
      <c r="E142" s="87" t="b">
        <v>0</v>
      </c>
      <c r="F142" s="87" t="b">
        <v>0</v>
      </c>
      <c r="G142" s="87" t="b">
        <v>0</v>
      </c>
    </row>
    <row r="143" spans="1:7" ht="15">
      <c r="A143" s="87" t="s">
        <v>2105</v>
      </c>
      <c r="B143" s="87">
        <v>3</v>
      </c>
      <c r="C143" s="131">
        <v>0.003014062534770225</v>
      </c>
      <c r="D143" s="87" t="s">
        <v>2323</v>
      </c>
      <c r="E143" s="87" t="b">
        <v>0</v>
      </c>
      <c r="F143" s="87" t="b">
        <v>0</v>
      </c>
      <c r="G143" s="87" t="b">
        <v>0</v>
      </c>
    </row>
    <row r="144" spans="1:7" ht="15">
      <c r="A144" s="87" t="s">
        <v>2106</v>
      </c>
      <c r="B144" s="87">
        <v>3</v>
      </c>
      <c r="C144" s="131">
        <v>0.003014062534770225</v>
      </c>
      <c r="D144" s="87" t="s">
        <v>2323</v>
      </c>
      <c r="E144" s="87" t="b">
        <v>0</v>
      </c>
      <c r="F144" s="87" t="b">
        <v>0</v>
      </c>
      <c r="G144" s="87" t="b">
        <v>0</v>
      </c>
    </row>
    <row r="145" spans="1:7" ht="15">
      <c r="A145" s="87" t="s">
        <v>2107</v>
      </c>
      <c r="B145" s="87">
        <v>3</v>
      </c>
      <c r="C145" s="131">
        <v>0.003014062534770225</v>
      </c>
      <c r="D145" s="87" t="s">
        <v>2323</v>
      </c>
      <c r="E145" s="87" t="b">
        <v>0</v>
      </c>
      <c r="F145" s="87" t="b">
        <v>0</v>
      </c>
      <c r="G145" s="87" t="b">
        <v>0</v>
      </c>
    </row>
    <row r="146" spans="1:7" ht="15">
      <c r="A146" s="87" t="s">
        <v>2108</v>
      </c>
      <c r="B146" s="87">
        <v>3</v>
      </c>
      <c r="C146" s="131">
        <v>0.003014062534770225</v>
      </c>
      <c r="D146" s="87" t="s">
        <v>2323</v>
      </c>
      <c r="E146" s="87" t="b">
        <v>0</v>
      </c>
      <c r="F146" s="87" t="b">
        <v>0</v>
      </c>
      <c r="G146" s="87" t="b">
        <v>0</v>
      </c>
    </row>
    <row r="147" spans="1:7" ht="15">
      <c r="A147" s="87" t="s">
        <v>2109</v>
      </c>
      <c r="B147" s="87">
        <v>3</v>
      </c>
      <c r="C147" s="131">
        <v>0.003014062534770225</v>
      </c>
      <c r="D147" s="87" t="s">
        <v>2323</v>
      </c>
      <c r="E147" s="87" t="b">
        <v>0</v>
      </c>
      <c r="F147" s="87" t="b">
        <v>0</v>
      </c>
      <c r="G147" s="87" t="b">
        <v>0</v>
      </c>
    </row>
    <row r="148" spans="1:7" ht="15">
      <c r="A148" s="87" t="s">
        <v>2110</v>
      </c>
      <c r="B148" s="87">
        <v>3</v>
      </c>
      <c r="C148" s="131">
        <v>0.003014062534770225</v>
      </c>
      <c r="D148" s="87" t="s">
        <v>2323</v>
      </c>
      <c r="E148" s="87" t="b">
        <v>0</v>
      </c>
      <c r="F148" s="87" t="b">
        <v>0</v>
      </c>
      <c r="G148" s="87" t="b">
        <v>0</v>
      </c>
    </row>
    <row r="149" spans="1:7" ht="15">
      <c r="A149" s="87" t="s">
        <v>2111</v>
      </c>
      <c r="B149" s="87">
        <v>3</v>
      </c>
      <c r="C149" s="131">
        <v>0.003014062534770225</v>
      </c>
      <c r="D149" s="87" t="s">
        <v>2323</v>
      </c>
      <c r="E149" s="87" t="b">
        <v>0</v>
      </c>
      <c r="F149" s="87" t="b">
        <v>0</v>
      </c>
      <c r="G149" s="87" t="b">
        <v>0</v>
      </c>
    </row>
    <row r="150" spans="1:7" ht="15">
      <c r="A150" s="87" t="s">
        <v>2112</v>
      </c>
      <c r="B150" s="87">
        <v>3</v>
      </c>
      <c r="C150" s="131">
        <v>0.003014062534770225</v>
      </c>
      <c r="D150" s="87" t="s">
        <v>2323</v>
      </c>
      <c r="E150" s="87" t="b">
        <v>0</v>
      </c>
      <c r="F150" s="87" t="b">
        <v>0</v>
      </c>
      <c r="G150" s="87" t="b">
        <v>0</v>
      </c>
    </row>
    <row r="151" spans="1:7" ht="15">
      <c r="A151" s="87" t="s">
        <v>239</v>
      </c>
      <c r="B151" s="87">
        <v>3</v>
      </c>
      <c r="C151" s="131">
        <v>0.003014062534770225</v>
      </c>
      <c r="D151" s="87" t="s">
        <v>2323</v>
      </c>
      <c r="E151" s="87" t="b">
        <v>0</v>
      </c>
      <c r="F151" s="87" t="b">
        <v>0</v>
      </c>
      <c r="G151" s="87" t="b">
        <v>0</v>
      </c>
    </row>
    <row r="152" spans="1:7" ht="15">
      <c r="A152" s="87" t="s">
        <v>1766</v>
      </c>
      <c r="B152" s="87">
        <v>3</v>
      </c>
      <c r="C152" s="131">
        <v>0.003014062534770225</v>
      </c>
      <c r="D152" s="87" t="s">
        <v>2323</v>
      </c>
      <c r="E152" s="87" t="b">
        <v>0</v>
      </c>
      <c r="F152" s="87" t="b">
        <v>1</v>
      </c>
      <c r="G152" s="87" t="b">
        <v>0</v>
      </c>
    </row>
    <row r="153" spans="1:7" ht="15">
      <c r="A153" s="87" t="s">
        <v>1767</v>
      </c>
      <c r="B153" s="87">
        <v>3</v>
      </c>
      <c r="C153" s="131">
        <v>0.003014062534770225</v>
      </c>
      <c r="D153" s="87" t="s">
        <v>2323</v>
      </c>
      <c r="E153" s="87" t="b">
        <v>0</v>
      </c>
      <c r="F153" s="87" t="b">
        <v>0</v>
      </c>
      <c r="G153" s="87" t="b">
        <v>0</v>
      </c>
    </row>
    <row r="154" spans="1:7" ht="15">
      <c r="A154" s="87" t="s">
        <v>1768</v>
      </c>
      <c r="B154" s="87">
        <v>3</v>
      </c>
      <c r="C154" s="131">
        <v>0.003014062534770225</v>
      </c>
      <c r="D154" s="87" t="s">
        <v>2323</v>
      </c>
      <c r="E154" s="87" t="b">
        <v>0</v>
      </c>
      <c r="F154" s="87" t="b">
        <v>0</v>
      </c>
      <c r="G154" s="87" t="b">
        <v>0</v>
      </c>
    </row>
    <row r="155" spans="1:7" ht="15">
      <c r="A155" s="87" t="s">
        <v>238</v>
      </c>
      <c r="B155" s="87">
        <v>3</v>
      </c>
      <c r="C155" s="131">
        <v>0.003014062534770225</v>
      </c>
      <c r="D155" s="87" t="s">
        <v>2323</v>
      </c>
      <c r="E155" s="87" t="b">
        <v>0</v>
      </c>
      <c r="F155" s="87" t="b">
        <v>0</v>
      </c>
      <c r="G155" s="87" t="b">
        <v>0</v>
      </c>
    </row>
    <row r="156" spans="1:7" ht="15">
      <c r="A156" s="87" t="s">
        <v>2113</v>
      </c>
      <c r="B156" s="87">
        <v>3</v>
      </c>
      <c r="C156" s="131">
        <v>0.003014062534770225</v>
      </c>
      <c r="D156" s="87" t="s">
        <v>2323</v>
      </c>
      <c r="E156" s="87" t="b">
        <v>0</v>
      </c>
      <c r="F156" s="87" t="b">
        <v>0</v>
      </c>
      <c r="G156" s="87" t="b">
        <v>0</v>
      </c>
    </row>
    <row r="157" spans="1:7" ht="15">
      <c r="A157" s="87" t="s">
        <v>2114</v>
      </c>
      <c r="B157" s="87">
        <v>3</v>
      </c>
      <c r="C157" s="131">
        <v>0.003014062534770225</v>
      </c>
      <c r="D157" s="87" t="s">
        <v>2323</v>
      </c>
      <c r="E157" s="87" t="b">
        <v>0</v>
      </c>
      <c r="F157" s="87" t="b">
        <v>0</v>
      </c>
      <c r="G157" s="87" t="b">
        <v>0</v>
      </c>
    </row>
    <row r="158" spans="1:7" ht="15">
      <c r="A158" s="87" t="s">
        <v>2115</v>
      </c>
      <c r="B158" s="87">
        <v>3</v>
      </c>
      <c r="C158" s="131">
        <v>0.003014062534770225</v>
      </c>
      <c r="D158" s="87" t="s">
        <v>2323</v>
      </c>
      <c r="E158" s="87" t="b">
        <v>0</v>
      </c>
      <c r="F158" s="87" t="b">
        <v>0</v>
      </c>
      <c r="G158" s="87" t="b">
        <v>0</v>
      </c>
    </row>
    <row r="159" spans="1:7" ht="15">
      <c r="A159" s="87" t="s">
        <v>2116</v>
      </c>
      <c r="B159" s="87">
        <v>3</v>
      </c>
      <c r="C159" s="131">
        <v>0.003014062534770225</v>
      </c>
      <c r="D159" s="87" t="s">
        <v>2323</v>
      </c>
      <c r="E159" s="87" t="b">
        <v>0</v>
      </c>
      <c r="F159" s="87" t="b">
        <v>0</v>
      </c>
      <c r="G159" s="87" t="b">
        <v>0</v>
      </c>
    </row>
    <row r="160" spans="1:7" ht="15">
      <c r="A160" s="87" t="s">
        <v>2117</v>
      </c>
      <c r="B160" s="87">
        <v>3</v>
      </c>
      <c r="C160" s="131">
        <v>0.003014062534770225</v>
      </c>
      <c r="D160" s="87" t="s">
        <v>2323</v>
      </c>
      <c r="E160" s="87" t="b">
        <v>0</v>
      </c>
      <c r="F160" s="87" t="b">
        <v>0</v>
      </c>
      <c r="G160" s="87" t="b">
        <v>0</v>
      </c>
    </row>
    <row r="161" spans="1:7" ht="15">
      <c r="A161" s="87" t="s">
        <v>2118</v>
      </c>
      <c r="B161" s="87">
        <v>3</v>
      </c>
      <c r="C161" s="131">
        <v>0.003014062534770225</v>
      </c>
      <c r="D161" s="87" t="s">
        <v>2323</v>
      </c>
      <c r="E161" s="87" t="b">
        <v>0</v>
      </c>
      <c r="F161" s="87" t="b">
        <v>0</v>
      </c>
      <c r="G161" s="87" t="b">
        <v>0</v>
      </c>
    </row>
    <row r="162" spans="1:7" ht="15">
      <c r="A162" s="87" t="s">
        <v>2119</v>
      </c>
      <c r="B162" s="87">
        <v>3</v>
      </c>
      <c r="C162" s="131">
        <v>0.003014062534770225</v>
      </c>
      <c r="D162" s="87" t="s">
        <v>2323</v>
      </c>
      <c r="E162" s="87" t="b">
        <v>0</v>
      </c>
      <c r="F162" s="87" t="b">
        <v>0</v>
      </c>
      <c r="G162" s="87" t="b">
        <v>0</v>
      </c>
    </row>
    <row r="163" spans="1:7" ht="15">
      <c r="A163" s="87" t="s">
        <v>1791</v>
      </c>
      <c r="B163" s="87">
        <v>3</v>
      </c>
      <c r="C163" s="131">
        <v>0.003014062534770225</v>
      </c>
      <c r="D163" s="87" t="s">
        <v>2323</v>
      </c>
      <c r="E163" s="87" t="b">
        <v>0</v>
      </c>
      <c r="F163" s="87" t="b">
        <v>0</v>
      </c>
      <c r="G163" s="87" t="b">
        <v>0</v>
      </c>
    </row>
    <row r="164" spans="1:7" ht="15">
      <c r="A164" s="87" t="s">
        <v>1795</v>
      </c>
      <c r="B164" s="87">
        <v>3</v>
      </c>
      <c r="C164" s="131">
        <v>0.003014062534770225</v>
      </c>
      <c r="D164" s="87" t="s">
        <v>2323</v>
      </c>
      <c r="E164" s="87" t="b">
        <v>0</v>
      </c>
      <c r="F164" s="87" t="b">
        <v>0</v>
      </c>
      <c r="G164" s="87" t="b">
        <v>0</v>
      </c>
    </row>
    <row r="165" spans="1:7" ht="15">
      <c r="A165" s="87" t="s">
        <v>2120</v>
      </c>
      <c r="B165" s="87">
        <v>2</v>
      </c>
      <c r="C165" s="131">
        <v>0.0022221741277791605</v>
      </c>
      <c r="D165" s="87" t="s">
        <v>2323</v>
      </c>
      <c r="E165" s="87" t="b">
        <v>0</v>
      </c>
      <c r="F165" s="87" t="b">
        <v>0</v>
      </c>
      <c r="G165" s="87" t="b">
        <v>0</v>
      </c>
    </row>
    <row r="166" spans="1:7" ht="15">
      <c r="A166" s="87" t="s">
        <v>316</v>
      </c>
      <c r="B166" s="87">
        <v>2</v>
      </c>
      <c r="C166" s="131">
        <v>0.0022221741277791605</v>
      </c>
      <c r="D166" s="87" t="s">
        <v>2323</v>
      </c>
      <c r="E166" s="87" t="b">
        <v>0</v>
      </c>
      <c r="F166" s="87" t="b">
        <v>0</v>
      </c>
      <c r="G166" s="87" t="b">
        <v>0</v>
      </c>
    </row>
    <row r="167" spans="1:7" ht="15">
      <c r="A167" s="87" t="s">
        <v>2121</v>
      </c>
      <c r="B167" s="87">
        <v>2</v>
      </c>
      <c r="C167" s="131">
        <v>0.0022221741277791605</v>
      </c>
      <c r="D167" s="87" t="s">
        <v>2323</v>
      </c>
      <c r="E167" s="87" t="b">
        <v>1</v>
      </c>
      <c r="F167" s="87" t="b">
        <v>0</v>
      </c>
      <c r="G167" s="87" t="b">
        <v>0</v>
      </c>
    </row>
    <row r="168" spans="1:7" ht="15">
      <c r="A168" s="87" t="s">
        <v>2122</v>
      </c>
      <c r="B168" s="87">
        <v>2</v>
      </c>
      <c r="C168" s="131">
        <v>0.0022221741277791605</v>
      </c>
      <c r="D168" s="87" t="s">
        <v>2323</v>
      </c>
      <c r="E168" s="87" t="b">
        <v>0</v>
      </c>
      <c r="F168" s="87" t="b">
        <v>0</v>
      </c>
      <c r="G168" s="87" t="b">
        <v>0</v>
      </c>
    </row>
    <row r="169" spans="1:7" ht="15">
      <c r="A169" s="87" t="s">
        <v>308</v>
      </c>
      <c r="B169" s="87">
        <v>2</v>
      </c>
      <c r="C169" s="131">
        <v>0.0022221741277791605</v>
      </c>
      <c r="D169" s="87" t="s">
        <v>2323</v>
      </c>
      <c r="E169" s="87" t="b">
        <v>0</v>
      </c>
      <c r="F169" s="87" t="b">
        <v>0</v>
      </c>
      <c r="G169" s="87" t="b">
        <v>0</v>
      </c>
    </row>
    <row r="170" spans="1:7" ht="15">
      <c r="A170" s="87" t="s">
        <v>2123</v>
      </c>
      <c r="B170" s="87">
        <v>2</v>
      </c>
      <c r="C170" s="131">
        <v>0.0022221741277791605</v>
      </c>
      <c r="D170" s="87" t="s">
        <v>2323</v>
      </c>
      <c r="E170" s="87" t="b">
        <v>0</v>
      </c>
      <c r="F170" s="87" t="b">
        <v>0</v>
      </c>
      <c r="G170" s="87" t="b">
        <v>0</v>
      </c>
    </row>
    <row r="171" spans="1:7" ht="15">
      <c r="A171" s="87" t="s">
        <v>2124</v>
      </c>
      <c r="B171" s="87">
        <v>2</v>
      </c>
      <c r="C171" s="131">
        <v>0.0022221741277791605</v>
      </c>
      <c r="D171" s="87" t="s">
        <v>2323</v>
      </c>
      <c r="E171" s="87" t="b">
        <v>0</v>
      </c>
      <c r="F171" s="87" t="b">
        <v>0</v>
      </c>
      <c r="G171" s="87" t="b">
        <v>0</v>
      </c>
    </row>
    <row r="172" spans="1:7" ht="15">
      <c r="A172" s="87" t="s">
        <v>2125</v>
      </c>
      <c r="B172" s="87">
        <v>2</v>
      </c>
      <c r="C172" s="131">
        <v>0.0022221741277791605</v>
      </c>
      <c r="D172" s="87" t="s">
        <v>2323</v>
      </c>
      <c r="E172" s="87" t="b">
        <v>0</v>
      </c>
      <c r="F172" s="87" t="b">
        <v>0</v>
      </c>
      <c r="G172" s="87" t="b">
        <v>0</v>
      </c>
    </row>
    <row r="173" spans="1:7" ht="15">
      <c r="A173" s="87" t="s">
        <v>1772</v>
      </c>
      <c r="B173" s="87">
        <v>2</v>
      </c>
      <c r="C173" s="131">
        <v>0.0022221741277791605</v>
      </c>
      <c r="D173" s="87" t="s">
        <v>2323</v>
      </c>
      <c r="E173" s="87" t="b">
        <v>0</v>
      </c>
      <c r="F173" s="87" t="b">
        <v>0</v>
      </c>
      <c r="G173" s="87" t="b">
        <v>0</v>
      </c>
    </row>
    <row r="174" spans="1:7" ht="15">
      <c r="A174" s="87" t="s">
        <v>2126</v>
      </c>
      <c r="B174" s="87">
        <v>2</v>
      </c>
      <c r="C174" s="131">
        <v>0.0022221741277791605</v>
      </c>
      <c r="D174" s="87" t="s">
        <v>2323</v>
      </c>
      <c r="E174" s="87" t="b">
        <v>1</v>
      </c>
      <c r="F174" s="87" t="b">
        <v>0</v>
      </c>
      <c r="G174" s="87" t="b">
        <v>0</v>
      </c>
    </row>
    <row r="175" spans="1:7" ht="15">
      <c r="A175" s="87" t="s">
        <v>2127</v>
      </c>
      <c r="B175" s="87">
        <v>2</v>
      </c>
      <c r="C175" s="131">
        <v>0.0022221741277791605</v>
      </c>
      <c r="D175" s="87" t="s">
        <v>2323</v>
      </c>
      <c r="E175" s="87" t="b">
        <v>0</v>
      </c>
      <c r="F175" s="87" t="b">
        <v>0</v>
      </c>
      <c r="G175" s="87" t="b">
        <v>0</v>
      </c>
    </row>
    <row r="176" spans="1:7" ht="15">
      <c r="A176" s="87" t="s">
        <v>2128</v>
      </c>
      <c r="B176" s="87">
        <v>2</v>
      </c>
      <c r="C176" s="131">
        <v>0.0022221741277791605</v>
      </c>
      <c r="D176" s="87" t="s">
        <v>2323</v>
      </c>
      <c r="E176" s="87" t="b">
        <v>0</v>
      </c>
      <c r="F176" s="87" t="b">
        <v>0</v>
      </c>
      <c r="G176" s="87" t="b">
        <v>0</v>
      </c>
    </row>
    <row r="177" spans="1:7" ht="15">
      <c r="A177" s="87" t="s">
        <v>2129</v>
      </c>
      <c r="B177" s="87">
        <v>2</v>
      </c>
      <c r="C177" s="131">
        <v>0.0022221741277791605</v>
      </c>
      <c r="D177" s="87" t="s">
        <v>2323</v>
      </c>
      <c r="E177" s="87" t="b">
        <v>0</v>
      </c>
      <c r="F177" s="87" t="b">
        <v>0</v>
      </c>
      <c r="G177" s="87" t="b">
        <v>0</v>
      </c>
    </row>
    <row r="178" spans="1:7" ht="15">
      <c r="A178" s="87" t="s">
        <v>2130</v>
      </c>
      <c r="B178" s="87">
        <v>2</v>
      </c>
      <c r="C178" s="131">
        <v>0.0022221741277791605</v>
      </c>
      <c r="D178" s="87" t="s">
        <v>2323</v>
      </c>
      <c r="E178" s="87" t="b">
        <v>0</v>
      </c>
      <c r="F178" s="87" t="b">
        <v>0</v>
      </c>
      <c r="G178" s="87" t="b">
        <v>0</v>
      </c>
    </row>
    <row r="179" spans="1:7" ht="15">
      <c r="A179" s="87" t="s">
        <v>2131</v>
      </c>
      <c r="B179" s="87">
        <v>2</v>
      </c>
      <c r="C179" s="131">
        <v>0.0022221741277791605</v>
      </c>
      <c r="D179" s="87" t="s">
        <v>2323</v>
      </c>
      <c r="E179" s="87" t="b">
        <v>0</v>
      </c>
      <c r="F179" s="87" t="b">
        <v>0</v>
      </c>
      <c r="G179" s="87" t="b">
        <v>0</v>
      </c>
    </row>
    <row r="180" spans="1:7" ht="15">
      <c r="A180" s="87" t="s">
        <v>2132</v>
      </c>
      <c r="B180" s="87">
        <v>2</v>
      </c>
      <c r="C180" s="131">
        <v>0.0022221741277791605</v>
      </c>
      <c r="D180" s="87" t="s">
        <v>2323</v>
      </c>
      <c r="E180" s="87" t="b">
        <v>0</v>
      </c>
      <c r="F180" s="87" t="b">
        <v>0</v>
      </c>
      <c r="G180" s="87" t="b">
        <v>0</v>
      </c>
    </row>
    <row r="181" spans="1:7" ht="15">
      <c r="A181" s="87" t="s">
        <v>2133</v>
      </c>
      <c r="B181" s="87">
        <v>2</v>
      </c>
      <c r="C181" s="131">
        <v>0.0022221741277791605</v>
      </c>
      <c r="D181" s="87" t="s">
        <v>2323</v>
      </c>
      <c r="E181" s="87" t="b">
        <v>0</v>
      </c>
      <c r="F181" s="87" t="b">
        <v>0</v>
      </c>
      <c r="G181" s="87" t="b">
        <v>0</v>
      </c>
    </row>
    <row r="182" spans="1:7" ht="15">
      <c r="A182" s="87" t="s">
        <v>2134</v>
      </c>
      <c r="B182" s="87">
        <v>2</v>
      </c>
      <c r="C182" s="131">
        <v>0.0022221741277791605</v>
      </c>
      <c r="D182" s="87" t="s">
        <v>2323</v>
      </c>
      <c r="E182" s="87" t="b">
        <v>0</v>
      </c>
      <c r="F182" s="87" t="b">
        <v>0</v>
      </c>
      <c r="G182" s="87" t="b">
        <v>0</v>
      </c>
    </row>
    <row r="183" spans="1:7" ht="15">
      <c r="A183" s="87" t="s">
        <v>299</v>
      </c>
      <c r="B183" s="87">
        <v>2</v>
      </c>
      <c r="C183" s="131">
        <v>0.0022221741277791605</v>
      </c>
      <c r="D183" s="87" t="s">
        <v>2323</v>
      </c>
      <c r="E183" s="87" t="b">
        <v>0</v>
      </c>
      <c r="F183" s="87" t="b">
        <v>0</v>
      </c>
      <c r="G183" s="87" t="b">
        <v>0</v>
      </c>
    </row>
    <row r="184" spans="1:7" ht="15">
      <c r="A184" s="87" t="s">
        <v>2135</v>
      </c>
      <c r="B184" s="87">
        <v>2</v>
      </c>
      <c r="C184" s="131">
        <v>0.0022221741277791605</v>
      </c>
      <c r="D184" s="87" t="s">
        <v>2323</v>
      </c>
      <c r="E184" s="87" t="b">
        <v>0</v>
      </c>
      <c r="F184" s="87" t="b">
        <v>0</v>
      </c>
      <c r="G184" s="87" t="b">
        <v>0</v>
      </c>
    </row>
    <row r="185" spans="1:7" ht="15">
      <c r="A185" s="87" t="s">
        <v>2136</v>
      </c>
      <c r="B185" s="87">
        <v>2</v>
      </c>
      <c r="C185" s="131">
        <v>0.0022221741277791605</v>
      </c>
      <c r="D185" s="87" t="s">
        <v>2323</v>
      </c>
      <c r="E185" s="87" t="b">
        <v>1</v>
      </c>
      <c r="F185" s="87" t="b">
        <v>0</v>
      </c>
      <c r="G185" s="87" t="b">
        <v>0</v>
      </c>
    </row>
    <row r="186" spans="1:7" ht="15">
      <c r="A186" s="87" t="s">
        <v>2137</v>
      </c>
      <c r="B186" s="87">
        <v>2</v>
      </c>
      <c r="C186" s="131">
        <v>0.0022221741277791605</v>
      </c>
      <c r="D186" s="87" t="s">
        <v>2323</v>
      </c>
      <c r="E186" s="87" t="b">
        <v>0</v>
      </c>
      <c r="F186" s="87" t="b">
        <v>0</v>
      </c>
      <c r="G186" s="87" t="b">
        <v>0</v>
      </c>
    </row>
    <row r="187" spans="1:7" ht="15">
      <c r="A187" s="87" t="s">
        <v>2138</v>
      </c>
      <c r="B187" s="87">
        <v>2</v>
      </c>
      <c r="C187" s="131">
        <v>0.0022221741277791605</v>
      </c>
      <c r="D187" s="87" t="s">
        <v>2323</v>
      </c>
      <c r="E187" s="87" t="b">
        <v>1</v>
      </c>
      <c r="F187" s="87" t="b">
        <v>0</v>
      </c>
      <c r="G187" s="87" t="b">
        <v>0</v>
      </c>
    </row>
    <row r="188" spans="1:7" ht="15">
      <c r="A188" s="87" t="s">
        <v>2139</v>
      </c>
      <c r="B188" s="87">
        <v>2</v>
      </c>
      <c r="C188" s="131">
        <v>0.0022221741277791605</v>
      </c>
      <c r="D188" s="87" t="s">
        <v>2323</v>
      </c>
      <c r="E188" s="87" t="b">
        <v>0</v>
      </c>
      <c r="F188" s="87" t="b">
        <v>0</v>
      </c>
      <c r="G188" s="87" t="b">
        <v>0</v>
      </c>
    </row>
    <row r="189" spans="1:7" ht="15">
      <c r="A189" s="87" t="s">
        <v>2140</v>
      </c>
      <c r="B189" s="87">
        <v>2</v>
      </c>
      <c r="C189" s="131">
        <v>0.0022221741277791605</v>
      </c>
      <c r="D189" s="87" t="s">
        <v>2323</v>
      </c>
      <c r="E189" s="87" t="b">
        <v>0</v>
      </c>
      <c r="F189" s="87" t="b">
        <v>0</v>
      </c>
      <c r="G189" s="87" t="b">
        <v>0</v>
      </c>
    </row>
    <row r="190" spans="1:7" ht="15">
      <c r="A190" s="87" t="s">
        <v>2141</v>
      </c>
      <c r="B190" s="87">
        <v>2</v>
      </c>
      <c r="C190" s="131">
        <v>0.0022221741277791605</v>
      </c>
      <c r="D190" s="87" t="s">
        <v>2323</v>
      </c>
      <c r="E190" s="87" t="b">
        <v>0</v>
      </c>
      <c r="F190" s="87" t="b">
        <v>0</v>
      </c>
      <c r="G190" s="87" t="b">
        <v>0</v>
      </c>
    </row>
    <row r="191" spans="1:7" ht="15">
      <c r="A191" s="87" t="s">
        <v>2142</v>
      </c>
      <c r="B191" s="87">
        <v>2</v>
      </c>
      <c r="C191" s="131">
        <v>0.0022221741277791605</v>
      </c>
      <c r="D191" s="87" t="s">
        <v>2323</v>
      </c>
      <c r="E191" s="87" t="b">
        <v>0</v>
      </c>
      <c r="F191" s="87" t="b">
        <v>0</v>
      </c>
      <c r="G191" s="87" t="b">
        <v>0</v>
      </c>
    </row>
    <row r="192" spans="1:7" ht="15">
      <c r="A192" s="87" t="s">
        <v>2143</v>
      </c>
      <c r="B192" s="87">
        <v>2</v>
      </c>
      <c r="C192" s="131">
        <v>0.0022221741277791605</v>
      </c>
      <c r="D192" s="87" t="s">
        <v>2323</v>
      </c>
      <c r="E192" s="87" t="b">
        <v>0</v>
      </c>
      <c r="F192" s="87" t="b">
        <v>0</v>
      </c>
      <c r="G192" s="87" t="b">
        <v>0</v>
      </c>
    </row>
    <row r="193" spans="1:7" ht="15">
      <c r="A193" s="87" t="s">
        <v>2144</v>
      </c>
      <c r="B193" s="87">
        <v>2</v>
      </c>
      <c r="C193" s="131">
        <v>0.0022221741277791605</v>
      </c>
      <c r="D193" s="87" t="s">
        <v>2323</v>
      </c>
      <c r="E193" s="87" t="b">
        <v>0</v>
      </c>
      <c r="F193" s="87" t="b">
        <v>0</v>
      </c>
      <c r="G193" s="87" t="b">
        <v>0</v>
      </c>
    </row>
    <row r="194" spans="1:7" ht="15">
      <c r="A194" s="87" t="s">
        <v>2145</v>
      </c>
      <c r="B194" s="87">
        <v>2</v>
      </c>
      <c r="C194" s="131">
        <v>0.0022221741277791605</v>
      </c>
      <c r="D194" s="87" t="s">
        <v>2323</v>
      </c>
      <c r="E194" s="87" t="b">
        <v>0</v>
      </c>
      <c r="F194" s="87" t="b">
        <v>0</v>
      </c>
      <c r="G194" s="87" t="b">
        <v>0</v>
      </c>
    </row>
    <row r="195" spans="1:7" ht="15">
      <c r="A195" s="87" t="s">
        <v>2146</v>
      </c>
      <c r="B195" s="87">
        <v>2</v>
      </c>
      <c r="C195" s="131">
        <v>0.0022221741277791605</v>
      </c>
      <c r="D195" s="87" t="s">
        <v>2323</v>
      </c>
      <c r="E195" s="87" t="b">
        <v>0</v>
      </c>
      <c r="F195" s="87" t="b">
        <v>0</v>
      </c>
      <c r="G195" s="87" t="b">
        <v>0</v>
      </c>
    </row>
    <row r="196" spans="1:7" ht="15">
      <c r="A196" s="87" t="s">
        <v>301</v>
      </c>
      <c r="B196" s="87">
        <v>2</v>
      </c>
      <c r="C196" s="131">
        <v>0.0022221741277791605</v>
      </c>
      <c r="D196" s="87" t="s">
        <v>2323</v>
      </c>
      <c r="E196" s="87" t="b">
        <v>0</v>
      </c>
      <c r="F196" s="87" t="b">
        <v>0</v>
      </c>
      <c r="G196" s="87" t="b">
        <v>0</v>
      </c>
    </row>
    <row r="197" spans="1:7" ht="15">
      <c r="A197" s="87" t="s">
        <v>2147</v>
      </c>
      <c r="B197" s="87">
        <v>2</v>
      </c>
      <c r="C197" s="131">
        <v>0.0022221741277791605</v>
      </c>
      <c r="D197" s="87" t="s">
        <v>2323</v>
      </c>
      <c r="E197" s="87" t="b">
        <v>0</v>
      </c>
      <c r="F197" s="87" t="b">
        <v>0</v>
      </c>
      <c r="G197" s="87" t="b">
        <v>0</v>
      </c>
    </row>
    <row r="198" spans="1:7" ht="15">
      <c r="A198" s="87" t="s">
        <v>2148</v>
      </c>
      <c r="B198" s="87">
        <v>2</v>
      </c>
      <c r="C198" s="131">
        <v>0.0022221741277791605</v>
      </c>
      <c r="D198" s="87" t="s">
        <v>2323</v>
      </c>
      <c r="E198" s="87" t="b">
        <v>0</v>
      </c>
      <c r="F198" s="87" t="b">
        <v>0</v>
      </c>
      <c r="G198" s="87" t="b">
        <v>0</v>
      </c>
    </row>
    <row r="199" spans="1:7" ht="15">
      <c r="A199" s="87" t="s">
        <v>2149</v>
      </c>
      <c r="B199" s="87">
        <v>2</v>
      </c>
      <c r="C199" s="131">
        <v>0.0022221741277791605</v>
      </c>
      <c r="D199" s="87" t="s">
        <v>2323</v>
      </c>
      <c r="E199" s="87" t="b">
        <v>0</v>
      </c>
      <c r="F199" s="87" t="b">
        <v>0</v>
      </c>
      <c r="G199" s="87" t="b">
        <v>0</v>
      </c>
    </row>
    <row r="200" spans="1:7" ht="15">
      <c r="A200" s="87" t="s">
        <v>298</v>
      </c>
      <c r="B200" s="87">
        <v>2</v>
      </c>
      <c r="C200" s="131">
        <v>0.0022221741277791605</v>
      </c>
      <c r="D200" s="87" t="s">
        <v>2323</v>
      </c>
      <c r="E200" s="87" t="b">
        <v>0</v>
      </c>
      <c r="F200" s="87" t="b">
        <v>0</v>
      </c>
      <c r="G200" s="87" t="b">
        <v>0</v>
      </c>
    </row>
    <row r="201" spans="1:7" ht="15">
      <c r="A201" s="87" t="s">
        <v>2150</v>
      </c>
      <c r="B201" s="87">
        <v>2</v>
      </c>
      <c r="C201" s="131">
        <v>0.0022221741277791605</v>
      </c>
      <c r="D201" s="87" t="s">
        <v>2323</v>
      </c>
      <c r="E201" s="87" t="b">
        <v>0</v>
      </c>
      <c r="F201" s="87" t="b">
        <v>0</v>
      </c>
      <c r="G201" s="87" t="b">
        <v>0</v>
      </c>
    </row>
    <row r="202" spans="1:7" ht="15">
      <c r="A202" s="87" t="s">
        <v>2151</v>
      </c>
      <c r="B202" s="87">
        <v>2</v>
      </c>
      <c r="C202" s="131">
        <v>0.0022221741277791605</v>
      </c>
      <c r="D202" s="87" t="s">
        <v>2323</v>
      </c>
      <c r="E202" s="87" t="b">
        <v>0</v>
      </c>
      <c r="F202" s="87" t="b">
        <v>0</v>
      </c>
      <c r="G202" s="87" t="b">
        <v>0</v>
      </c>
    </row>
    <row r="203" spans="1:7" ht="15">
      <c r="A203" s="87" t="s">
        <v>2152</v>
      </c>
      <c r="B203" s="87">
        <v>2</v>
      </c>
      <c r="C203" s="131">
        <v>0.0022221741277791605</v>
      </c>
      <c r="D203" s="87" t="s">
        <v>2323</v>
      </c>
      <c r="E203" s="87" t="b">
        <v>0</v>
      </c>
      <c r="F203" s="87" t="b">
        <v>0</v>
      </c>
      <c r="G203" s="87" t="b">
        <v>0</v>
      </c>
    </row>
    <row r="204" spans="1:7" ht="15">
      <c r="A204" s="87" t="s">
        <v>2153</v>
      </c>
      <c r="B204" s="87">
        <v>2</v>
      </c>
      <c r="C204" s="131">
        <v>0.0022221741277791605</v>
      </c>
      <c r="D204" s="87" t="s">
        <v>2323</v>
      </c>
      <c r="E204" s="87" t="b">
        <v>0</v>
      </c>
      <c r="F204" s="87" t="b">
        <v>0</v>
      </c>
      <c r="G204" s="87" t="b">
        <v>0</v>
      </c>
    </row>
    <row r="205" spans="1:7" ht="15">
      <c r="A205" s="87" t="s">
        <v>2154</v>
      </c>
      <c r="B205" s="87">
        <v>2</v>
      </c>
      <c r="C205" s="131">
        <v>0.0022221741277791605</v>
      </c>
      <c r="D205" s="87" t="s">
        <v>2323</v>
      </c>
      <c r="E205" s="87" t="b">
        <v>0</v>
      </c>
      <c r="F205" s="87" t="b">
        <v>0</v>
      </c>
      <c r="G205" s="87" t="b">
        <v>0</v>
      </c>
    </row>
    <row r="206" spans="1:7" ht="15">
      <c r="A206" s="87" t="s">
        <v>2155</v>
      </c>
      <c r="B206" s="87">
        <v>2</v>
      </c>
      <c r="C206" s="131">
        <v>0.0022221741277791605</v>
      </c>
      <c r="D206" s="87" t="s">
        <v>2323</v>
      </c>
      <c r="E206" s="87" t="b">
        <v>0</v>
      </c>
      <c r="F206" s="87" t="b">
        <v>0</v>
      </c>
      <c r="G206" s="87" t="b">
        <v>0</v>
      </c>
    </row>
    <row r="207" spans="1:7" ht="15">
      <c r="A207" s="87" t="s">
        <v>2156</v>
      </c>
      <c r="B207" s="87">
        <v>2</v>
      </c>
      <c r="C207" s="131">
        <v>0.0022221741277791605</v>
      </c>
      <c r="D207" s="87" t="s">
        <v>2323</v>
      </c>
      <c r="E207" s="87" t="b">
        <v>0</v>
      </c>
      <c r="F207" s="87" t="b">
        <v>0</v>
      </c>
      <c r="G207" s="87" t="b">
        <v>0</v>
      </c>
    </row>
    <row r="208" spans="1:7" ht="15">
      <c r="A208" s="87" t="s">
        <v>2157</v>
      </c>
      <c r="B208" s="87">
        <v>2</v>
      </c>
      <c r="C208" s="131">
        <v>0.0022221741277791605</v>
      </c>
      <c r="D208" s="87" t="s">
        <v>2323</v>
      </c>
      <c r="E208" s="87" t="b">
        <v>0</v>
      </c>
      <c r="F208" s="87" t="b">
        <v>0</v>
      </c>
      <c r="G208" s="87" t="b">
        <v>0</v>
      </c>
    </row>
    <row r="209" spans="1:7" ht="15">
      <c r="A209" s="87" t="s">
        <v>2158</v>
      </c>
      <c r="B209" s="87">
        <v>2</v>
      </c>
      <c r="C209" s="131">
        <v>0.0022221741277791605</v>
      </c>
      <c r="D209" s="87" t="s">
        <v>2323</v>
      </c>
      <c r="E209" s="87" t="b">
        <v>0</v>
      </c>
      <c r="F209" s="87" t="b">
        <v>0</v>
      </c>
      <c r="G209" s="87" t="b">
        <v>0</v>
      </c>
    </row>
    <row r="210" spans="1:7" ht="15">
      <c r="A210" s="87" t="s">
        <v>2159</v>
      </c>
      <c r="B210" s="87">
        <v>2</v>
      </c>
      <c r="C210" s="131">
        <v>0.0022221741277791605</v>
      </c>
      <c r="D210" s="87" t="s">
        <v>2323</v>
      </c>
      <c r="E210" s="87" t="b">
        <v>0</v>
      </c>
      <c r="F210" s="87" t="b">
        <v>0</v>
      </c>
      <c r="G210" s="87" t="b">
        <v>0</v>
      </c>
    </row>
    <row r="211" spans="1:7" ht="15">
      <c r="A211" s="87" t="s">
        <v>2160</v>
      </c>
      <c r="B211" s="87">
        <v>2</v>
      </c>
      <c r="C211" s="131">
        <v>0.002585956599880648</v>
      </c>
      <c r="D211" s="87" t="s">
        <v>2323</v>
      </c>
      <c r="E211" s="87" t="b">
        <v>0</v>
      </c>
      <c r="F211" s="87" t="b">
        <v>0</v>
      </c>
      <c r="G211" s="87" t="b">
        <v>0</v>
      </c>
    </row>
    <row r="212" spans="1:7" ht="15">
      <c r="A212" s="87" t="s">
        <v>2161</v>
      </c>
      <c r="B212" s="87">
        <v>2</v>
      </c>
      <c r="C212" s="131">
        <v>0.002585956599880648</v>
      </c>
      <c r="D212" s="87" t="s">
        <v>2323</v>
      </c>
      <c r="E212" s="87" t="b">
        <v>0</v>
      </c>
      <c r="F212" s="87" t="b">
        <v>0</v>
      </c>
      <c r="G212" s="87" t="b">
        <v>0</v>
      </c>
    </row>
    <row r="213" spans="1:7" ht="15">
      <c r="A213" s="87" t="s">
        <v>2162</v>
      </c>
      <c r="B213" s="87">
        <v>2</v>
      </c>
      <c r="C213" s="131">
        <v>0.0022221741277791605</v>
      </c>
      <c r="D213" s="87" t="s">
        <v>2323</v>
      </c>
      <c r="E213" s="87" t="b">
        <v>0</v>
      </c>
      <c r="F213" s="87" t="b">
        <v>1</v>
      </c>
      <c r="G213" s="87" t="b">
        <v>0</v>
      </c>
    </row>
    <row r="214" spans="1:7" ht="15">
      <c r="A214" s="87" t="s">
        <v>2163</v>
      </c>
      <c r="B214" s="87">
        <v>2</v>
      </c>
      <c r="C214" s="131">
        <v>0.0022221741277791605</v>
      </c>
      <c r="D214" s="87" t="s">
        <v>2323</v>
      </c>
      <c r="E214" s="87" t="b">
        <v>0</v>
      </c>
      <c r="F214" s="87" t="b">
        <v>0</v>
      </c>
      <c r="G214" s="87" t="b">
        <v>0</v>
      </c>
    </row>
    <row r="215" spans="1:7" ht="15">
      <c r="A215" s="87" t="s">
        <v>2164</v>
      </c>
      <c r="B215" s="87">
        <v>2</v>
      </c>
      <c r="C215" s="131">
        <v>0.0022221741277791605</v>
      </c>
      <c r="D215" s="87" t="s">
        <v>2323</v>
      </c>
      <c r="E215" s="87" t="b">
        <v>0</v>
      </c>
      <c r="F215" s="87" t="b">
        <v>1</v>
      </c>
      <c r="G215" s="87" t="b">
        <v>0</v>
      </c>
    </row>
    <row r="216" spans="1:7" ht="15">
      <c r="A216" s="87" t="s">
        <v>2165</v>
      </c>
      <c r="B216" s="87">
        <v>2</v>
      </c>
      <c r="C216" s="131">
        <v>0.0022221741277791605</v>
      </c>
      <c r="D216" s="87" t="s">
        <v>2323</v>
      </c>
      <c r="E216" s="87" t="b">
        <v>0</v>
      </c>
      <c r="F216" s="87" t="b">
        <v>0</v>
      </c>
      <c r="G216" s="87" t="b">
        <v>0</v>
      </c>
    </row>
    <row r="217" spans="1:7" ht="15">
      <c r="A217" s="87" t="s">
        <v>2166</v>
      </c>
      <c r="B217" s="87">
        <v>2</v>
      </c>
      <c r="C217" s="131">
        <v>0.0022221741277791605</v>
      </c>
      <c r="D217" s="87" t="s">
        <v>2323</v>
      </c>
      <c r="E217" s="87" t="b">
        <v>1</v>
      </c>
      <c r="F217" s="87" t="b">
        <v>0</v>
      </c>
      <c r="G217" s="87" t="b">
        <v>0</v>
      </c>
    </row>
    <row r="218" spans="1:7" ht="15">
      <c r="A218" s="87" t="s">
        <v>2167</v>
      </c>
      <c r="B218" s="87">
        <v>2</v>
      </c>
      <c r="C218" s="131">
        <v>0.0022221741277791605</v>
      </c>
      <c r="D218" s="87" t="s">
        <v>2323</v>
      </c>
      <c r="E218" s="87" t="b">
        <v>0</v>
      </c>
      <c r="F218" s="87" t="b">
        <v>0</v>
      </c>
      <c r="G218" s="87" t="b">
        <v>0</v>
      </c>
    </row>
    <row r="219" spans="1:7" ht="15">
      <c r="A219" s="87" t="s">
        <v>2168</v>
      </c>
      <c r="B219" s="87">
        <v>2</v>
      </c>
      <c r="C219" s="131">
        <v>0.0022221741277791605</v>
      </c>
      <c r="D219" s="87" t="s">
        <v>2323</v>
      </c>
      <c r="E219" s="87" t="b">
        <v>0</v>
      </c>
      <c r="F219" s="87" t="b">
        <v>0</v>
      </c>
      <c r="G219" s="87" t="b">
        <v>0</v>
      </c>
    </row>
    <row r="220" spans="1:7" ht="15">
      <c r="A220" s="87" t="s">
        <v>2169</v>
      </c>
      <c r="B220" s="87">
        <v>2</v>
      </c>
      <c r="C220" s="131">
        <v>0.0022221741277791605</v>
      </c>
      <c r="D220" s="87" t="s">
        <v>2323</v>
      </c>
      <c r="E220" s="87" t="b">
        <v>0</v>
      </c>
      <c r="F220" s="87" t="b">
        <v>0</v>
      </c>
      <c r="G220" s="87" t="b">
        <v>0</v>
      </c>
    </row>
    <row r="221" spans="1:7" ht="15">
      <c r="A221" s="87" t="s">
        <v>296</v>
      </c>
      <c r="B221" s="87">
        <v>2</v>
      </c>
      <c r="C221" s="131">
        <v>0.0022221741277791605</v>
      </c>
      <c r="D221" s="87" t="s">
        <v>2323</v>
      </c>
      <c r="E221" s="87" t="b">
        <v>0</v>
      </c>
      <c r="F221" s="87" t="b">
        <v>0</v>
      </c>
      <c r="G221" s="87" t="b">
        <v>0</v>
      </c>
    </row>
    <row r="222" spans="1:7" ht="15">
      <c r="A222" s="87" t="s">
        <v>2170</v>
      </c>
      <c r="B222" s="87">
        <v>2</v>
      </c>
      <c r="C222" s="131">
        <v>0.0022221741277791605</v>
      </c>
      <c r="D222" s="87" t="s">
        <v>2323</v>
      </c>
      <c r="E222" s="87" t="b">
        <v>0</v>
      </c>
      <c r="F222" s="87" t="b">
        <v>0</v>
      </c>
      <c r="G222" s="87" t="b">
        <v>0</v>
      </c>
    </row>
    <row r="223" spans="1:7" ht="15">
      <c r="A223" s="87" t="s">
        <v>2171</v>
      </c>
      <c r="B223" s="87">
        <v>2</v>
      </c>
      <c r="C223" s="131">
        <v>0.0022221741277791605</v>
      </c>
      <c r="D223" s="87" t="s">
        <v>2323</v>
      </c>
      <c r="E223" s="87" t="b">
        <v>0</v>
      </c>
      <c r="F223" s="87" t="b">
        <v>0</v>
      </c>
      <c r="G223" s="87" t="b">
        <v>0</v>
      </c>
    </row>
    <row r="224" spans="1:7" ht="15">
      <c r="A224" s="87" t="s">
        <v>2172</v>
      </c>
      <c r="B224" s="87">
        <v>2</v>
      </c>
      <c r="C224" s="131">
        <v>0.0022221741277791605</v>
      </c>
      <c r="D224" s="87" t="s">
        <v>2323</v>
      </c>
      <c r="E224" s="87" t="b">
        <v>0</v>
      </c>
      <c r="F224" s="87" t="b">
        <v>0</v>
      </c>
      <c r="G224" s="87" t="b">
        <v>0</v>
      </c>
    </row>
    <row r="225" spans="1:7" ht="15">
      <c r="A225" s="87" t="s">
        <v>2173</v>
      </c>
      <c r="B225" s="87">
        <v>2</v>
      </c>
      <c r="C225" s="131">
        <v>0.0022221741277791605</v>
      </c>
      <c r="D225" s="87" t="s">
        <v>2323</v>
      </c>
      <c r="E225" s="87" t="b">
        <v>0</v>
      </c>
      <c r="F225" s="87" t="b">
        <v>0</v>
      </c>
      <c r="G225" s="87" t="b">
        <v>0</v>
      </c>
    </row>
    <row r="226" spans="1:7" ht="15">
      <c r="A226" s="87" t="s">
        <v>2174</v>
      </c>
      <c r="B226" s="87">
        <v>2</v>
      </c>
      <c r="C226" s="131">
        <v>0.0022221741277791605</v>
      </c>
      <c r="D226" s="87" t="s">
        <v>2323</v>
      </c>
      <c r="E226" s="87" t="b">
        <v>0</v>
      </c>
      <c r="F226" s="87" t="b">
        <v>0</v>
      </c>
      <c r="G226" s="87" t="b">
        <v>0</v>
      </c>
    </row>
    <row r="227" spans="1:7" ht="15">
      <c r="A227" s="87" t="s">
        <v>2175</v>
      </c>
      <c r="B227" s="87">
        <v>2</v>
      </c>
      <c r="C227" s="131">
        <v>0.0022221741277791605</v>
      </c>
      <c r="D227" s="87" t="s">
        <v>2323</v>
      </c>
      <c r="E227" s="87" t="b">
        <v>0</v>
      </c>
      <c r="F227" s="87" t="b">
        <v>0</v>
      </c>
      <c r="G227" s="87" t="b">
        <v>0</v>
      </c>
    </row>
    <row r="228" spans="1:7" ht="15">
      <c r="A228" s="87" t="s">
        <v>2176</v>
      </c>
      <c r="B228" s="87">
        <v>2</v>
      </c>
      <c r="C228" s="131">
        <v>0.0022221741277791605</v>
      </c>
      <c r="D228" s="87" t="s">
        <v>2323</v>
      </c>
      <c r="E228" s="87" t="b">
        <v>0</v>
      </c>
      <c r="F228" s="87" t="b">
        <v>1</v>
      </c>
      <c r="G228" s="87" t="b">
        <v>0</v>
      </c>
    </row>
    <row r="229" spans="1:7" ht="15">
      <c r="A229" s="87" t="s">
        <v>2177</v>
      </c>
      <c r="B229" s="87">
        <v>2</v>
      </c>
      <c r="C229" s="131">
        <v>0.0022221741277791605</v>
      </c>
      <c r="D229" s="87" t="s">
        <v>2323</v>
      </c>
      <c r="E229" s="87" t="b">
        <v>0</v>
      </c>
      <c r="F229" s="87" t="b">
        <v>0</v>
      </c>
      <c r="G229" s="87" t="b">
        <v>0</v>
      </c>
    </row>
    <row r="230" spans="1:7" ht="15">
      <c r="A230" s="87" t="s">
        <v>2178</v>
      </c>
      <c r="B230" s="87">
        <v>2</v>
      </c>
      <c r="C230" s="131">
        <v>0.0022221741277791605</v>
      </c>
      <c r="D230" s="87" t="s">
        <v>2323</v>
      </c>
      <c r="E230" s="87" t="b">
        <v>0</v>
      </c>
      <c r="F230" s="87" t="b">
        <v>0</v>
      </c>
      <c r="G230" s="87" t="b">
        <v>0</v>
      </c>
    </row>
    <row r="231" spans="1:7" ht="15">
      <c r="A231" s="87" t="s">
        <v>2179</v>
      </c>
      <c r="B231" s="87">
        <v>2</v>
      </c>
      <c r="C231" s="131">
        <v>0.0022221741277791605</v>
      </c>
      <c r="D231" s="87" t="s">
        <v>2323</v>
      </c>
      <c r="E231" s="87" t="b">
        <v>1</v>
      </c>
      <c r="F231" s="87" t="b">
        <v>0</v>
      </c>
      <c r="G231" s="87" t="b">
        <v>0</v>
      </c>
    </row>
    <row r="232" spans="1:7" ht="15">
      <c r="A232" s="87" t="s">
        <v>2180</v>
      </c>
      <c r="B232" s="87">
        <v>2</v>
      </c>
      <c r="C232" s="131">
        <v>0.0022221741277791605</v>
      </c>
      <c r="D232" s="87" t="s">
        <v>2323</v>
      </c>
      <c r="E232" s="87" t="b">
        <v>0</v>
      </c>
      <c r="F232" s="87" t="b">
        <v>0</v>
      </c>
      <c r="G232" s="87" t="b">
        <v>0</v>
      </c>
    </row>
    <row r="233" spans="1:7" ht="15">
      <c r="A233" s="87" t="s">
        <v>2181</v>
      </c>
      <c r="B233" s="87">
        <v>2</v>
      </c>
      <c r="C233" s="131">
        <v>0.0022221741277791605</v>
      </c>
      <c r="D233" s="87" t="s">
        <v>2323</v>
      </c>
      <c r="E233" s="87" t="b">
        <v>0</v>
      </c>
      <c r="F233" s="87" t="b">
        <v>0</v>
      </c>
      <c r="G233" s="87" t="b">
        <v>0</v>
      </c>
    </row>
    <row r="234" spans="1:7" ht="15">
      <c r="A234" s="87" t="s">
        <v>2182</v>
      </c>
      <c r="B234" s="87">
        <v>2</v>
      </c>
      <c r="C234" s="131">
        <v>0.0022221741277791605</v>
      </c>
      <c r="D234" s="87" t="s">
        <v>2323</v>
      </c>
      <c r="E234" s="87" t="b">
        <v>0</v>
      </c>
      <c r="F234" s="87" t="b">
        <v>0</v>
      </c>
      <c r="G234" s="87" t="b">
        <v>0</v>
      </c>
    </row>
    <row r="235" spans="1:7" ht="15">
      <c r="A235" s="87" t="s">
        <v>2183</v>
      </c>
      <c r="B235" s="87">
        <v>2</v>
      </c>
      <c r="C235" s="131">
        <v>0.0022221741277791605</v>
      </c>
      <c r="D235" s="87" t="s">
        <v>2323</v>
      </c>
      <c r="E235" s="87" t="b">
        <v>0</v>
      </c>
      <c r="F235" s="87" t="b">
        <v>0</v>
      </c>
      <c r="G235" s="87" t="b">
        <v>0</v>
      </c>
    </row>
    <row r="236" spans="1:7" ht="15">
      <c r="A236" s="87" t="s">
        <v>2184</v>
      </c>
      <c r="B236" s="87">
        <v>2</v>
      </c>
      <c r="C236" s="131">
        <v>0.0022221741277791605</v>
      </c>
      <c r="D236" s="87" t="s">
        <v>2323</v>
      </c>
      <c r="E236" s="87" t="b">
        <v>0</v>
      </c>
      <c r="F236" s="87" t="b">
        <v>0</v>
      </c>
      <c r="G236" s="87" t="b">
        <v>0</v>
      </c>
    </row>
    <row r="237" spans="1:7" ht="15">
      <c r="A237" s="87" t="s">
        <v>2185</v>
      </c>
      <c r="B237" s="87">
        <v>2</v>
      </c>
      <c r="C237" s="131">
        <v>0.0022221741277791605</v>
      </c>
      <c r="D237" s="87" t="s">
        <v>2323</v>
      </c>
      <c r="E237" s="87" t="b">
        <v>0</v>
      </c>
      <c r="F237" s="87" t="b">
        <v>0</v>
      </c>
      <c r="G237" s="87" t="b">
        <v>0</v>
      </c>
    </row>
    <row r="238" spans="1:7" ht="15">
      <c r="A238" s="87" t="s">
        <v>2186</v>
      </c>
      <c r="B238" s="87">
        <v>2</v>
      </c>
      <c r="C238" s="131">
        <v>0.0022221741277791605</v>
      </c>
      <c r="D238" s="87" t="s">
        <v>2323</v>
      </c>
      <c r="E238" s="87" t="b">
        <v>0</v>
      </c>
      <c r="F238" s="87" t="b">
        <v>0</v>
      </c>
      <c r="G238" s="87" t="b">
        <v>0</v>
      </c>
    </row>
    <row r="239" spans="1:7" ht="15">
      <c r="A239" s="87" t="s">
        <v>2187</v>
      </c>
      <c r="B239" s="87">
        <v>2</v>
      </c>
      <c r="C239" s="131">
        <v>0.0022221741277791605</v>
      </c>
      <c r="D239" s="87" t="s">
        <v>2323</v>
      </c>
      <c r="E239" s="87" t="b">
        <v>0</v>
      </c>
      <c r="F239" s="87" t="b">
        <v>0</v>
      </c>
      <c r="G239" s="87" t="b">
        <v>0</v>
      </c>
    </row>
    <row r="240" spans="1:7" ht="15">
      <c r="A240" s="87" t="s">
        <v>2188</v>
      </c>
      <c r="B240" s="87">
        <v>2</v>
      </c>
      <c r="C240" s="131">
        <v>0.0022221741277791605</v>
      </c>
      <c r="D240" s="87" t="s">
        <v>2323</v>
      </c>
      <c r="E240" s="87" t="b">
        <v>0</v>
      </c>
      <c r="F240" s="87" t="b">
        <v>0</v>
      </c>
      <c r="G240" s="87" t="b">
        <v>0</v>
      </c>
    </row>
    <row r="241" spans="1:7" ht="15">
      <c r="A241" s="87" t="s">
        <v>2189</v>
      </c>
      <c r="B241" s="87">
        <v>2</v>
      </c>
      <c r="C241" s="131">
        <v>0.0022221741277791605</v>
      </c>
      <c r="D241" s="87" t="s">
        <v>2323</v>
      </c>
      <c r="E241" s="87" t="b">
        <v>0</v>
      </c>
      <c r="F241" s="87" t="b">
        <v>0</v>
      </c>
      <c r="G241" s="87" t="b">
        <v>0</v>
      </c>
    </row>
    <row r="242" spans="1:7" ht="15">
      <c r="A242" s="87" t="s">
        <v>2190</v>
      </c>
      <c r="B242" s="87">
        <v>2</v>
      </c>
      <c r="C242" s="131">
        <v>0.0022221741277791605</v>
      </c>
      <c r="D242" s="87" t="s">
        <v>2323</v>
      </c>
      <c r="E242" s="87" t="b">
        <v>0</v>
      </c>
      <c r="F242" s="87" t="b">
        <v>0</v>
      </c>
      <c r="G242" s="87" t="b">
        <v>0</v>
      </c>
    </row>
    <row r="243" spans="1:7" ht="15">
      <c r="A243" s="87" t="s">
        <v>2191</v>
      </c>
      <c r="B243" s="87">
        <v>2</v>
      </c>
      <c r="C243" s="131">
        <v>0.0022221741277791605</v>
      </c>
      <c r="D243" s="87" t="s">
        <v>2323</v>
      </c>
      <c r="E243" s="87" t="b">
        <v>0</v>
      </c>
      <c r="F243" s="87" t="b">
        <v>0</v>
      </c>
      <c r="G243" s="87" t="b">
        <v>0</v>
      </c>
    </row>
    <row r="244" spans="1:7" ht="15">
      <c r="A244" s="87" t="s">
        <v>2192</v>
      </c>
      <c r="B244" s="87">
        <v>2</v>
      </c>
      <c r="C244" s="131">
        <v>0.0022221741277791605</v>
      </c>
      <c r="D244" s="87" t="s">
        <v>2323</v>
      </c>
      <c r="E244" s="87" t="b">
        <v>0</v>
      </c>
      <c r="F244" s="87" t="b">
        <v>0</v>
      </c>
      <c r="G244" s="87" t="b">
        <v>0</v>
      </c>
    </row>
    <row r="245" spans="1:7" ht="15">
      <c r="A245" s="87" t="s">
        <v>2193</v>
      </c>
      <c r="B245" s="87">
        <v>2</v>
      </c>
      <c r="C245" s="131">
        <v>0.0022221741277791605</v>
      </c>
      <c r="D245" s="87" t="s">
        <v>2323</v>
      </c>
      <c r="E245" s="87" t="b">
        <v>0</v>
      </c>
      <c r="F245" s="87" t="b">
        <v>0</v>
      </c>
      <c r="G245" s="87" t="b">
        <v>0</v>
      </c>
    </row>
    <row r="246" spans="1:7" ht="15">
      <c r="A246" s="87" t="s">
        <v>2194</v>
      </c>
      <c r="B246" s="87">
        <v>2</v>
      </c>
      <c r="C246" s="131">
        <v>0.0022221741277791605</v>
      </c>
      <c r="D246" s="87" t="s">
        <v>2323</v>
      </c>
      <c r="E246" s="87" t="b">
        <v>0</v>
      </c>
      <c r="F246" s="87" t="b">
        <v>0</v>
      </c>
      <c r="G246" s="87" t="b">
        <v>0</v>
      </c>
    </row>
    <row r="247" spans="1:7" ht="15">
      <c r="A247" s="87" t="s">
        <v>1780</v>
      </c>
      <c r="B247" s="87">
        <v>2</v>
      </c>
      <c r="C247" s="131">
        <v>0.0022221741277791605</v>
      </c>
      <c r="D247" s="87" t="s">
        <v>2323</v>
      </c>
      <c r="E247" s="87" t="b">
        <v>0</v>
      </c>
      <c r="F247" s="87" t="b">
        <v>0</v>
      </c>
      <c r="G247" s="87" t="b">
        <v>0</v>
      </c>
    </row>
    <row r="248" spans="1:7" ht="15">
      <c r="A248" s="87" t="s">
        <v>255</v>
      </c>
      <c r="B248" s="87">
        <v>2</v>
      </c>
      <c r="C248" s="131">
        <v>0.0022221741277791605</v>
      </c>
      <c r="D248" s="87" t="s">
        <v>2323</v>
      </c>
      <c r="E248" s="87" t="b">
        <v>0</v>
      </c>
      <c r="F248" s="87" t="b">
        <v>0</v>
      </c>
      <c r="G248" s="87" t="b">
        <v>0</v>
      </c>
    </row>
    <row r="249" spans="1:7" ht="15">
      <c r="A249" s="87" t="s">
        <v>2195</v>
      </c>
      <c r="B249" s="87">
        <v>2</v>
      </c>
      <c r="C249" s="131">
        <v>0.0022221741277791605</v>
      </c>
      <c r="D249" s="87" t="s">
        <v>2323</v>
      </c>
      <c r="E249" s="87" t="b">
        <v>0</v>
      </c>
      <c r="F249" s="87" t="b">
        <v>0</v>
      </c>
      <c r="G249" s="87" t="b">
        <v>0</v>
      </c>
    </row>
    <row r="250" spans="1:7" ht="15">
      <c r="A250" s="87" t="s">
        <v>2196</v>
      </c>
      <c r="B250" s="87">
        <v>2</v>
      </c>
      <c r="C250" s="131">
        <v>0.0022221741277791605</v>
      </c>
      <c r="D250" s="87" t="s">
        <v>2323</v>
      </c>
      <c r="E250" s="87" t="b">
        <v>0</v>
      </c>
      <c r="F250" s="87" t="b">
        <v>0</v>
      </c>
      <c r="G250" s="87" t="b">
        <v>0</v>
      </c>
    </row>
    <row r="251" spans="1:7" ht="15">
      <c r="A251" s="87" t="s">
        <v>2197</v>
      </c>
      <c r="B251" s="87">
        <v>2</v>
      </c>
      <c r="C251" s="131">
        <v>0.0022221741277791605</v>
      </c>
      <c r="D251" s="87" t="s">
        <v>2323</v>
      </c>
      <c r="E251" s="87" t="b">
        <v>0</v>
      </c>
      <c r="F251" s="87" t="b">
        <v>0</v>
      </c>
      <c r="G251" s="87" t="b">
        <v>0</v>
      </c>
    </row>
    <row r="252" spans="1:7" ht="15">
      <c r="A252" s="87" t="s">
        <v>2198</v>
      </c>
      <c r="B252" s="87">
        <v>2</v>
      </c>
      <c r="C252" s="131">
        <v>0.0022221741277791605</v>
      </c>
      <c r="D252" s="87" t="s">
        <v>2323</v>
      </c>
      <c r="E252" s="87" t="b">
        <v>0</v>
      </c>
      <c r="F252" s="87" t="b">
        <v>0</v>
      </c>
      <c r="G252" s="87" t="b">
        <v>0</v>
      </c>
    </row>
    <row r="253" spans="1:7" ht="15">
      <c r="A253" s="87" t="s">
        <v>2199</v>
      </c>
      <c r="B253" s="87">
        <v>2</v>
      </c>
      <c r="C253" s="131">
        <v>0.0022221741277791605</v>
      </c>
      <c r="D253" s="87" t="s">
        <v>2323</v>
      </c>
      <c r="E253" s="87" t="b">
        <v>0</v>
      </c>
      <c r="F253" s="87" t="b">
        <v>0</v>
      </c>
      <c r="G253" s="87" t="b">
        <v>0</v>
      </c>
    </row>
    <row r="254" spans="1:7" ht="15">
      <c r="A254" s="87" t="s">
        <v>2200</v>
      </c>
      <c r="B254" s="87">
        <v>2</v>
      </c>
      <c r="C254" s="131">
        <v>0.0022221741277791605</v>
      </c>
      <c r="D254" s="87" t="s">
        <v>2323</v>
      </c>
      <c r="E254" s="87" t="b">
        <v>0</v>
      </c>
      <c r="F254" s="87" t="b">
        <v>0</v>
      </c>
      <c r="G254" s="87" t="b">
        <v>0</v>
      </c>
    </row>
    <row r="255" spans="1:7" ht="15">
      <c r="A255" s="87" t="s">
        <v>2201</v>
      </c>
      <c r="B255" s="87">
        <v>2</v>
      </c>
      <c r="C255" s="131">
        <v>0.0022221741277791605</v>
      </c>
      <c r="D255" s="87" t="s">
        <v>2323</v>
      </c>
      <c r="E255" s="87" t="b">
        <v>0</v>
      </c>
      <c r="F255" s="87" t="b">
        <v>0</v>
      </c>
      <c r="G255" s="87" t="b">
        <v>0</v>
      </c>
    </row>
    <row r="256" spans="1:7" ht="15">
      <c r="A256" s="87" t="s">
        <v>2202</v>
      </c>
      <c r="B256" s="87">
        <v>2</v>
      </c>
      <c r="C256" s="131">
        <v>0.0022221741277791605</v>
      </c>
      <c r="D256" s="87" t="s">
        <v>2323</v>
      </c>
      <c r="E256" s="87" t="b">
        <v>0</v>
      </c>
      <c r="F256" s="87" t="b">
        <v>0</v>
      </c>
      <c r="G256" s="87" t="b">
        <v>0</v>
      </c>
    </row>
    <row r="257" spans="1:7" ht="15">
      <c r="A257" s="87" t="s">
        <v>2203</v>
      </c>
      <c r="B257" s="87">
        <v>2</v>
      </c>
      <c r="C257" s="131">
        <v>0.0022221741277791605</v>
      </c>
      <c r="D257" s="87" t="s">
        <v>2323</v>
      </c>
      <c r="E257" s="87" t="b">
        <v>1</v>
      </c>
      <c r="F257" s="87" t="b">
        <v>0</v>
      </c>
      <c r="G257" s="87" t="b">
        <v>0</v>
      </c>
    </row>
    <row r="258" spans="1:7" ht="15">
      <c r="A258" s="87" t="s">
        <v>2204</v>
      </c>
      <c r="B258" s="87">
        <v>2</v>
      </c>
      <c r="C258" s="131">
        <v>0.0022221741277791605</v>
      </c>
      <c r="D258" s="87" t="s">
        <v>2323</v>
      </c>
      <c r="E258" s="87" t="b">
        <v>0</v>
      </c>
      <c r="F258" s="87" t="b">
        <v>0</v>
      </c>
      <c r="G258" s="87" t="b">
        <v>0</v>
      </c>
    </row>
    <row r="259" spans="1:7" ht="15">
      <c r="A259" s="87" t="s">
        <v>2205</v>
      </c>
      <c r="B259" s="87">
        <v>2</v>
      </c>
      <c r="C259" s="131">
        <v>0.0022221741277791605</v>
      </c>
      <c r="D259" s="87" t="s">
        <v>2323</v>
      </c>
      <c r="E259" s="87" t="b">
        <v>0</v>
      </c>
      <c r="F259" s="87" t="b">
        <v>0</v>
      </c>
      <c r="G259" s="87" t="b">
        <v>0</v>
      </c>
    </row>
    <row r="260" spans="1:7" ht="15">
      <c r="A260" s="87" t="s">
        <v>2206</v>
      </c>
      <c r="B260" s="87">
        <v>2</v>
      </c>
      <c r="C260" s="131">
        <v>0.0022221741277791605</v>
      </c>
      <c r="D260" s="87" t="s">
        <v>2323</v>
      </c>
      <c r="E260" s="87" t="b">
        <v>0</v>
      </c>
      <c r="F260" s="87" t="b">
        <v>0</v>
      </c>
      <c r="G260" s="87" t="b">
        <v>0</v>
      </c>
    </row>
    <row r="261" spans="1:7" ht="15">
      <c r="A261" s="87" t="s">
        <v>2207</v>
      </c>
      <c r="B261" s="87">
        <v>2</v>
      </c>
      <c r="C261" s="131">
        <v>0.0022221741277791605</v>
      </c>
      <c r="D261" s="87" t="s">
        <v>2323</v>
      </c>
      <c r="E261" s="87" t="b">
        <v>0</v>
      </c>
      <c r="F261" s="87" t="b">
        <v>0</v>
      </c>
      <c r="G261" s="87" t="b">
        <v>0</v>
      </c>
    </row>
    <row r="262" spans="1:7" ht="15">
      <c r="A262" s="87" t="s">
        <v>2208</v>
      </c>
      <c r="B262" s="87">
        <v>2</v>
      </c>
      <c r="C262" s="131">
        <v>0.0022221741277791605</v>
      </c>
      <c r="D262" s="87" t="s">
        <v>2323</v>
      </c>
      <c r="E262" s="87" t="b">
        <v>0</v>
      </c>
      <c r="F262" s="87" t="b">
        <v>0</v>
      </c>
      <c r="G262" s="87" t="b">
        <v>0</v>
      </c>
    </row>
    <row r="263" spans="1:7" ht="15">
      <c r="A263" s="87" t="s">
        <v>2209</v>
      </c>
      <c r="B263" s="87">
        <v>2</v>
      </c>
      <c r="C263" s="131">
        <v>0.0022221741277791605</v>
      </c>
      <c r="D263" s="87" t="s">
        <v>2323</v>
      </c>
      <c r="E263" s="87" t="b">
        <v>0</v>
      </c>
      <c r="F263" s="87" t="b">
        <v>0</v>
      </c>
      <c r="G263" s="87" t="b">
        <v>0</v>
      </c>
    </row>
    <row r="264" spans="1:7" ht="15">
      <c r="A264" s="87" t="s">
        <v>2210</v>
      </c>
      <c r="B264" s="87">
        <v>2</v>
      </c>
      <c r="C264" s="131">
        <v>0.0022221741277791605</v>
      </c>
      <c r="D264" s="87" t="s">
        <v>2323</v>
      </c>
      <c r="E264" s="87" t="b">
        <v>0</v>
      </c>
      <c r="F264" s="87" t="b">
        <v>0</v>
      </c>
      <c r="G264" s="87" t="b">
        <v>0</v>
      </c>
    </row>
    <row r="265" spans="1:7" ht="15">
      <c r="A265" s="87" t="s">
        <v>2211</v>
      </c>
      <c r="B265" s="87">
        <v>2</v>
      </c>
      <c r="C265" s="131">
        <v>0.0022221741277791605</v>
      </c>
      <c r="D265" s="87" t="s">
        <v>2323</v>
      </c>
      <c r="E265" s="87" t="b">
        <v>0</v>
      </c>
      <c r="F265" s="87" t="b">
        <v>0</v>
      </c>
      <c r="G265" s="87" t="b">
        <v>0</v>
      </c>
    </row>
    <row r="266" spans="1:7" ht="15">
      <c r="A266" s="87" t="s">
        <v>2212</v>
      </c>
      <c r="B266" s="87">
        <v>2</v>
      </c>
      <c r="C266" s="131">
        <v>0.0022221741277791605</v>
      </c>
      <c r="D266" s="87" t="s">
        <v>2323</v>
      </c>
      <c r="E266" s="87" t="b">
        <v>0</v>
      </c>
      <c r="F266" s="87" t="b">
        <v>0</v>
      </c>
      <c r="G266" s="87" t="b">
        <v>0</v>
      </c>
    </row>
    <row r="267" spans="1:7" ht="15">
      <c r="A267" s="87" t="s">
        <v>2213</v>
      </c>
      <c r="B267" s="87">
        <v>2</v>
      </c>
      <c r="C267" s="131">
        <v>0.0022221741277791605</v>
      </c>
      <c r="D267" s="87" t="s">
        <v>2323</v>
      </c>
      <c r="E267" s="87" t="b">
        <v>0</v>
      </c>
      <c r="F267" s="87" t="b">
        <v>0</v>
      </c>
      <c r="G267" s="87" t="b">
        <v>0</v>
      </c>
    </row>
    <row r="268" spans="1:7" ht="15">
      <c r="A268" s="87" t="s">
        <v>1949</v>
      </c>
      <c r="B268" s="87">
        <v>2</v>
      </c>
      <c r="C268" s="131">
        <v>0.0022221741277791605</v>
      </c>
      <c r="D268" s="87" t="s">
        <v>2323</v>
      </c>
      <c r="E268" s="87" t="b">
        <v>0</v>
      </c>
      <c r="F268" s="87" t="b">
        <v>0</v>
      </c>
      <c r="G268" s="87" t="b">
        <v>0</v>
      </c>
    </row>
    <row r="269" spans="1:7" ht="15">
      <c r="A269" s="87" t="s">
        <v>2214</v>
      </c>
      <c r="B269" s="87">
        <v>2</v>
      </c>
      <c r="C269" s="131">
        <v>0.0022221741277791605</v>
      </c>
      <c r="D269" s="87" t="s">
        <v>2323</v>
      </c>
      <c r="E269" s="87" t="b">
        <v>0</v>
      </c>
      <c r="F269" s="87" t="b">
        <v>0</v>
      </c>
      <c r="G269" s="87" t="b">
        <v>0</v>
      </c>
    </row>
    <row r="270" spans="1:7" ht="15">
      <c r="A270" s="87" t="s">
        <v>2215</v>
      </c>
      <c r="B270" s="87">
        <v>2</v>
      </c>
      <c r="C270" s="131">
        <v>0.0022221741277791605</v>
      </c>
      <c r="D270" s="87" t="s">
        <v>2323</v>
      </c>
      <c r="E270" s="87" t="b">
        <v>0</v>
      </c>
      <c r="F270" s="87" t="b">
        <v>0</v>
      </c>
      <c r="G270" s="87" t="b">
        <v>0</v>
      </c>
    </row>
    <row r="271" spans="1:7" ht="15">
      <c r="A271" s="87" t="s">
        <v>2216</v>
      </c>
      <c r="B271" s="87">
        <v>2</v>
      </c>
      <c r="C271" s="131">
        <v>0.0022221741277791605</v>
      </c>
      <c r="D271" s="87" t="s">
        <v>2323</v>
      </c>
      <c r="E271" s="87" t="b">
        <v>0</v>
      </c>
      <c r="F271" s="87" t="b">
        <v>0</v>
      </c>
      <c r="G271" s="87" t="b">
        <v>0</v>
      </c>
    </row>
    <row r="272" spans="1:7" ht="15">
      <c r="A272" s="87" t="s">
        <v>2217</v>
      </c>
      <c r="B272" s="87">
        <v>2</v>
      </c>
      <c r="C272" s="131">
        <v>0.0022221741277791605</v>
      </c>
      <c r="D272" s="87" t="s">
        <v>2323</v>
      </c>
      <c r="E272" s="87" t="b">
        <v>0</v>
      </c>
      <c r="F272" s="87" t="b">
        <v>0</v>
      </c>
      <c r="G272" s="87" t="b">
        <v>0</v>
      </c>
    </row>
    <row r="273" spans="1:7" ht="15">
      <c r="A273" s="87" t="s">
        <v>2218</v>
      </c>
      <c r="B273" s="87">
        <v>2</v>
      </c>
      <c r="C273" s="131">
        <v>0.0022221741277791605</v>
      </c>
      <c r="D273" s="87" t="s">
        <v>2323</v>
      </c>
      <c r="E273" s="87" t="b">
        <v>0</v>
      </c>
      <c r="F273" s="87" t="b">
        <v>0</v>
      </c>
      <c r="G273" s="87" t="b">
        <v>0</v>
      </c>
    </row>
    <row r="274" spans="1:7" ht="15">
      <c r="A274" s="87" t="s">
        <v>2219</v>
      </c>
      <c r="B274" s="87">
        <v>2</v>
      </c>
      <c r="C274" s="131">
        <v>0.0022221741277791605</v>
      </c>
      <c r="D274" s="87" t="s">
        <v>2323</v>
      </c>
      <c r="E274" s="87" t="b">
        <v>0</v>
      </c>
      <c r="F274" s="87" t="b">
        <v>0</v>
      </c>
      <c r="G274" s="87" t="b">
        <v>0</v>
      </c>
    </row>
    <row r="275" spans="1:7" ht="15">
      <c r="A275" s="87" t="s">
        <v>2220</v>
      </c>
      <c r="B275" s="87">
        <v>2</v>
      </c>
      <c r="C275" s="131">
        <v>0.0022221741277791605</v>
      </c>
      <c r="D275" s="87" t="s">
        <v>2323</v>
      </c>
      <c r="E275" s="87" t="b">
        <v>1</v>
      </c>
      <c r="F275" s="87" t="b">
        <v>0</v>
      </c>
      <c r="G275" s="87" t="b">
        <v>0</v>
      </c>
    </row>
    <row r="276" spans="1:7" ht="15">
      <c r="A276" s="87" t="s">
        <v>2221</v>
      </c>
      <c r="B276" s="87">
        <v>2</v>
      </c>
      <c r="C276" s="131">
        <v>0.0022221741277791605</v>
      </c>
      <c r="D276" s="87" t="s">
        <v>2323</v>
      </c>
      <c r="E276" s="87" t="b">
        <v>0</v>
      </c>
      <c r="F276" s="87" t="b">
        <v>0</v>
      </c>
      <c r="G276" s="87" t="b">
        <v>0</v>
      </c>
    </row>
    <row r="277" spans="1:7" ht="15">
      <c r="A277" s="87" t="s">
        <v>290</v>
      </c>
      <c r="B277" s="87">
        <v>2</v>
      </c>
      <c r="C277" s="131">
        <v>0.0022221741277791605</v>
      </c>
      <c r="D277" s="87" t="s">
        <v>2323</v>
      </c>
      <c r="E277" s="87" t="b">
        <v>0</v>
      </c>
      <c r="F277" s="87" t="b">
        <v>0</v>
      </c>
      <c r="G277" s="87" t="b">
        <v>0</v>
      </c>
    </row>
    <row r="278" spans="1:7" ht="15">
      <c r="A278" s="87" t="s">
        <v>2222</v>
      </c>
      <c r="B278" s="87">
        <v>2</v>
      </c>
      <c r="C278" s="131">
        <v>0.0022221741277791605</v>
      </c>
      <c r="D278" s="87" t="s">
        <v>2323</v>
      </c>
      <c r="E278" s="87" t="b">
        <v>0</v>
      </c>
      <c r="F278" s="87" t="b">
        <v>0</v>
      </c>
      <c r="G278" s="87" t="b">
        <v>0</v>
      </c>
    </row>
    <row r="279" spans="1:7" ht="15">
      <c r="A279" s="87" t="s">
        <v>2223</v>
      </c>
      <c r="B279" s="87">
        <v>2</v>
      </c>
      <c r="C279" s="131">
        <v>0.002585956599880648</v>
      </c>
      <c r="D279" s="87" t="s">
        <v>2323</v>
      </c>
      <c r="E279" s="87" t="b">
        <v>0</v>
      </c>
      <c r="F279" s="87" t="b">
        <v>0</v>
      </c>
      <c r="G279" s="87" t="b">
        <v>0</v>
      </c>
    </row>
    <row r="280" spans="1:7" ht="15">
      <c r="A280" s="87" t="s">
        <v>2224</v>
      </c>
      <c r="B280" s="87">
        <v>2</v>
      </c>
      <c r="C280" s="131">
        <v>0.002585956599880648</v>
      </c>
      <c r="D280" s="87" t="s">
        <v>2323</v>
      </c>
      <c r="E280" s="87" t="b">
        <v>0</v>
      </c>
      <c r="F280" s="87" t="b">
        <v>0</v>
      </c>
      <c r="G280" s="87" t="b">
        <v>0</v>
      </c>
    </row>
    <row r="281" spans="1:7" ht="15">
      <c r="A281" s="87" t="s">
        <v>2225</v>
      </c>
      <c r="B281" s="87">
        <v>2</v>
      </c>
      <c r="C281" s="131">
        <v>0.0022221741277791605</v>
      </c>
      <c r="D281" s="87" t="s">
        <v>2323</v>
      </c>
      <c r="E281" s="87" t="b">
        <v>0</v>
      </c>
      <c r="F281" s="87" t="b">
        <v>0</v>
      </c>
      <c r="G281" s="87" t="b">
        <v>0</v>
      </c>
    </row>
    <row r="282" spans="1:7" ht="15">
      <c r="A282" s="87" t="s">
        <v>2226</v>
      </c>
      <c r="B282" s="87">
        <v>2</v>
      </c>
      <c r="C282" s="131">
        <v>0.0022221741277791605</v>
      </c>
      <c r="D282" s="87" t="s">
        <v>2323</v>
      </c>
      <c r="E282" s="87" t="b">
        <v>0</v>
      </c>
      <c r="F282" s="87" t="b">
        <v>0</v>
      </c>
      <c r="G282" s="87" t="b">
        <v>0</v>
      </c>
    </row>
    <row r="283" spans="1:7" ht="15">
      <c r="A283" s="87" t="s">
        <v>2227</v>
      </c>
      <c r="B283" s="87">
        <v>2</v>
      </c>
      <c r="C283" s="131">
        <v>0.0022221741277791605</v>
      </c>
      <c r="D283" s="87" t="s">
        <v>2323</v>
      </c>
      <c r="E283" s="87" t="b">
        <v>1</v>
      </c>
      <c r="F283" s="87" t="b">
        <v>0</v>
      </c>
      <c r="G283" s="87" t="b">
        <v>0</v>
      </c>
    </row>
    <row r="284" spans="1:7" ht="15">
      <c r="A284" s="87" t="s">
        <v>286</v>
      </c>
      <c r="B284" s="87">
        <v>2</v>
      </c>
      <c r="C284" s="131">
        <v>0.0022221741277791605</v>
      </c>
      <c r="D284" s="87" t="s">
        <v>2323</v>
      </c>
      <c r="E284" s="87" t="b">
        <v>0</v>
      </c>
      <c r="F284" s="87" t="b">
        <v>0</v>
      </c>
      <c r="G284" s="87" t="b">
        <v>0</v>
      </c>
    </row>
    <row r="285" spans="1:7" ht="15">
      <c r="A285" s="87" t="s">
        <v>287</v>
      </c>
      <c r="B285" s="87">
        <v>2</v>
      </c>
      <c r="C285" s="131">
        <v>0.0022221741277791605</v>
      </c>
      <c r="D285" s="87" t="s">
        <v>2323</v>
      </c>
      <c r="E285" s="87" t="b">
        <v>0</v>
      </c>
      <c r="F285" s="87" t="b">
        <v>0</v>
      </c>
      <c r="G285" s="87" t="b">
        <v>0</v>
      </c>
    </row>
    <row r="286" spans="1:7" ht="15">
      <c r="A286" s="87" t="s">
        <v>284</v>
      </c>
      <c r="B286" s="87">
        <v>2</v>
      </c>
      <c r="C286" s="131">
        <v>0.0022221741277791605</v>
      </c>
      <c r="D286" s="87" t="s">
        <v>2323</v>
      </c>
      <c r="E286" s="87" t="b">
        <v>0</v>
      </c>
      <c r="F286" s="87" t="b">
        <v>0</v>
      </c>
      <c r="G286" s="87" t="b">
        <v>0</v>
      </c>
    </row>
    <row r="287" spans="1:7" ht="15">
      <c r="A287" s="87" t="s">
        <v>1784</v>
      </c>
      <c r="B287" s="87">
        <v>2</v>
      </c>
      <c r="C287" s="131">
        <v>0.0022221741277791605</v>
      </c>
      <c r="D287" s="87" t="s">
        <v>2323</v>
      </c>
      <c r="E287" s="87" t="b">
        <v>0</v>
      </c>
      <c r="F287" s="87" t="b">
        <v>0</v>
      </c>
      <c r="G287" s="87" t="b">
        <v>0</v>
      </c>
    </row>
    <row r="288" spans="1:7" ht="15">
      <c r="A288" s="87" t="s">
        <v>2228</v>
      </c>
      <c r="B288" s="87">
        <v>2</v>
      </c>
      <c r="C288" s="131">
        <v>0.0022221741277791605</v>
      </c>
      <c r="D288" s="87" t="s">
        <v>2323</v>
      </c>
      <c r="E288" s="87" t="b">
        <v>0</v>
      </c>
      <c r="F288" s="87" t="b">
        <v>0</v>
      </c>
      <c r="G288" s="87" t="b">
        <v>0</v>
      </c>
    </row>
    <row r="289" spans="1:7" ht="15">
      <c r="A289" s="87" t="s">
        <v>2229</v>
      </c>
      <c r="B289" s="87">
        <v>2</v>
      </c>
      <c r="C289" s="131">
        <v>0.0022221741277791605</v>
      </c>
      <c r="D289" s="87" t="s">
        <v>2323</v>
      </c>
      <c r="E289" s="87" t="b">
        <v>0</v>
      </c>
      <c r="F289" s="87" t="b">
        <v>0</v>
      </c>
      <c r="G289" s="87" t="b">
        <v>0</v>
      </c>
    </row>
    <row r="290" spans="1:7" ht="15">
      <c r="A290" s="87" t="s">
        <v>2230</v>
      </c>
      <c r="B290" s="87">
        <v>2</v>
      </c>
      <c r="C290" s="131">
        <v>0.0022221741277791605</v>
      </c>
      <c r="D290" s="87" t="s">
        <v>2323</v>
      </c>
      <c r="E290" s="87" t="b">
        <v>1</v>
      </c>
      <c r="F290" s="87" t="b">
        <v>0</v>
      </c>
      <c r="G290" s="87" t="b">
        <v>0</v>
      </c>
    </row>
    <row r="291" spans="1:7" ht="15">
      <c r="A291" s="87" t="s">
        <v>2231</v>
      </c>
      <c r="B291" s="87">
        <v>2</v>
      </c>
      <c r="C291" s="131">
        <v>0.0022221741277791605</v>
      </c>
      <c r="D291" s="87" t="s">
        <v>2323</v>
      </c>
      <c r="E291" s="87" t="b">
        <v>0</v>
      </c>
      <c r="F291" s="87" t="b">
        <v>0</v>
      </c>
      <c r="G291" s="87" t="b">
        <v>0</v>
      </c>
    </row>
    <row r="292" spans="1:7" ht="15">
      <c r="A292" s="87" t="s">
        <v>2232</v>
      </c>
      <c r="B292" s="87">
        <v>2</v>
      </c>
      <c r="C292" s="131">
        <v>0.0022221741277791605</v>
      </c>
      <c r="D292" s="87" t="s">
        <v>2323</v>
      </c>
      <c r="E292" s="87" t="b">
        <v>0</v>
      </c>
      <c r="F292" s="87" t="b">
        <v>0</v>
      </c>
      <c r="G292" s="87" t="b">
        <v>0</v>
      </c>
    </row>
    <row r="293" spans="1:7" ht="15">
      <c r="A293" s="87" t="s">
        <v>2233</v>
      </c>
      <c r="B293" s="87">
        <v>2</v>
      </c>
      <c r="C293" s="131">
        <v>0.0022221741277791605</v>
      </c>
      <c r="D293" s="87" t="s">
        <v>2323</v>
      </c>
      <c r="E293" s="87" t="b">
        <v>0</v>
      </c>
      <c r="F293" s="87" t="b">
        <v>0</v>
      </c>
      <c r="G293" s="87" t="b">
        <v>0</v>
      </c>
    </row>
    <row r="294" spans="1:7" ht="15">
      <c r="A294" s="87" t="s">
        <v>2234</v>
      </c>
      <c r="B294" s="87">
        <v>2</v>
      </c>
      <c r="C294" s="131">
        <v>0.002585956599880648</v>
      </c>
      <c r="D294" s="87" t="s">
        <v>2323</v>
      </c>
      <c r="E294" s="87" t="b">
        <v>1</v>
      </c>
      <c r="F294" s="87" t="b">
        <v>0</v>
      </c>
      <c r="G294" s="87" t="b">
        <v>0</v>
      </c>
    </row>
    <row r="295" spans="1:7" ht="15">
      <c r="A295" s="87" t="s">
        <v>2235</v>
      </c>
      <c r="B295" s="87">
        <v>2</v>
      </c>
      <c r="C295" s="131">
        <v>0.0022221741277791605</v>
      </c>
      <c r="D295" s="87" t="s">
        <v>2323</v>
      </c>
      <c r="E295" s="87" t="b">
        <v>0</v>
      </c>
      <c r="F295" s="87" t="b">
        <v>0</v>
      </c>
      <c r="G295" s="87" t="b">
        <v>0</v>
      </c>
    </row>
    <row r="296" spans="1:7" ht="15">
      <c r="A296" s="87" t="s">
        <v>2236</v>
      </c>
      <c r="B296" s="87">
        <v>2</v>
      </c>
      <c r="C296" s="131">
        <v>0.0022221741277791605</v>
      </c>
      <c r="D296" s="87" t="s">
        <v>2323</v>
      </c>
      <c r="E296" s="87" t="b">
        <v>0</v>
      </c>
      <c r="F296" s="87" t="b">
        <v>0</v>
      </c>
      <c r="G296" s="87" t="b">
        <v>0</v>
      </c>
    </row>
    <row r="297" spans="1:7" ht="15">
      <c r="A297" s="87" t="s">
        <v>2237</v>
      </c>
      <c r="B297" s="87">
        <v>2</v>
      </c>
      <c r="C297" s="131">
        <v>0.0022221741277791605</v>
      </c>
      <c r="D297" s="87" t="s">
        <v>2323</v>
      </c>
      <c r="E297" s="87" t="b">
        <v>0</v>
      </c>
      <c r="F297" s="87" t="b">
        <v>0</v>
      </c>
      <c r="G297" s="87" t="b">
        <v>0</v>
      </c>
    </row>
    <row r="298" spans="1:7" ht="15">
      <c r="A298" s="87" t="s">
        <v>2238</v>
      </c>
      <c r="B298" s="87">
        <v>2</v>
      </c>
      <c r="C298" s="131">
        <v>0.0022221741277791605</v>
      </c>
      <c r="D298" s="87" t="s">
        <v>2323</v>
      </c>
      <c r="E298" s="87" t="b">
        <v>1</v>
      </c>
      <c r="F298" s="87" t="b">
        <v>0</v>
      </c>
      <c r="G298" s="87" t="b">
        <v>0</v>
      </c>
    </row>
    <row r="299" spans="1:7" ht="15">
      <c r="A299" s="87" t="s">
        <v>2239</v>
      </c>
      <c r="B299" s="87">
        <v>2</v>
      </c>
      <c r="C299" s="131">
        <v>0.0022221741277791605</v>
      </c>
      <c r="D299" s="87" t="s">
        <v>2323</v>
      </c>
      <c r="E299" s="87" t="b">
        <v>0</v>
      </c>
      <c r="F299" s="87" t="b">
        <v>0</v>
      </c>
      <c r="G299" s="87" t="b">
        <v>0</v>
      </c>
    </row>
    <row r="300" spans="1:7" ht="15">
      <c r="A300" s="87" t="s">
        <v>2240</v>
      </c>
      <c r="B300" s="87">
        <v>2</v>
      </c>
      <c r="C300" s="131">
        <v>0.0022221741277791605</v>
      </c>
      <c r="D300" s="87" t="s">
        <v>2323</v>
      </c>
      <c r="E300" s="87" t="b">
        <v>0</v>
      </c>
      <c r="F300" s="87" t="b">
        <v>0</v>
      </c>
      <c r="G300" s="87" t="b">
        <v>0</v>
      </c>
    </row>
    <row r="301" spans="1:7" ht="15">
      <c r="A301" s="87" t="s">
        <v>2241</v>
      </c>
      <c r="B301" s="87">
        <v>2</v>
      </c>
      <c r="C301" s="131">
        <v>0.0022221741277791605</v>
      </c>
      <c r="D301" s="87" t="s">
        <v>2323</v>
      </c>
      <c r="E301" s="87" t="b">
        <v>1</v>
      </c>
      <c r="F301" s="87" t="b">
        <v>0</v>
      </c>
      <c r="G301" s="87" t="b">
        <v>0</v>
      </c>
    </row>
    <row r="302" spans="1:7" ht="15">
      <c r="A302" s="87" t="s">
        <v>2242</v>
      </c>
      <c r="B302" s="87">
        <v>2</v>
      </c>
      <c r="C302" s="131">
        <v>0.0022221741277791605</v>
      </c>
      <c r="D302" s="87" t="s">
        <v>2323</v>
      </c>
      <c r="E302" s="87" t="b">
        <v>0</v>
      </c>
      <c r="F302" s="87" t="b">
        <v>0</v>
      </c>
      <c r="G302" s="87" t="b">
        <v>0</v>
      </c>
    </row>
    <row r="303" spans="1:7" ht="15">
      <c r="A303" s="87" t="s">
        <v>2243</v>
      </c>
      <c r="B303" s="87">
        <v>2</v>
      </c>
      <c r="C303" s="131">
        <v>0.0022221741277791605</v>
      </c>
      <c r="D303" s="87" t="s">
        <v>2323</v>
      </c>
      <c r="E303" s="87" t="b">
        <v>0</v>
      </c>
      <c r="F303" s="87" t="b">
        <v>0</v>
      </c>
      <c r="G303" s="87" t="b">
        <v>0</v>
      </c>
    </row>
    <row r="304" spans="1:7" ht="15">
      <c r="A304" s="87" t="s">
        <v>2244</v>
      </c>
      <c r="B304" s="87">
        <v>2</v>
      </c>
      <c r="C304" s="131">
        <v>0.0022221741277791605</v>
      </c>
      <c r="D304" s="87" t="s">
        <v>2323</v>
      </c>
      <c r="E304" s="87" t="b">
        <v>0</v>
      </c>
      <c r="F304" s="87" t="b">
        <v>0</v>
      </c>
      <c r="G304" s="87" t="b">
        <v>0</v>
      </c>
    </row>
    <row r="305" spans="1:7" ht="15">
      <c r="A305" s="87" t="s">
        <v>2245</v>
      </c>
      <c r="B305" s="87">
        <v>2</v>
      </c>
      <c r="C305" s="131">
        <v>0.0022221741277791605</v>
      </c>
      <c r="D305" s="87" t="s">
        <v>2323</v>
      </c>
      <c r="E305" s="87" t="b">
        <v>0</v>
      </c>
      <c r="F305" s="87" t="b">
        <v>0</v>
      </c>
      <c r="G305" s="87" t="b">
        <v>0</v>
      </c>
    </row>
    <row r="306" spans="1:7" ht="15">
      <c r="A306" s="87" t="s">
        <v>2246</v>
      </c>
      <c r="B306" s="87">
        <v>2</v>
      </c>
      <c r="C306" s="131">
        <v>0.0022221741277791605</v>
      </c>
      <c r="D306" s="87" t="s">
        <v>2323</v>
      </c>
      <c r="E306" s="87" t="b">
        <v>0</v>
      </c>
      <c r="F306" s="87" t="b">
        <v>0</v>
      </c>
      <c r="G306" s="87" t="b">
        <v>0</v>
      </c>
    </row>
    <row r="307" spans="1:7" ht="15">
      <c r="A307" s="87" t="s">
        <v>2247</v>
      </c>
      <c r="B307" s="87">
        <v>2</v>
      </c>
      <c r="C307" s="131">
        <v>0.0022221741277791605</v>
      </c>
      <c r="D307" s="87" t="s">
        <v>2323</v>
      </c>
      <c r="E307" s="87" t="b">
        <v>1</v>
      </c>
      <c r="F307" s="87" t="b">
        <v>0</v>
      </c>
      <c r="G307" s="87" t="b">
        <v>0</v>
      </c>
    </row>
    <row r="308" spans="1:7" ht="15">
      <c r="A308" s="87" t="s">
        <v>2248</v>
      </c>
      <c r="B308" s="87">
        <v>2</v>
      </c>
      <c r="C308" s="131">
        <v>0.0022221741277791605</v>
      </c>
      <c r="D308" s="87" t="s">
        <v>2323</v>
      </c>
      <c r="E308" s="87" t="b">
        <v>0</v>
      </c>
      <c r="F308" s="87" t="b">
        <v>0</v>
      </c>
      <c r="G308" s="87" t="b">
        <v>0</v>
      </c>
    </row>
    <row r="309" spans="1:7" ht="15">
      <c r="A309" s="87" t="s">
        <v>2249</v>
      </c>
      <c r="B309" s="87">
        <v>2</v>
      </c>
      <c r="C309" s="131">
        <v>0.0022221741277791605</v>
      </c>
      <c r="D309" s="87" t="s">
        <v>2323</v>
      </c>
      <c r="E309" s="87" t="b">
        <v>0</v>
      </c>
      <c r="F309" s="87" t="b">
        <v>0</v>
      </c>
      <c r="G309" s="87" t="b">
        <v>0</v>
      </c>
    </row>
    <row r="310" spans="1:7" ht="15">
      <c r="A310" s="87" t="s">
        <v>2250</v>
      </c>
      <c r="B310" s="87">
        <v>2</v>
      </c>
      <c r="C310" s="131">
        <v>0.0022221741277791605</v>
      </c>
      <c r="D310" s="87" t="s">
        <v>2323</v>
      </c>
      <c r="E310" s="87" t="b">
        <v>0</v>
      </c>
      <c r="F310" s="87" t="b">
        <v>0</v>
      </c>
      <c r="G310" s="87" t="b">
        <v>0</v>
      </c>
    </row>
    <row r="311" spans="1:7" ht="15">
      <c r="A311" s="87" t="s">
        <v>2251</v>
      </c>
      <c r="B311" s="87">
        <v>2</v>
      </c>
      <c r="C311" s="131">
        <v>0.0022221741277791605</v>
      </c>
      <c r="D311" s="87" t="s">
        <v>2323</v>
      </c>
      <c r="E311" s="87" t="b">
        <v>0</v>
      </c>
      <c r="F311" s="87" t="b">
        <v>0</v>
      </c>
      <c r="G311" s="87" t="b">
        <v>0</v>
      </c>
    </row>
    <row r="312" spans="1:7" ht="15">
      <c r="A312" s="87" t="s">
        <v>2252</v>
      </c>
      <c r="B312" s="87">
        <v>2</v>
      </c>
      <c r="C312" s="131">
        <v>0.0022221741277791605</v>
      </c>
      <c r="D312" s="87" t="s">
        <v>2323</v>
      </c>
      <c r="E312" s="87" t="b">
        <v>0</v>
      </c>
      <c r="F312" s="87" t="b">
        <v>0</v>
      </c>
      <c r="G312" s="87" t="b">
        <v>0</v>
      </c>
    </row>
    <row r="313" spans="1:7" ht="15">
      <c r="A313" s="87" t="s">
        <v>2253</v>
      </c>
      <c r="B313" s="87">
        <v>2</v>
      </c>
      <c r="C313" s="131">
        <v>0.0022221741277791605</v>
      </c>
      <c r="D313" s="87" t="s">
        <v>2323</v>
      </c>
      <c r="E313" s="87" t="b">
        <v>0</v>
      </c>
      <c r="F313" s="87" t="b">
        <v>0</v>
      </c>
      <c r="G313" s="87" t="b">
        <v>0</v>
      </c>
    </row>
    <row r="314" spans="1:7" ht="15">
      <c r="A314" s="87" t="s">
        <v>282</v>
      </c>
      <c r="B314" s="87">
        <v>2</v>
      </c>
      <c r="C314" s="131">
        <v>0.0022221741277791605</v>
      </c>
      <c r="D314" s="87" t="s">
        <v>2323</v>
      </c>
      <c r="E314" s="87" t="b">
        <v>0</v>
      </c>
      <c r="F314" s="87" t="b">
        <v>0</v>
      </c>
      <c r="G314" s="87" t="b">
        <v>0</v>
      </c>
    </row>
    <row r="315" spans="1:7" ht="15">
      <c r="A315" s="87" t="s">
        <v>2254</v>
      </c>
      <c r="B315" s="87">
        <v>2</v>
      </c>
      <c r="C315" s="131">
        <v>0.0022221741277791605</v>
      </c>
      <c r="D315" s="87" t="s">
        <v>2323</v>
      </c>
      <c r="E315" s="87" t="b">
        <v>0</v>
      </c>
      <c r="F315" s="87" t="b">
        <v>0</v>
      </c>
      <c r="G315" s="87" t="b">
        <v>0</v>
      </c>
    </row>
    <row r="316" spans="1:7" ht="15">
      <c r="A316" s="87" t="s">
        <v>2255</v>
      </c>
      <c r="B316" s="87">
        <v>2</v>
      </c>
      <c r="C316" s="131">
        <v>0.0022221741277791605</v>
      </c>
      <c r="D316" s="87" t="s">
        <v>2323</v>
      </c>
      <c r="E316" s="87" t="b">
        <v>0</v>
      </c>
      <c r="F316" s="87" t="b">
        <v>0</v>
      </c>
      <c r="G316" s="87" t="b">
        <v>0</v>
      </c>
    </row>
    <row r="317" spans="1:7" ht="15">
      <c r="A317" s="87" t="s">
        <v>2256</v>
      </c>
      <c r="B317" s="87">
        <v>2</v>
      </c>
      <c r="C317" s="131">
        <v>0.0022221741277791605</v>
      </c>
      <c r="D317" s="87" t="s">
        <v>2323</v>
      </c>
      <c r="E317" s="87" t="b">
        <v>0</v>
      </c>
      <c r="F317" s="87" t="b">
        <v>0</v>
      </c>
      <c r="G317" s="87" t="b">
        <v>0</v>
      </c>
    </row>
    <row r="318" spans="1:7" ht="15">
      <c r="A318" s="87" t="s">
        <v>2257</v>
      </c>
      <c r="B318" s="87">
        <v>2</v>
      </c>
      <c r="C318" s="131">
        <v>0.0022221741277791605</v>
      </c>
      <c r="D318" s="87" t="s">
        <v>2323</v>
      </c>
      <c r="E318" s="87" t="b">
        <v>0</v>
      </c>
      <c r="F318" s="87" t="b">
        <v>0</v>
      </c>
      <c r="G318" s="87" t="b">
        <v>0</v>
      </c>
    </row>
    <row r="319" spans="1:7" ht="15">
      <c r="A319" s="87" t="s">
        <v>2258</v>
      </c>
      <c r="B319" s="87">
        <v>2</v>
      </c>
      <c r="C319" s="131">
        <v>0.0022221741277791605</v>
      </c>
      <c r="D319" s="87" t="s">
        <v>2323</v>
      </c>
      <c r="E319" s="87" t="b">
        <v>0</v>
      </c>
      <c r="F319" s="87" t="b">
        <v>0</v>
      </c>
      <c r="G319" s="87" t="b">
        <v>0</v>
      </c>
    </row>
    <row r="320" spans="1:7" ht="15">
      <c r="A320" s="87" t="s">
        <v>2259</v>
      </c>
      <c r="B320" s="87">
        <v>2</v>
      </c>
      <c r="C320" s="131">
        <v>0.0022221741277791605</v>
      </c>
      <c r="D320" s="87" t="s">
        <v>2323</v>
      </c>
      <c r="E320" s="87" t="b">
        <v>0</v>
      </c>
      <c r="F320" s="87" t="b">
        <v>0</v>
      </c>
      <c r="G320" s="87" t="b">
        <v>0</v>
      </c>
    </row>
    <row r="321" spans="1:7" ht="15">
      <c r="A321" s="87" t="s">
        <v>2260</v>
      </c>
      <c r="B321" s="87">
        <v>2</v>
      </c>
      <c r="C321" s="131">
        <v>0.0022221741277791605</v>
      </c>
      <c r="D321" s="87" t="s">
        <v>2323</v>
      </c>
      <c r="E321" s="87" t="b">
        <v>0</v>
      </c>
      <c r="F321" s="87" t="b">
        <v>0</v>
      </c>
      <c r="G321" s="87" t="b">
        <v>0</v>
      </c>
    </row>
    <row r="322" spans="1:7" ht="15">
      <c r="A322" s="87" t="s">
        <v>2261</v>
      </c>
      <c r="B322" s="87">
        <v>2</v>
      </c>
      <c r="C322" s="131">
        <v>0.0022221741277791605</v>
      </c>
      <c r="D322" s="87" t="s">
        <v>2323</v>
      </c>
      <c r="E322" s="87" t="b">
        <v>0</v>
      </c>
      <c r="F322" s="87" t="b">
        <v>0</v>
      </c>
      <c r="G322" s="87" t="b">
        <v>0</v>
      </c>
    </row>
    <row r="323" spans="1:7" ht="15">
      <c r="A323" s="87" t="s">
        <v>2262</v>
      </c>
      <c r="B323" s="87">
        <v>2</v>
      </c>
      <c r="C323" s="131">
        <v>0.0022221741277791605</v>
      </c>
      <c r="D323" s="87" t="s">
        <v>2323</v>
      </c>
      <c r="E323" s="87" t="b">
        <v>0</v>
      </c>
      <c r="F323" s="87" t="b">
        <v>0</v>
      </c>
      <c r="G323" s="87" t="b">
        <v>0</v>
      </c>
    </row>
    <row r="324" spans="1:7" ht="15">
      <c r="A324" s="87" t="s">
        <v>2263</v>
      </c>
      <c r="B324" s="87">
        <v>2</v>
      </c>
      <c r="C324" s="131">
        <v>0.0022221741277791605</v>
      </c>
      <c r="D324" s="87" t="s">
        <v>2323</v>
      </c>
      <c r="E324" s="87" t="b">
        <v>0</v>
      </c>
      <c r="F324" s="87" t="b">
        <v>0</v>
      </c>
      <c r="G324" s="87" t="b">
        <v>0</v>
      </c>
    </row>
    <row r="325" spans="1:7" ht="15">
      <c r="A325" s="87" t="s">
        <v>2264</v>
      </c>
      <c r="B325" s="87">
        <v>2</v>
      </c>
      <c r="C325" s="131">
        <v>0.0022221741277791605</v>
      </c>
      <c r="D325" s="87" t="s">
        <v>2323</v>
      </c>
      <c r="E325" s="87" t="b">
        <v>0</v>
      </c>
      <c r="F325" s="87" t="b">
        <v>0</v>
      </c>
      <c r="G325" s="87" t="b">
        <v>0</v>
      </c>
    </row>
    <row r="326" spans="1:7" ht="15">
      <c r="A326" s="87" t="s">
        <v>2265</v>
      </c>
      <c r="B326" s="87">
        <v>2</v>
      </c>
      <c r="C326" s="131">
        <v>0.0022221741277791605</v>
      </c>
      <c r="D326" s="87" t="s">
        <v>2323</v>
      </c>
      <c r="E326" s="87" t="b">
        <v>0</v>
      </c>
      <c r="F326" s="87" t="b">
        <v>0</v>
      </c>
      <c r="G326" s="87" t="b">
        <v>0</v>
      </c>
    </row>
    <row r="327" spans="1:7" ht="15">
      <c r="A327" s="87" t="s">
        <v>2266</v>
      </c>
      <c r="B327" s="87">
        <v>2</v>
      </c>
      <c r="C327" s="131">
        <v>0.0022221741277791605</v>
      </c>
      <c r="D327" s="87" t="s">
        <v>2323</v>
      </c>
      <c r="E327" s="87" t="b">
        <v>0</v>
      </c>
      <c r="F327" s="87" t="b">
        <v>0</v>
      </c>
      <c r="G327" s="87" t="b">
        <v>0</v>
      </c>
    </row>
    <row r="328" spans="1:7" ht="15">
      <c r="A328" s="87" t="s">
        <v>2267</v>
      </c>
      <c r="B328" s="87">
        <v>2</v>
      </c>
      <c r="C328" s="131">
        <v>0.0022221741277791605</v>
      </c>
      <c r="D328" s="87" t="s">
        <v>2323</v>
      </c>
      <c r="E328" s="87" t="b">
        <v>0</v>
      </c>
      <c r="F328" s="87" t="b">
        <v>0</v>
      </c>
      <c r="G328" s="87" t="b">
        <v>0</v>
      </c>
    </row>
    <row r="329" spans="1:7" ht="15">
      <c r="A329" s="87" t="s">
        <v>2268</v>
      </c>
      <c r="B329" s="87">
        <v>2</v>
      </c>
      <c r="C329" s="131">
        <v>0.0022221741277791605</v>
      </c>
      <c r="D329" s="87" t="s">
        <v>2323</v>
      </c>
      <c r="E329" s="87" t="b">
        <v>0</v>
      </c>
      <c r="F329" s="87" t="b">
        <v>0</v>
      </c>
      <c r="G329" s="87" t="b">
        <v>0</v>
      </c>
    </row>
    <row r="330" spans="1:7" ht="15">
      <c r="A330" s="87" t="s">
        <v>2269</v>
      </c>
      <c r="B330" s="87">
        <v>2</v>
      </c>
      <c r="C330" s="131">
        <v>0.0022221741277791605</v>
      </c>
      <c r="D330" s="87" t="s">
        <v>2323</v>
      </c>
      <c r="E330" s="87" t="b">
        <v>0</v>
      </c>
      <c r="F330" s="87" t="b">
        <v>0</v>
      </c>
      <c r="G330" s="87" t="b">
        <v>0</v>
      </c>
    </row>
    <row r="331" spans="1:7" ht="15">
      <c r="A331" s="87" t="s">
        <v>2270</v>
      </c>
      <c r="B331" s="87">
        <v>2</v>
      </c>
      <c r="C331" s="131">
        <v>0.0022221741277791605</v>
      </c>
      <c r="D331" s="87" t="s">
        <v>2323</v>
      </c>
      <c r="E331" s="87" t="b">
        <v>0</v>
      </c>
      <c r="F331" s="87" t="b">
        <v>0</v>
      </c>
      <c r="G331" s="87" t="b">
        <v>0</v>
      </c>
    </row>
    <row r="332" spans="1:7" ht="15">
      <c r="A332" s="87" t="s">
        <v>2271</v>
      </c>
      <c r="B332" s="87">
        <v>2</v>
      </c>
      <c r="C332" s="131">
        <v>0.0022221741277791605</v>
      </c>
      <c r="D332" s="87" t="s">
        <v>2323</v>
      </c>
      <c r="E332" s="87" t="b">
        <v>0</v>
      </c>
      <c r="F332" s="87" t="b">
        <v>0</v>
      </c>
      <c r="G332" s="87" t="b">
        <v>0</v>
      </c>
    </row>
    <row r="333" spans="1:7" ht="15">
      <c r="A333" s="87" t="s">
        <v>2272</v>
      </c>
      <c r="B333" s="87">
        <v>2</v>
      </c>
      <c r="C333" s="131">
        <v>0.0022221741277791605</v>
      </c>
      <c r="D333" s="87" t="s">
        <v>2323</v>
      </c>
      <c r="E333" s="87" t="b">
        <v>0</v>
      </c>
      <c r="F333" s="87" t="b">
        <v>0</v>
      </c>
      <c r="G333" s="87" t="b">
        <v>0</v>
      </c>
    </row>
    <row r="334" spans="1:7" ht="15">
      <c r="A334" s="87" t="s">
        <v>2273</v>
      </c>
      <c r="B334" s="87">
        <v>2</v>
      </c>
      <c r="C334" s="131">
        <v>0.0022221741277791605</v>
      </c>
      <c r="D334" s="87" t="s">
        <v>2323</v>
      </c>
      <c r="E334" s="87" t="b">
        <v>0</v>
      </c>
      <c r="F334" s="87" t="b">
        <v>0</v>
      </c>
      <c r="G334" s="87" t="b">
        <v>0</v>
      </c>
    </row>
    <row r="335" spans="1:7" ht="15">
      <c r="A335" s="87" t="s">
        <v>2274</v>
      </c>
      <c r="B335" s="87">
        <v>2</v>
      </c>
      <c r="C335" s="131">
        <v>0.0022221741277791605</v>
      </c>
      <c r="D335" s="87" t="s">
        <v>2323</v>
      </c>
      <c r="E335" s="87" t="b">
        <v>0</v>
      </c>
      <c r="F335" s="87" t="b">
        <v>0</v>
      </c>
      <c r="G335" s="87" t="b">
        <v>0</v>
      </c>
    </row>
    <row r="336" spans="1:7" ht="15">
      <c r="A336" s="87" t="s">
        <v>2275</v>
      </c>
      <c r="B336" s="87">
        <v>2</v>
      </c>
      <c r="C336" s="131">
        <v>0.0022221741277791605</v>
      </c>
      <c r="D336" s="87" t="s">
        <v>2323</v>
      </c>
      <c r="E336" s="87" t="b">
        <v>1</v>
      </c>
      <c r="F336" s="87" t="b">
        <v>0</v>
      </c>
      <c r="G336" s="87" t="b">
        <v>0</v>
      </c>
    </row>
    <row r="337" spans="1:7" ht="15">
      <c r="A337" s="87" t="s">
        <v>2276</v>
      </c>
      <c r="B337" s="87">
        <v>2</v>
      </c>
      <c r="C337" s="131">
        <v>0.0022221741277791605</v>
      </c>
      <c r="D337" s="87" t="s">
        <v>2323</v>
      </c>
      <c r="E337" s="87" t="b">
        <v>1</v>
      </c>
      <c r="F337" s="87" t="b">
        <v>0</v>
      </c>
      <c r="G337" s="87" t="b">
        <v>0</v>
      </c>
    </row>
    <row r="338" spans="1:7" ht="15">
      <c r="A338" s="87" t="s">
        <v>2277</v>
      </c>
      <c r="B338" s="87">
        <v>2</v>
      </c>
      <c r="C338" s="131">
        <v>0.0022221741277791605</v>
      </c>
      <c r="D338" s="87" t="s">
        <v>2323</v>
      </c>
      <c r="E338" s="87" t="b">
        <v>0</v>
      </c>
      <c r="F338" s="87" t="b">
        <v>0</v>
      </c>
      <c r="G338" s="87" t="b">
        <v>0</v>
      </c>
    </row>
    <row r="339" spans="1:7" ht="15">
      <c r="A339" s="87" t="s">
        <v>2278</v>
      </c>
      <c r="B339" s="87">
        <v>2</v>
      </c>
      <c r="C339" s="131">
        <v>0.0022221741277791605</v>
      </c>
      <c r="D339" s="87" t="s">
        <v>2323</v>
      </c>
      <c r="E339" s="87" t="b">
        <v>0</v>
      </c>
      <c r="F339" s="87" t="b">
        <v>0</v>
      </c>
      <c r="G339" s="87" t="b">
        <v>0</v>
      </c>
    </row>
    <row r="340" spans="1:7" ht="15">
      <c r="A340" s="87" t="s">
        <v>2279</v>
      </c>
      <c r="B340" s="87">
        <v>2</v>
      </c>
      <c r="C340" s="131">
        <v>0.0022221741277791605</v>
      </c>
      <c r="D340" s="87" t="s">
        <v>2323</v>
      </c>
      <c r="E340" s="87" t="b">
        <v>0</v>
      </c>
      <c r="F340" s="87" t="b">
        <v>0</v>
      </c>
      <c r="G340" s="87" t="b">
        <v>0</v>
      </c>
    </row>
    <row r="341" spans="1:7" ht="15">
      <c r="A341" s="87" t="s">
        <v>2280</v>
      </c>
      <c r="B341" s="87">
        <v>2</v>
      </c>
      <c r="C341" s="131">
        <v>0.0022221741277791605</v>
      </c>
      <c r="D341" s="87" t="s">
        <v>2323</v>
      </c>
      <c r="E341" s="87" t="b">
        <v>0</v>
      </c>
      <c r="F341" s="87" t="b">
        <v>0</v>
      </c>
      <c r="G341" s="87" t="b">
        <v>0</v>
      </c>
    </row>
    <row r="342" spans="1:7" ht="15">
      <c r="A342" s="87" t="s">
        <v>2281</v>
      </c>
      <c r="B342" s="87">
        <v>2</v>
      </c>
      <c r="C342" s="131">
        <v>0.0022221741277791605</v>
      </c>
      <c r="D342" s="87" t="s">
        <v>2323</v>
      </c>
      <c r="E342" s="87" t="b">
        <v>0</v>
      </c>
      <c r="F342" s="87" t="b">
        <v>0</v>
      </c>
      <c r="G342" s="87" t="b">
        <v>0</v>
      </c>
    </row>
    <row r="343" spans="1:7" ht="15">
      <c r="A343" s="87" t="s">
        <v>2282</v>
      </c>
      <c r="B343" s="87">
        <v>2</v>
      </c>
      <c r="C343" s="131">
        <v>0.0022221741277791605</v>
      </c>
      <c r="D343" s="87" t="s">
        <v>2323</v>
      </c>
      <c r="E343" s="87" t="b">
        <v>1</v>
      </c>
      <c r="F343" s="87" t="b">
        <v>0</v>
      </c>
      <c r="G343" s="87" t="b">
        <v>0</v>
      </c>
    </row>
    <row r="344" spans="1:7" ht="15">
      <c r="A344" s="87" t="s">
        <v>2283</v>
      </c>
      <c r="B344" s="87">
        <v>2</v>
      </c>
      <c r="C344" s="131">
        <v>0.0022221741277791605</v>
      </c>
      <c r="D344" s="87" t="s">
        <v>2323</v>
      </c>
      <c r="E344" s="87" t="b">
        <v>0</v>
      </c>
      <c r="F344" s="87" t="b">
        <v>0</v>
      </c>
      <c r="G344" s="87" t="b">
        <v>0</v>
      </c>
    </row>
    <row r="345" spans="1:7" ht="15">
      <c r="A345" s="87" t="s">
        <v>2284</v>
      </c>
      <c r="B345" s="87">
        <v>2</v>
      </c>
      <c r="C345" s="131">
        <v>0.0022221741277791605</v>
      </c>
      <c r="D345" s="87" t="s">
        <v>2323</v>
      </c>
      <c r="E345" s="87" t="b">
        <v>0</v>
      </c>
      <c r="F345" s="87" t="b">
        <v>0</v>
      </c>
      <c r="G345" s="87" t="b">
        <v>0</v>
      </c>
    </row>
    <row r="346" spans="1:7" ht="15">
      <c r="A346" s="87" t="s">
        <v>2285</v>
      </c>
      <c r="B346" s="87">
        <v>2</v>
      </c>
      <c r="C346" s="131">
        <v>0.0022221741277791605</v>
      </c>
      <c r="D346" s="87" t="s">
        <v>2323</v>
      </c>
      <c r="E346" s="87" t="b">
        <v>0</v>
      </c>
      <c r="F346" s="87" t="b">
        <v>0</v>
      </c>
      <c r="G346" s="87" t="b">
        <v>0</v>
      </c>
    </row>
    <row r="347" spans="1:7" ht="15">
      <c r="A347" s="87" t="s">
        <v>2286</v>
      </c>
      <c r="B347" s="87">
        <v>2</v>
      </c>
      <c r="C347" s="131">
        <v>0.0022221741277791605</v>
      </c>
      <c r="D347" s="87" t="s">
        <v>2323</v>
      </c>
      <c r="E347" s="87" t="b">
        <v>0</v>
      </c>
      <c r="F347" s="87" t="b">
        <v>0</v>
      </c>
      <c r="G347" s="87" t="b">
        <v>0</v>
      </c>
    </row>
    <row r="348" spans="1:7" ht="15">
      <c r="A348" s="87" t="s">
        <v>278</v>
      </c>
      <c r="B348" s="87">
        <v>2</v>
      </c>
      <c r="C348" s="131">
        <v>0.0022221741277791605</v>
      </c>
      <c r="D348" s="87" t="s">
        <v>2323</v>
      </c>
      <c r="E348" s="87" t="b">
        <v>0</v>
      </c>
      <c r="F348" s="87" t="b">
        <v>0</v>
      </c>
      <c r="G348" s="87" t="b">
        <v>0</v>
      </c>
    </row>
    <row r="349" spans="1:7" ht="15">
      <c r="A349" s="87" t="s">
        <v>2287</v>
      </c>
      <c r="B349" s="87">
        <v>2</v>
      </c>
      <c r="C349" s="131">
        <v>0.0022221741277791605</v>
      </c>
      <c r="D349" s="87" t="s">
        <v>2323</v>
      </c>
      <c r="E349" s="87" t="b">
        <v>0</v>
      </c>
      <c r="F349" s="87" t="b">
        <v>0</v>
      </c>
      <c r="G349" s="87" t="b">
        <v>0</v>
      </c>
    </row>
    <row r="350" spans="1:7" ht="15">
      <c r="A350" s="87" t="s">
        <v>2288</v>
      </c>
      <c r="B350" s="87">
        <v>2</v>
      </c>
      <c r="C350" s="131">
        <v>0.0022221741277791605</v>
      </c>
      <c r="D350" s="87" t="s">
        <v>2323</v>
      </c>
      <c r="E350" s="87" t="b">
        <v>0</v>
      </c>
      <c r="F350" s="87" t="b">
        <v>0</v>
      </c>
      <c r="G350" s="87" t="b">
        <v>0</v>
      </c>
    </row>
    <row r="351" spans="1:7" ht="15">
      <c r="A351" s="87" t="s">
        <v>2289</v>
      </c>
      <c r="B351" s="87">
        <v>2</v>
      </c>
      <c r="C351" s="131">
        <v>0.002585956599880648</v>
      </c>
      <c r="D351" s="87" t="s">
        <v>2323</v>
      </c>
      <c r="E351" s="87" t="b">
        <v>0</v>
      </c>
      <c r="F351" s="87" t="b">
        <v>0</v>
      </c>
      <c r="G351" s="87" t="b">
        <v>0</v>
      </c>
    </row>
    <row r="352" spans="1:7" ht="15">
      <c r="A352" s="87" t="s">
        <v>2290</v>
      </c>
      <c r="B352" s="87">
        <v>2</v>
      </c>
      <c r="C352" s="131">
        <v>0.0022221741277791605</v>
      </c>
      <c r="D352" s="87" t="s">
        <v>2323</v>
      </c>
      <c r="E352" s="87" t="b">
        <v>0</v>
      </c>
      <c r="F352" s="87" t="b">
        <v>0</v>
      </c>
      <c r="G352" s="87" t="b">
        <v>0</v>
      </c>
    </row>
    <row r="353" spans="1:7" ht="15">
      <c r="A353" s="87" t="s">
        <v>2291</v>
      </c>
      <c r="B353" s="87">
        <v>2</v>
      </c>
      <c r="C353" s="131">
        <v>0.0022221741277791605</v>
      </c>
      <c r="D353" s="87" t="s">
        <v>2323</v>
      </c>
      <c r="E353" s="87" t="b">
        <v>0</v>
      </c>
      <c r="F353" s="87" t="b">
        <v>0</v>
      </c>
      <c r="G353" s="87" t="b">
        <v>0</v>
      </c>
    </row>
    <row r="354" spans="1:7" ht="15">
      <c r="A354" s="87" t="s">
        <v>2292</v>
      </c>
      <c r="B354" s="87">
        <v>2</v>
      </c>
      <c r="C354" s="131">
        <v>0.0022221741277791605</v>
      </c>
      <c r="D354" s="87" t="s">
        <v>2323</v>
      </c>
      <c r="E354" s="87" t="b">
        <v>0</v>
      </c>
      <c r="F354" s="87" t="b">
        <v>0</v>
      </c>
      <c r="G354" s="87" t="b">
        <v>0</v>
      </c>
    </row>
    <row r="355" spans="1:7" ht="15">
      <c r="A355" s="87" t="s">
        <v>2293</v>
      </c>
      <c r="B355" s="87">
        <v>2</v>
      </c>
      <c r="C355" s="131">
        <v>0.0022221741277791605</v>
      </c>
      <c r="D355" s="87" t="s">
        <v>2323</v>
      </c>
      <c r="E355" s="87" t="b">
        <v>0</v>
      </c>
      <c r="F355" s="87" t="b">
        <v>0</v>
      </c>
      <c r="G355" s="87" t="b">
        <v>0</v>
      </c>
    </row>
    <row r="356" spans="1:7" ht="15">
      <c r="A356" s="87" t="s">
        <v>2294</v>
      </c>
      <c r="B356" s="87">
        <v>2</v>
      </c>
      <c r="C356" s="131">
        <v>0.0022221741277791605</v>
      </c>
      <c r="D356" s="87" t="s">
        <v>2323</v>
      </c>
      <c r="E356" s="87" t="b">
        <v>0</v>
      </c>
      <c r="F356" s="87" t="b">
        <v>0</v>
      </c>
      <c r="G356" s="87" t="b">
        <v>0</v>
      </c>
    </row>
    <row r="357" spans="1:7" ht="15">
      <c r="A357" s="87" t="s">
        <v>2295</v>
      </c>
      <c r="B357" s="87">
        <v>2</v>
      </c>
      <c r="C357" s="131">
        <v>0.0022221741277791605</v>
      </c>
      <c r="D357" s="87" t="s">
        <v>2323</v>
      </c>
      <c r="E357" s="87" t="b">
        <v>0</v>
      </c>
      <c r="F357" s="87" t="b">
        <v>0</v>
      </c>
      <c r="G357" s="87" t="b">
        <v>0</v>
      </c>
    </row>
    <row r="358" spans="1:7" ht="15">
      <c r="A358" s="87" t="s">
        <v>2296</v>
      </c>
      <c r="B358" s="87">
        <v>2</v>
      </c>
      <c r="C358" s="131">
        <v>0.0022221741277791605</v>
      </c>
      <c r="D358" s="87" t="s">
        <v>2323</v>
      </c>
      <c r="E358" s="87" t="b">
        <v>0</v>
      </c>
      <c r="F358" s="87" t="b">
        <v>0</v>
      </c>
      <c r="G358" s="87" t="b">
        <v>0</v>
      </c>
    </row>
    <row r="359" spans="1:7" ht="15">
      <c r="A359" s="87" t="s">
        <v>2297</v>
      </c>
      <c r="B359" s="87">
        <v>2</v>
      </c>
      <c r="C359" s="131">
        <v>0.0022221741277791605</v>
      </c>
      <c r="D359" s="87" t="s">
        <v>2323</v>
      </c>
      <c r="E359" s="87" t="b">
        <v>0</v>
      </c>
      <c r="F359" s="87" t="b">
        <v>0</v>
      </c>
      <c r="G359" s="87" t="b">
        <v>0</v>
      </c>
    </row>
    <row r="360" spans="1:7" ht="15">
      <c r="A360" s="87" t="s">
        <v>240</v>
      </c>
      <c r="B360" s="87">
        <v>2</v>
      </c>
      <c r="C360" s="131">
        <v>0.0022221741277791605</v>
      </c>
      <c r="D360" s="87" t="s">
        <v>2323</v>
      </c>
      <c r="E360" s="87" t="b">
        <v>0</v>
      </c>
      <c r="F360" s="87" t="b">
        <v>0</v>
      </c>
      <c r="G360" s="87" t="b">
        <v>0</v>
      </c>
    </row>
    <row r="361" spans="1:7" ht="15">
      <c r="A361" s="87" t="s">
        <v>2298</v>
      </c>
      <c r="B361" s="87">
        <v>2</v>
      </c>
      <c r="C361" s="131">
        <v>0.0022221741277791605</v>
      </c>
      <c r="D361" s="87" t="s">
        <v>2323</v>
      </c>
      <c r="E361" s="87" t="b">
        <v>0</v>
      </c>
      <c r="F361" s="87" t="b">
        <v>0</v>
      </c>
      <c r="G361" s="87" t="b">
        <v>0</v>
      </c>
    </row>
    <row r="362" spans="1:7" ht="15">
      <c r="A362" s="87" t="s">
        <v>2299</v>
      </c>
      <c r="B362" s="87">
        <v>2</v>
      </c>
      <c r="C362" s="131">
        <v>0.0022221741277791605</v>
      </c>
      <c r="D362" s="87" t="s">
        <v>2323</v>
      </c>
      <c r="E362" s="87" t="b">
        <v>0</v>
      </c>
      <c r="F362" s="87" t="b">
        <v>0</v>
      </c>
      <c r="G362" s="87" t="b">
        <v>0</v>
      </c>
    </row>
    <row r="363" spans="1:7" ht="15">
      <c r="A363" s="87" t="s">
        <v>2300</v>
      </c>
      <c r="B363" s="87">
        <v>2</v>
      </c>
      <c r="C363" s="131">
        <v>0.0022221741277791605</v>
      </c>
      <c r="D363" s="87" t="s">
        <v>2323</v>
      </c>
      <c r="E363" s="87" t="b">
        <v>0</v>
      </c>
      <c r="F363" s="87" t="b">
        <v>0</v>
      </c>
      <c r="G363" s="87" t="b">
        <v>0</v>
      </c>
    </row>
    <row r="364" spans="1:7" ht="15">
      <c r="A364" s="87" t="s">
        <v>2301</v>
      </c>
      <c r="B364" s="87">
        <v>2</v>
      </c>
      <c r="C364" s="131">
        <v>0.0022221741277791605</v>
      </c>
      <c r="D364" s="87" t="s">
        <v>2323</v>
      </c>
      <c r="E364" s="87" t="b">
        <v>0</v>
      </c>
      <c r="F364" s="87" t="b">
        <v>0</v>
      </c>
      <c r="G364" s="87" t="b">
        <v>0</v>
      </c>
    </row>
    <row r="365" spans="1:7" ht="15">
      <c r="A365" s="87" t="s">
        <v>2302</v>
      </c>
      <c r="B365" s="87">
        <v>2</v>
      </c>
      <c r="C365" s="131">
        <v>0.0022221741277791605</v>
      </c>
      <c r="D365" s="87" t="s">
        <v>2323</v>
      </c>
      <c r="E365" s="87" t="b">
        <v>0</v>
      </c>
      <c r="F365" s="87" t="b">
        <v>0</v>
      </c>
      <c r="G365" s="87" t="b">
        <v>0</v>
      </c>
    </row>
    <row r="366" spans="1:7" ht="15">
      <c r="A366" s="87" t="s">
        <v>2303</v>
      </c>
      <c r="B366" s="87">
        <v>2</v>
      </c>
      <c r="C366" s="131">
        <v>0.0022221741277791605</v>
      </c>
      <c r="D366" s="87" t="s">
        <v>2323</v>
      </c>
      <c r="E366" s="87" t="b">
        <v>0</v>
      </c>
      <c r="F366" s="87" t="b">
        <v>0</v>
      </c>
      <c r="G366" s="87" t="b">
        <v>0</v>
      </c>
    </row>
    <row r="367" spans="1:7" ht="15">
      <c r="A367" s="87" t="s">
        <v>2304</v>
      </c>
      <c r="B367" s="87">
        <v>2</v>
      </c>
      <c r="C367" s="131">
        <v>0.0022221741277791605</v>
      </c>
      <c r="D367" s="87" t="s">
        <v>2323</v>
      </c>
      <c r="E367" s="87" t="b">
        <v>0</v>
      </c>
      <c r="F367" s="87" t="b">
        <v>0</v>
      </c>
      <c r="G367" s="87" t="b">
        <v>0</v>
      </c>
    </row>
    <row r="368" spans="1:7" ht="15">
      <c r="A368" s="87" t="s">
        <v>2305</v>
      </c>
      <c r="B368" s="87">
        <v>2</v>
      </c>
      <c r="C368" s="131">
        <v>0.0022221741277791605</v>
      </c>
      <c r="D368" s="87" t="s">
        <v>2323</v>
      </c>
      <c r="E368" s="87" t="b">
        <v>0</v>
      </c>
      <c r="F368" s="87" t="b">
        <v>0</v>
      </c>
      <c r="G368" s="87" t="b">
        <v>0</v>
      </c>
    </row>
    <row r="369" spans="1:7" ht="15">
      <c r="A369" s="87" t="s">
        <v>2306</v>
      </c>
      <c r="B369" s="87">
        <v>2</v>
      </c>
      <c r="C369" s="131">
        <v>0.0022221741277791605</v>
      </c>
      <c r="D369" s="87" t="s">
        <v>2323</v>
      </c>
      <c r="E369" s="87" t="b">
        <v>0</v>
      </c>
      <c r="F369" s="87" t="b">
        <v>0</v>
      </c>
      <c r="G369" s="87" t="b">
        <v>0</v>
      </c>
    </row>
    <row r="370" spans="1:7" ht="15">
      <c r="A370" s="87" t="s">
        <v>2307</v>
      </c>
      <c r="B370" s="87">
        <v>2</v>
      </c>
      <c r="C370" s="131">
        <v>0.0022221741277791605</v>
      </c>
      <c r="D370" s="87" t="s">
        <v>2323</v>
      </c>
      <c r="E370" s="87" t="b">
        <v>0</v>
      </c>
      <c r="F370" s="87" t="b">
        <v>0</v>
      </c>
      <c r="G370" s="87" t="b">
        <v>0</v>
      </c>
    </row>
    <row r="371" spans="1:7" ht="15">
      <c r="A371" s="87" t="s">
        <v>2308</v>
      </c>
      <c r="B371" s="87">
        <v>2</v>
      </c>
      <c r="C371" s="131">
        <v>0.0022221741277791605</v>
      </c>
      <c r="D371" s="87" t="s">
        <v>2323</v>
      </c>
      <c r="E371" s="87" t="b">
        <v>0</v>
      </c>
      <c r="F371" s="87" t="b">
        <v>1</v>
      </c>
      <c r="G371" s="87" t="b">
        <v>0</v>
      </c>
    </row>
    <row r="372" spans="1:7" ht="15">
      <c r="A372" s="87" t="s">
        <v>2309</v>
      </c>
      <c r="B372" s="87">
        <v>2</v>
      </c>
      <c r="C372" s="131">
        <v>0.0022221741277791605</v>
      </c>
      <c r="D372" s="87" t="s">
        <v>2323</v>
      </c>
      <c r="E372" s="87" t="b">
        <v>0</v>
      </c>
      <c r="F372" s="87" t="b">
        <v>0</v>
      </c>
      <c r="G372" s="87" t="b">
        <v>0</v>
      </c>
    </row>
    <row r="373" spans="1:7" ht="15">
      <c r="A373" s="87" t="s">
        <v>2310</v>
      </c>
      <c r="B373" s="87">
        <v>2</v>
      </c>
      <c r="C373" s="131">
        <v>0.0022221741277791605</v>
      </c>
      <c r="D373" s="87" t="s">
        <v>2323</v>
      </c>
      <c r="E373" s="87" t="b">
        <v>0</v>
      </c>
      <c r="F373" s="87" t="b">
        <v>0</v>
      </c>
      <c r="G373" s="87" t="b">
        <v>0</v>
      </c>
    </row>
    <row r="374" spans="1:7" ht="15">
      <c r="A374" s="87" t="s">
        <v>2311</v>
      </c>
      <c r="B374" s="87">
        <v>2</v>
      </c>
      <c r="C374" s="131">
        <v>0.0022221741277791605</v>
      </c>
      <c r="D374" s="87" t="s">
        <v>2323</v>
      </c>
      <c r="E374" s="87" t="b">
        <v>0</v>
      </c>
      <c r="F374" s="87" t="b">
        <v>0</v>
      </c>
      <c r="G374" s="87" t="b">
        <v>0</v>
      </c>
    </row>
    <row r="375" spans="1:7" ht="15">
      <c r="A375" s="87" t="s">
        <v>2312</v>
      </c>
      <c r="B375" s="87">
        <v>2</v>
      </c>
      <c r="C375" s="131">
        <v>0.0022221741277791605</v>
      </c>
      <c r="D375" s="87" t="s">
        <v>2323</v>
      </c>
      <c r="E375" s="87" t="b">
        <v>0</v>
      </c>
      <c r="F375" s="87" t="b">
        <v>1</v>
      </c>
      <c r="G375" s="87" t="b">
        <v>0</v>
      </c>
    </row>
    <row r="376" spans="1:7" ht="15">
      <c r="A376" s="87" t="s">
        <v>2313</v>
      </c>
      <c r="B376" s="87">
        <v>2</v>
      </c>
      <c r="C376" s="131">
        <v>0.0022221741277791605</v>
      </c>
      <c r="D376" s="87" t="s">
        <v>2323</v>
      </c>
      <c r="E376" s="87" t="b">
        <v>0</v>
      </c>
      <c r="F376" s="87" t="b">
        <v>0</v>
      </c>
      <c r="G376" s="87" t="b">
        <v>0</v>
      </c>
    </row>
    <row r="377" spans="1:7" ht="15">
      <c r="A377" s="87" t="s">
        <v>2314</v>
      </c>
      <c r="B377" s="87">
        <v>2</v>
      </c>
      <c r="C377" s="131">
        <v>0.0022221741277791605</v>
      </c>
      <c r="D377" s="87" t="s">
        <v>2323</v>
      </c>
      <c r="E377" s="87" t="b">
        <v>0</v>
      </c>
      <c r="F377" s="87" t="b">
        <v>0</v>
      </c>
      <c r="G377" s="87" t="b">
        <v>0</v>
      </c>
    </row>
    <row r="378" spans="1:7" ht="15">
      <c r="A378" s="87" t="s">
        <v>2315</v>
      </c>
      <c r="B378" s="87">
        <v>2</v>
      </c>
      <c r="C378" s="131">
        <v>0.0022221741277791605</v>
      </c>
      <c r="D378" s="87" t="s">
        <v>2323</v>
      </c>
      <c r="E378" s="87" t="b">
        <v>0</v>
      </c>
      <c r="F378" s="87" t="b">
        <v>0</v>
      </c>
      <c r="G378" s="87" t="b">
        <v>0</v>
      </c>
    </row>
    <row r="379" spans="1:7" ht="15">
      <c r="A379" s="87" t="s">
        <v>2316</v>
      </c>
      <c r="B379" s="87">
        <v>2</v>
      </c>
      <c r="C379" s="131">
        <v>0.0022221741277791605</v>
      </c>
      <c r="D379" s="87" t="s">
        <v>2323</v>
      </c>
      <c r="E379" s="87" t="b">
        <v>0</v>
      </c>
      <c r="F379" s="87" t="b">
        <v>0</v>
      </c>
      <c r="G379" s="87" t="b">
        <v>0</v>
      </c>
    </row>
    <row r="380" spans="1:7" ht="15">
      <c r="A380" s="87" t="s">
        <v>2317</v>
      </c>
      <c r="B380" s="87">
        <v>2</v>
      </c>
      <c r="C380" s="131">
        <v>0.0022221741277791605</v>
      </c>
      <c r="D380" s="87" t="s">
        <v>2323</v>
      </c>
      <c r="E380" s="87" t="b">
        <v>0</v>
      </c>
      <c r="F380" s="87" t="b">
        <v>0</v>
      </c>
      <c r="G380" s="87" t="b">
        <v>0</v>
      </c>
    </row>
    <row r="381" spans="1:7" ht="15">
      <c r="A381" s="87" t="s">
        <v>1792</v>
      </c>
      <c r="B381" s="87">
        <v>2</v>
      </c>
      <c r="C381" s="131">
        <v>0.002585956599880648</v>
      </c>
      <c r="D381" s="87" t="s">
        <v>2323</v>
      </c>
      <c r="E381" s="87" t="b">
        <v>0</v>
      </c>
      <c r="F381" s="87" t="b">
        <v>0</v>
      </c>
      <c r="G381" s="87" t="b">
        <v>0</v>
      </c>
    </row>
    <row r="382" spans="1:7" ht="15">
      <c r="A382" s="87" t="s">
        <v>1796</v>
      </c>
      <c r="B382" s="87">
        <v>2</v>
      </c>
      <c r="C382" s="131">
        <v>0.002585956599880648</v>
      </c>
      <c r="D382" s="87" t="s">
        <v>2323</v>
      </c>
      <c r="E382" s="87" t="b">
        <v>0</v>
      </c>
      <c r="F382" s="87" t="b">
        <v>0</v>
      </c>
      <c r="G382" s="87" t="b">
        <v>0</v>
      </c>
    </row>
    <row r="383" spans="1:7" ht="15">
      <c r="A383" s="87" t="s">
        <v>1797</v>
      </c>
      <c r="B383" s="87">
        <v>2</v>
      </c>
      <c r="C383" s="131">
        <v>0.0022221741277791605</v>
      </c>
      <c r="D383" s="87" t="s">
        <v>2323</v>
      </c>
      <c r="E383" s="87" t="b">
        <v>0</v>
      </c>
      <c r="F383" s="87" t="b">
        <v>0</v>
      </c>
      <c r="G383" s="87" t="b">
        <v>0</v>
      </c>
    </row>
    <row r="384" spans="1:7" ht="15">
      <c r="A384" s="87" t="s">
        <v>1798</v>
      </c>
      <c r="B384" s="87">
        <v>2</v>
      </c>
      <c r="C384" s="131">
        <v>0.0022221741277791605</v>
      </c>
      <c r="D384" s="87" t="s">
        <v>2323</v>
      </c>
      <c r="E384" s="87" t="b">
        <v>0</v>
      </c>
      <c r="F384" s="87" t="b">
        <v>0</v>
      </c>
      <c r="G384" s="87" t="b">
        <v>0</v>
      </c>
    </row>
    <row r="385" spans="1:7" ht="15">
      <c r="A385" s="87" t="s">
        <v>2318</v>
      </c>
      <c r="B385" s="87">
        <v>2</v>
      </c>
      <c r="C385" s="131">
        <v>0.0022221741277791605</v>
      </c>
      <c r="D385" s="87" t="s">
        <v>2323</v>
      </c>
      <c r="E385" s="87" t="b">
        <v>0</v>
      </c>
      <c r="F385" s="87" t="b">
        <v>0</v>
      </c>
      <c r="G385" s="87" t="b">
        <v>0</v>
      </c>
    </row>
    <row r="386" spans="1:7" ht="15">
      <c r="A386" s="87" t="s">
        <v>2319</v>
      </c>
      <c r="B386" s="87">
        <v>2</v>
      </c>
      <c r="C386" s="131">
        <v>0.0022221741277791605</v>
      </c>
      <c r="D386" s="87" t="s">
        <v>2323</v>
      </c>
      <c r="E386" s="87" t="b">
        <v>0</v>
      </c>
      <c r="F386" s="87" t="b">
        <v>0</v>
      </c>
      <c r="G386" s="87" t="b">
        <v>0</v>
      </c>
    </row>
    <row r="387" spans="1:7" ht="15">
      <c r="A387" s="87" t="s">
        <v>2320</v>
      </c>
      <c r="B387" s="87">
        <v>2</v>
      </c>
      <c r="C387" s="131">
        <v>0.002585956599880648</v>
      </c>
      <c r="D387" s="87" t="s">
        <v>2323</v>
      </c>
      <c r="E387" s="87" t="b">
        <v>0</v>
      </c>
      <c r="F387" s="87" t="b">
        <v>0</v>
      </c>
      <c r="G387" s="87" t="b">
        <v>0</v>
      </c>
    </row>
    <row r="388" spans="1:7" ht="15">
      <c r="A388" s="87" t="s">
        <v>1754</v>
      </c>
      <c r="B388" s="87">
        <v>8</v>
      </c>
      <c r="C388" s="131">
        <v>0.011997842626644285</v>
      </c>
      <c r="D388" s="87" t="s">
        <v>1640</v>
      </c>
      <c r="E388" s="87" t="b">
        <v>0</v>
      </c>
      <c r="F388" s="87" t="b">
        <v>0</v>
      </c>
      <c r="G388" s="87" t="b">
        <v>0</v>
      </c>
    </row>
    <row r="389" spans="1:7" ht="15">
      <c r="A389" s="87" t="s">
        <v>1755</v>
      </c>
      <c r="B389" s="87">
        <v>7</v>
      </c>
      <c r="C389" s="131">
        <v>0.00802643522581662</v>
      </c>
      <c r="D389" s="87" t="s">
        <v>1640</v>
      </c>
      <c r="E389" s="87" t="b">
        <v>1</v>
      </c>
      <c r="F389" s="87" t="b">
        <v>0</v>
      </c>
      <c r="G389" s="87" t="b">
        <v>0</v>
      </c>
    </row>
    <row r="390" spans="1:7" ht="15">
      <c r="A390" s="87" t="s">
        <v>237</v>
      </c>
      <c r="B390" s="87">
        <v>7</v>
      </c>
      <c r="C390" s="131">
        <v>0.007118807675020111</v>
      </c>
      <c r="D390" s="87" t="s">
        <v>1640</v>
      </c>
      <c r="E390" s="87" t="b">
        <v>0</v>
      </c>
      <c r="F390" s="87" t="b">
        <v>0</v>
      </c>
      <c r="G390" s="87" t="b">
        <v>0</v>
      </c>
    </row>
    <row r="391" spans="1:7" ht="15">
      <c r="A391" s="87" t="s">
        <v>1749</v>
      </c>
      <c r="B391" s="87">
        <v>6</v>
      </c>
      <c r="C391" s="131">
        <v>0.006458251066418019</v>
      </c>
      <c r="D391" s="87" t="s">
        <v>1640</v>
      </c>
      <c r="E391" s="87" t="b">
        <v>0</v>
      </c>
      <c r="F391" s="87" t="b">
        <v>0</v>
      </c>
      <c r="G391" s="87" t="b">
        <v>0</v>
      </c>
    </row>
    <row r="392" spans="1:7" ht="15">
      <c r="A392" s="87" t="s">
        <v>1756</v>
      </c>
      <c r="B392" s="87">
        <v>6</v>
      </c>
      <c r="C392" s="131">
        <v>0.006458251066418019</v>
      </c>
      <c r="D392" s="87" t="s">
        <v>1640</v>
      </c>
      <c r="E392" s="87" t="b">
        <v>0</v>
      </c>
      <c r="F392" s="87" t="b">
        <v>0</v>
      </c>
      <c r="G392" s="87" t="b">
        <v>0</v>
      </c>
    </row>
    <row r="393" spans="1:7" ht="15">
      <c r="A393" s="87" t="s">
        <v>1757</v>
      </c>
      <c r="B393" s="87">
        <v>6</v>
      </c>
      <c r="C393" s="131">
        <v>0.006458251066418019</v>
      </c>
      <c r="D393" s="87" t="s">
        <v>1640</v>
      </c>
      <c r="E393" s="87" t="b">
        <v>1</v>
      </c>
      <c r="F393" s="87" t="b">
        <v>0</v>
      </c>
      <c r="G393" s="87" t="b">
        <v>0</v>
      </c>
    </row>
    <row r="394" spans="1:7" ht="15">
      <c r="A394" s="87" t="s">
        <v>1758</v>
      </c>
      <c r="B394" s="87">
        <v>6</v>
      </c>
      <c r="C394" s="131">
        <v>0.008998381969983213</v>
      </c>
      <c r="D394" s="87" t="s">
        <v>1640</v>
      </c>
      <c r="E394" s="87" t="b">
        <v>0</v>
      </c>
      <c r="F394" s="87" t="b">
        <v>1</v>
      </c>
      <c r="G394" s="87" t="b">
        <v>0</v>
      </c>
    </row>
    <row r="395" spans="1:7" ht="15">
      <c r="A395" s="87" t="s">
        <v>1759</v>
      </c>
      <c r="B395" s="87">
        <v>6</v>
      </c>
      <c r="C395" s="131">
        <v>0.00806089523144365</v>
      </c>
      <c r="D395" s="87" t="s">
        <v>1640</v>
      </c>
      <c r="E395" s="87" t="b">
        <v>0</v>
      </c>
      <c r="F395" s="87" t="b">
        <v>0</v>
      </c>
      <c r="G395" s="87" t="b">
        <v>0</v>
      </c>
    </row>
    <row r="396" spans="1:7" ht="15">
      <c r="A396" s="87" t="s">
        <v>258</v>
      </c>
      <c r="B396" s="87">
        <v>6</v>
      </c>
      <c r="C396" s="131">
        <v>0.006458251066418019</v>
      </c>
      <c r="D396" s="87" t="s">
        <v>1640</v>
      </c>
      <c r="E396" s="87" t="b">
        <v>0</v>
      </c>
      <c r="F396" s="87" t="b">
        <v>0</v>
      </c>
      <c r="G396" s="87" t="b">
        <v>0</v>
      </c>
    </row>
    <row r="397" spans="1:7" ht="15">
      <c r="A397" s="87" t="s">
        <v>1760</v>
      </c>
      <c r="B397" s="87">
        <v>5</v>
      </c>
      <c r="C397" s="131">
        <v>0.005733168018440444</v>
      </c>
      <c r="D397" s="87" t="s">
        <v>1640</v>
      </c>
      <c r="E397" s="87" t="b">
        <v>1</v>
      </c>
      <c r="F397" s="87" t="b">
        <v>0</v>
      </c>
      <c r="G397" s="87" t="b">
        <v>0</v>
      </c>
    </row>
    <row r="398" spans="1:7" ht="15">
      <c r="A398" s="87" t="s">
        <v>2021</v>
      </c>
      <c r="B398" s="87">
        <v>5</v>
      </c>
      <c r="C398" s="131">
        <v>0.006163114837464651</v>
      </c>
      <c r="D398" s="87" t="s">
        <v>1640</v>
      </c>
      <c r="E398" s="87" t="b">
        <v>0</v>
      </c>
      <c r="F398" s="87" t="b">
        <v>0</v>
      </c>
      <c r="G398" s="87" t="b">
        <v>0</v>
      </c>
    </row>
    <row r="399" spans="1:7" ht="15">
      <c r="A399" s="87" t="s">
        <v>1750</v>
      </c>
      <c r="B399" s="87">
        <v>5</v>
      </c>
      <c r="C399" s="131">
        <v>0.006163114837464651</v>
      </c>
      <c r="D399" s="87" t="s">
        <v>1640</v>
      </c>
      <c r="E399" s="87" t="b">
        <v>0</v>
      </c>
      <c r="F399" s="87" t="b">
        <v>0</v>
      </c>
      <c r="G399" s="87" t="b">
        <v>0</v>
      </c>
    </row>
    <row r="400" spans="1:7" ht="15">
      <c r="A400" s="87" t="s">
        <v>2034</v>
      </c>
      <c r="B400" s="87">
        <v>5</v>
      </c>
      <c r="C400" s="131">
        <v>0.005733168018440444</v>
      </c>
      <c r="D400" s="87" t="s">
        <v>1640</v>
      </c>
      <c r="E400" s="87" t="b">
        <v>0</v>
      </c>
      <c r="F400" s="87" t="b">
        <v>0</v>
      </c>
      <c r="G400" s="87" t="b">
        <v>0</v>
      </c>
    </row>
    <row r="401" spans="1:7" ht="15">
      <c r="A401" s="87" t="s">
        <v>2019</v>
      </c>
      <c r="B401" s="87">
        <v>5</v>
      </c>
      <c r="C401" s="131">
        <v>0.005733168018440444</v>
      </c>
      <c r="D401" s="87" t="s">
        <v>1640</v>
      </c>
      <c r="E401" s="87" t="b">
        <v>0</v>
      </c>
      <c r="F401" s="87" t="b">
        <v>0</v>
      </c>
      <c r="G401" s="87" t="b">
        <v>0</v>
      </c>
    </row>
    <row r="402" spans="1:7" ht="15">
      <c r="A402" s="87" t="s">
        <v>2020</v>
      </c>
      <c r="B402" s="87">
        <v>5</v>
      </c>
      <c r="C402" s="131">
        <v>0.005733168018440444</v>
      </c>
      <c r="D402" s="87" t="s">
        <v>1640</v>
      </c>
      <c r="E402" s="87" t="b">
        <v>0</v>
      </c>
      <c r="F402" s="87" t="b">
        <v>0</v>
      </c>
      <c r="G402" s="87" t="b">
        <v>0</v>
      </c>
    </row>
    <row r="403" spans="1:7" ht="15">
      <c r="A403" s="87" t="s">
        <v>1752</v>
      </c>
      <c r="B403" s="87">
        <v>5</v>
      </c>
      <c r="C403" s="131">
        <v>0.006163114837464651</v>
      </c>
      <c r="D403" s="87" t="s">
        <v>1640</v>
      </c>
      <c r="E403" s="87" t="b">
        <v>0</v>
      </c>
      <c r="F403" s="87" t="b">
        <v>0</v>
      </c>
      <c r="G403" s="87" t="b">
        <v>0</v>
      </c>
    </row>
    <row r="404" spans="1:7" ht="15">
      <c r="A404" s="87" t="s">
        <v>2028</v>
      </c>
      <c r="B404" s="87">
        <v>5</v>
      </c>
      <c r="C404" s="131">
        <v>0.005733168018440444</v>
      </c>
      <c r="D404" s="87" t="s">
        <v>1640</v>
      </c>
      <c r="E404" s="87" t="b">
        <v>1</v>
      </c>
      <c r="F404" s="87" t="b">
        <v>0</v>
      </c>
      <c r="G404" s="87" t="b">
        <v>0</v>
      </c>
    </row>
    <row r="405" spans="1:7" ht="15">
      <c r="A405" s="87" t="s">
        <v>2024</v>
      </c>
      <c r="B405" s="87">
        <v>5</v>
      </c>
      <c r="C405" s="131">
        <v>0.006163114837464651</v>
      </c>
      <c r="D405" s="87" t="s">
        <v>1640</v>
      </c>
      <c r="E405" s="87" t="b">
        <v>0</v>
      </c>
      <c r="F405" s="87" t="b">
        <v>0</v>
      </c>
      <c r="G405" s="87" t="b">
        <v>0</v>
      </c>
    </row>
    <row r="406" spans="1:7" ht="15">
      <c r="A406" s="87" t="s">
        <v>303</v>
      </c>
      <c r="B406" s="87">
        <v>5</v>
      </c>
      <c r="C406" s="131">
        <v>0.005733168018440444</v>
      </c>
      <c r="D406" s="87" t="s">
        <v>1640</v>
      </c>
      <c r="E406" s="87" t="b">
        <v>0</v>
      </c>
      <c r="F406" s="87" t="b">
        <v>0</v>
      </c>
      <c r="G406" s="87" t="b">
        <v>0</v>
      </c>
    </row>
    <row r="407" spans="1:7" ht="15">
      <c r="A407" s="87" t="s">
        <v>2032</v>
      </c>
      <c r="B407" s="87">
        <v>5</v>
      </c>
      <c r="C407" s="131">
        <v>0.006163114837464651</v>
      </c>
      <c r="D407" s="87" t="s">
        <v>1640</v>
      </c>
      <c r="E407" s="87" t="b">
        <v>0</v>
      </c>
      <c r="F407" s="87" t="b">
        <v>0</v>
      </c>
      <c r="G407" s="87" t="b">
        <v>0</v>
      </c>
    </row>
    <row r="408" spans="1:7" ht="15">
      <c r="A408" s="87" t="s">
        <v>243</v>
      </c>
      <c r="B408" s="87">
        <v>5</v>
      </c>
      <c r="C408" s="131">
        <v>0.005733168018440444</v>
      </c>
      <c r="D408" s="87" t="s">
        <v>1640</v>
      </c>
      <c r="E408" s="87" t="b">
        <v>0</v>
      </c>
      <c r="F408" s="87" t="b">
        <v>0</v>
      </c>
      <c r="G408" s="87" t="b">
        <v>0</v>
      </c>
    </row>
    <row r="409" spans="1:7" ht="15">
      <c r="A409" s="87" t="s">
        <v>1751</v>
      </c>
      <c r="B409" s="87">
        <v>4</v>
      </c>
      <c r="C409" s="131">
        <v>0.004930491869971721</v>
      </c>
      <c r="D409" s="87" t="s">
        <v>1640</v>
      </c>
      <c r="E409" s="87" t="b">
        <v>0</v>
      </c>
      <c r="F409" s="87" t="b">
        <v>0</v>
      </c>
      <c r="G409" s="87" t="b">
        <v>0</v>
      </c>
    </row>
    <row r="410" spans="1:7" ht="15">
      <c r="A410" s="87" t="s">
        <v>2026</v>
      </c>
      <c r="B410" s="87">
        <v>4</v>
      </c>
      <c r="C410" s="131">
        <v>0.004930491869971721</v>
      </c>
      <c r="D410" s="87" t="s">
        <v>1640</v>
      </c>
      <c r="E410" s="87" t="b">
        <v>0</v>
      </c>
      <c r="F410" s="87" t="b">
        <v>0</v>
      </c>
      <c r="G410" s="87" t="b">
        <v>0</v>
      </c>
    </row>
    <row r="411" spans="1:7" ht="15">
      <c r="A411" s="87" t="s">
        <v>2039</v>
      </c>
      <c r="B411" s="87">
        <v>4</v>
      </c>
      <c r="C411" s="131">
        <v>0.004930491869971721</v>
      </c>
      <c r="D411" s="87" t="s">
        <v>1640</v>
      </c>
      <c r="E411" s="87" t="b">
        <v>0</v>
      </c>
      <c r="F411" s="87" t="b">
        <v>0</v>
      </c>
      <c r="G411" s="87" t="b">
        <v>0</v>
      </c>
    </row>
    <row r="412" spans="1:7" ht="15">
      <c r="A412" s="87" t="s">
        <v>2030</v>
      </c>
      <c r="B412" s="87">
        <v>4</v>
      </c>
      <c r="C412" s="131">
        <v>0.004930491869971721</v>
      </c>
      <c r="D412" s="87" t="s">
        <v>1640</v>
      </c>
      <c r="E412" s="87" t="b">
        <v>0</v>
      </c>
      <c r="F412" s="87" t="b">
        <v>0</v>
      </c>
      <c r="G412" s="87" t="b">
        <v>0</v>
      </c>
    </row>
    <row r="413" spans="1:7" ht="15">
      <c r="A413" s="87" t="s">
        <v>2064</v>
      </c>
      <c r="B413" s="87">
        <v>4</v>
      </c>
      <c r="C413" s="131">
        <v>0.0059989213133221425</v>
      </c>
      <c r="D413" s="87" t="s">
        <v>1640</v>
      </c>
      <c r="E413" s="87" t="b">
        <v>0</v>
      </c>
      <c r="F413" s="87" t="b">
        <v>0</v>
      </c>
      <c r="G413" s="87" t="b">
        <v>0</v>
      </c>
    </row>
    <row r="414" spans="1:7" ht="15">
      <c r="A414" s="87" t="s">
        <v>2025</v>
      </c>
      <c r="B414" s="87">
        <v>4</v>
      </c>
      <c r="C414" s="131">
        <v>0.004930491869971721</v>
      </c>
      <c r="D414" s="87" t="s">
        <v>1640</v>
      </c>
      <c r="E414" s="87" t="b">
        <v>0</v>
      </c>
      <c r="F414" s="87" t="b">
        <v>0</v>
      </c>
      <c r="G414" s="87" t="b">
        <v>0</v>
      </c>
    </row>
    <row r="415" spans="1:7" ht="15">
      <c r="A415" s="87" t="s">
        <v>1765</v>
      </c>
      <c r="B415" s="87">
        <v>4</v>
      </c>
      <c r="C415" s="131">
        <v>0.005373930154295767</v>
      </c>
      <c r="D415" s="87" t="s">
        <v>1640</v>
      </c>
      <c r="E415" s="87" t="b">
        <v>0</v>
      </c>
      <c r="F415" s="87" t="b">
        <v>0</v>
      </c>
      <c r="G415" s="87" t="b">
        <v>0</v>
      </c>
    </row>
    <row r="416" spans="1:7" ht="15">
      <c r="A416" s="87" t="s">
        <v>1764</v>
      </c>
      <c r="B416" s="87">
        <v>4</v>
      </c>
      <c r="C416" s="131">
        <v>0.005373930154295767</v>
      </c>
      <c r="D416" s="87" t="s">
        <v>1640</v>
      </c>
      <c r="E416" s="87" t="b">
        <v>0</v>
      </c>
      <c r="F416" s="87" t="b">
        <v>0</v>
      </c>
      <c r="G416" s="87" t="b">
        <v>0</v>
      </c>
    </row>
    <row r="417" spans="1:7" ht="15">
      <c r="A417" s="87" t="s">
        <v>276</v>
      </c>
      <c r="B417" s="87">
        <v>4</v>
      </c>
      <c r="C417" s="131">
        <v>0.004930491869971721</v>
      </c>
      <c r="D417" s="87" t="s">
        <v>1640</v>
      </c>
      <c r="E417" s="87" t="b">
        <v>0</v>
      </c>
      <c r="F417" s="87" t="b">
        <v>0</v>
      </c>
      <c r="G417" s="87" t="b">
        <v>0</v>
      </c>
    </row>
    <row r="418" spans="1:7" ht="15">
      <c r="A418" s="87" t="s">
        <v>275</v>
      </c>
      <c r="B418" s="87">
        <v>4</v>
      </c>
      <c r="C418" s="131">
        <v>0.004930491869971721</v>
      </c>
      <c r="D418" s="87" t="s">
        <v>1640</v>
      </c>
      <c r="E418" s="87" t="b">
        <v>0</v>
      </c>
      <c r="F418" s="87" t="b">
        <v>0</v>
      </c>
      <c r="G418" s="87" t="b">
        <v>0</v>
      </c>
    </row>
    <row r="419" spans="1:7" ht="15">
      <c r="A419" s="87" t="s">
        <v>2049</v>
      </c>
      <c r="B419" s="87">
        <v>4</v>
      </c>
      <c r="C419" s="131">
        <v>0.004930491869971721</v>
      </c>
      <c r="D419" s="87" t="s">
        <v>1640</v>
      </c>
      <c r="E419" s="87" t="b">
        <v>1</v>
      </c>
      <c r="F419" s="87" t="b">
        <v>0</v>
      </c>
      <c r="G419" s="87" t="b">
        <v>0</v>
      </c>
    </row>
    <row r="420" spans="1:7" ht="15">
      <c r="A420" s="87" t="s">
        <v>1714</v>
      </c>
      <c r="B420" s="87">
        <v>4</v>
      </c>
      <c r="C420" s="131">
        <v>0.004930491869971721</v>
      </c>
      <c r="D420" s="87" t="s">
        <v>1640</v>
      </c>
      <c r="E420" s="87" t="b">
        <v>0</v>
      </c>
      <c r="F420" s="87" t="b">
        <v>0</v>
      </c>
      <c r="G420" s="87" t="b">
        <v>0</v>
      </c>
    </row>
    <row r="421" spans="1:7" ht="15">
      <c r="A421" s="87" t="s">
        <v>2038</v>
      </c>
      <c r="B421" s="87">
        <v>4</v>
      </c>
      <c r="C421" s="131">
        <v>0.005373930154295767</v>
      </c>
      <c r="D421" s="87" t="s">
        <v>1640</v>
      </c>
      <c r="E421" s="87" t="b">
        <v>0</v>
      </c>
      <c r="F421" s="87" t="b">
        <v>0</v>
      </c>
      <c r="G421" s="87" t="b">
        <v>0</v>
      </c>
    </row>
    <row r="422" spans="1:7" ht="15">
      <c r="A422" s="87" t="s">
        <v>2035</v>
      </c>
      <c r="B422" s="87">
        <v>4</v>
      </c>
      <c r="C422" s="131">
        <v>0.004930491869971721</v>
      </c>
      <c r="D422" s="87" t="s">
        <v>1640</v>
      </c>
      <c r="E422" s="87" t="b">
        <v>0</v>
      </c>
      <c r="F422" s="87" t="b">
        <v>0</v>
      </c>
      <c r="G422" s="87" t="b">
        <v>0</v>
      </c>
    </row>
    <row r="423" spans="1:7" ht="15">
      <c r="A423" s="87" t="s">
        <v>2022</v>
      </c>
      <c r="B423" s="87">
        <v>4</v>
      </c>
      <c r="C423" s="131">
        <v>0.005373930154295767</v>
      </c>
      <c r="D423" s="87" t="s">
        <v>1640</v>
      </c>
      <c r="E423" s="87" t="b">
        <v>0</v>
      </c>
      <c r="F423" s="87" t="b">
        <v>0</v>
      </c>
      <c r="G423" s="87" t="b">
        <v>0</v>
      </c>
    </row>
    <row r="424" spans="1:7" ht="15">
      <c r="A424" s="87" t="s">
        <v>2036</v>
      </c>
      <c r="B424" s="87">
        <v>4</v>
      </c>
      <c r="C424" s="131">
        <v>0.004930491869971721</v>
      </c>
      <c r="D424" s="87" t="s">
        <v>1640</v>
      </c>
      <c r="E424" s="87" t="b">
        <v>0</v>
      </c>
      <c r="F424" s="87" t="b">
        <v>0</v>
      </c>
      <c r="G424" s="87" t="b">
        <v>0</v>
      </c>
    </row>
    <row r="425" spans="1:7" ht="15">
      <c r="A425" s="87" t="s">
        <v>2031</v>
      </c>
      <c r="B425" s="87">
        <v>4</v>
      </c>
      <c r="C425" s="131">
        <v>0.004930491869971721</v>
      </c>
      <c r="D425" s="87" t="s">
        <v>1640</v>
      </c>
      <c r="E425" s="87" t="b">
        <v>1</v>
      </c>
      <c r="F425" s="87" t="b">
        <v>0</v>
      </c>
      <c r="G425" s="87" t="b">
        <v>0</v>
      </c>
    </row>
    <row r="426" spans="1:7" ht="15">
      <c r="A426" s="87" t="s">
        <v>2046</v>
      </c>
      <c r="B426" s="87">
        <v>4</v>
      </c>
      <c r="C426" s="131">
        <v>0.004930491869971721</v>
      </c>
      <c r="D426" s="87" t="s">
        <v>1640</v>
      </c>
      <c r="E426" s="87" t="b">
        <v>1</v>
      </c>
      <c r="F426" s="87" t="b">
        <v>0</v>
      </c>
      <c r="G426" s="87" t="b">
        <v>0</v>
      </c>
    </row>
    <row r="427" spans="1:7" ht="15">
      <c r="A427" s="87" t="s">
        <v>2053</v>
      </c>
      <c r="B427" s="87">
        <v>4</v>
      </c>
      <c r="C427" s="131">
        <v>0.0059989213133221425</v>
      </c>
      <c r="D427" s="87" t="s">
        <v>1640</v>
      </c>
      <c r="E427" s="87" t="b">
        <v>0</v>
      </c>
      <c r="F427" s="87" t="b">
        <v>0</v>
      </c>
      <c r="G427" s="87" t="b">
        <v>0</v>
      </c>
    </row>
    <row r="428" spans="1:7" ht="15">
      <c r="A428" s="87" t="s">
        <v>257</v>
      </c>
      <c r="B428" s="87">
        <v>4</v>
      </c>
      <c r="C428" s="131">
        <v>0.004930491869971721</v>
      </c>
      <c r="D428" s="87" t="s">
        <v>1640</v>
      </c>
      <c r="E428" s="87" t="b">
        <v>0</v>
      </c>
      <c r="F428" s="87" t="b">
        <v>0</v>
      </c>
      <c r="G428" s="87" t="b">
        <v>0</v>
      </c>
    </row>
    <row r="429" spans="1:7" ht="15">
      <c r="A429" s="87" t="s">
        <v>2047</v>
      </c>
      <c r="B429" s="87">
        <v>4</v>
      </c>
      <c r="C429" s="131">
        <v>0.004930491869971721</v>
      </c>
      <c r="D429" s="87" t="s">
        <v>1640</v>
      </c>
      <c r="E429" s="87" t="b">
        <v>0</v>
      </c>
      <c r="F429" s="87" t="b">
        <v>0</v>
      </c>
      <c r="G429" s="87" t="b">
        <v>0</v>
      </c>
    </row>
    <row r="430" spans="1:7" ht="15">
      <c r="A430" s="87" t="s">
        <v>2067</v>
      </c>
      <c r="B430" s="87">
        <v>3</v>
      </c>
      <c r="C430" s="131">
        <v>0.004030447615721825</v>
      </c>
      <c r="D430" s="87" t="s">
        <v>1640</v>
      </c>
      <c r="E430" s="87" t="b">
        <v>0</v>
      </c>
      <c r="F430" s="87" t="b">
        <v>0</v>
      </c>
      <c r="G430" s="87" t="b">
        <v>0</v>
      </c>
    </row>
    <row r="431" spans="1:7" ht="15">
      <c r="A431" s="87" t="s">
        <v>2068</v>
      </c>
      <c r="B431" s="87">
        <v>3</v>
      </c>
      <c r="C431" s="131">
        <v>0.004030447615721825</v>
      </c>
      <c r="D431" s="87" t="s">
        <v>1640</v>
      </c>
      <c r="E431" s="87" t="b">
        <v>0</v>
      </c>
      <c r="F431" s="87" t="b">
        <v>0</v>
      </c>
      <c r="G431" s="87" t="b">
        <v>0</v>
      </c>
    </row>
    <row r="432" spans="1:7" ht="15">
      <c r="A432" s="87" t="s">
        <v>2063</v>
      </c>
      <c r="B432" s="87">
        <v>3</v>
      </c>
      <c r="C432" s="131">
        <v>0.004030447615721825</v>
      </c>
      <c r="D432" s="87" t="s">
        <v>1640</v>
      </c>
      <c r="E432" s="87" t="b">
        <v>1</v>
      </c>
      <c r="F432" s="87" t="b">
        <v>0</v>
      </c>
      <c r="G432" s="87" t="b">
        <v>0</v>
      </c>
    </row>
    <row r="433" spans="1:7" ht="15">
      <c r="A433" s="87" t="s">
        <v>2106</v>
      </c>
      <c r="B433" s="87">
        <v>3</v>
      </c>
      <c r="C433" s="131">
        <v>0.004030447615721825</v>
      </c>
      <c r="D433" s="87" t="s">
        <v>1640</v>
      </c>
      <c r="E433" s="87" t="b">
        <v>0</v>
      </c>
      <c r="F433" s="87" t="b">
        <v>0</v>
      </c>
      <c r="G433" s="87" t="b">
        <v>0</v>
      </c>
    </row>
    <row r="434" spans="1:7" ht="15">
      <c r="A434" s="87" t="s">
        <v>2029</v>
      </c>
      <c r="B434" s="87">
        <v>3</v>
      </c>
      <c r="C434" s="131">
        <v>0.004030447615721825</v>
      </c>
      <c r="D434" s="87" t="s">
        <v>1640</v>
      </c>
      <c r="E434" s="87" t="b">
        <v>0</v>
      </c>
      <c r="F434" s="87" t="b">
        <v>0</v>
      </c>
      <c r="G434" s="87" t="b">
        <v>0</v>
      </c>
    </row>
    <row r="435" spans="1:7" ht="15">
      <c r="A435" s="87" t="s">
        <v>2050</v>
      </c>
      <c r="B435" s="87">
        <v>3</v>
      </c>
      <c r="C435" s="131">
        <v>0.004499190984991607</v>
      </c>
      <c r="D435" s="87" t="s">
        <v>1640</v>
      </c>
      <c r="E435" s="87" t="b">
        <v>0</v>
      </c>
      <c r="F435" s="87" t="b">
        <v>0</v>
      </c>
      <c r="G435" s="87" t="b">
        <v>0</v>
      </c>
    </row>
    <row r="436" spans="1:7" ht="15">
      <c r="A436" s="87" t="s">
        <v>2033</v>
      </c>
      <c r="B436" s="87">
        <v>3</v>
      </c>
      <c r="C436" s="131">
        <v>0.004030447615721825</v>
      </c>
      <c r="D436" s="87" t="s">
        <v>1640</v>
      </c>
      <c r="E436" s="87" t="b">
        <v>0</v>
      </c>
      <c r="F436" s="87" t="b">
        <v>0</v>
      </c>
      <c r="G436" s="87" t="b">
        <v>0</v>
      </c>
    </row>
    <row r="437" spans="1:7" ht="15">
      <c r="A437" s="87" t="s">
        <v>2103</v>
      </c>
      <c r="B437" s="87">
        <v>3</v>
      </c>
      <c r="C437" s="131">
        <v>0.004030447615721825</v>
      </c>
      <c r="D437" s="87" t="s">
        <v>1640</v>
      </c>
      <c r="E437" s="87" t="b">
        <v>0</v>
      </c>
      <c r="F437" s="87" t="b">
        <v>0</v>
      </c>
      <c r="G437" s="87" t="b">
        <v>0</v>
      </c>
    </row>
    <row r="438" spans="1:7" ht="15">
      <c r="A438" s="87" t="s">
        <v>2037</v>
      </c>
      <c r="B438" s="87">
        <v>3</v>
      </c>
      <c r="C438" s="131">
        <v>0.004030447615721825</v>
      </c>
      <c r="D438" s="87" t="s">
        <v>1640</v>
      </c>
      <c r="E438" s="87" t="b">
        <v>0</v>
      </c>
      <c r="F438" s="87" t="b">
        <v>0</v>
      </c>
      <c r="G438" s="87" t="b">
        <v>0</v>
      </c>
    </row>
    <row r="439" spans="1:7" ht="15">
      <c r="A439" s="87" t="s">
        <v>259</v>
      </c>
      <c r="B439" s="87">
        <v>3</v>
      </c>
      <c r="C439" s="131">
        <v>0.004030447615721825</v>
      </c>
      <c r="D439" s="87" t="s">
        <v>1640</v>
      </c>
      <c r="E439" s="87" t="b">
        <v>0</v>
      </c>
      <c r="F439" s="87" t="b">
        <v>0</v>
      </c>
      <c r="G439" s="87" t="b">
        <v>0</v>
      </c>
    </row>
    <row r="440" spans="1:7" ht="15">
      <c r="A440" s="87" t="s">
        <v>2058</v>
      </c>
      <c r="B440" s="87">
        <v>3</v>
      </c>
      <c r="C440" s="131">
        <v>0.004030447615721825</v>
      </c>
      <c r="D440" s="87" t="s">
        <v>1640</v>
      </c>
      <c r="E440" s="87" t="b">
        <v>0</v>
      </c>
      <c r="F440" s="87" t="b">
        <v>0</v>
      </c>
      <c r="G440" s="87" t="b">
        <v>0</v>
      </c>
    </row>
    <row r="441" spans="1:7" ht="15">
      <c r="A441" s="87" t="s">
        <v>2110</v>
      </c>
      <c r="B441" s="87">
        <v>3</v>
      </c>
      <c r="C441" s="131">
        <v>0.004030447615721825</v>
      </c>
      <c r="D441" s="87" t="s">
        <v>1640</v>
      </c>
      <c r="E441" s="87" t="b">
        <v>0</v>
      </c>
      <c r="F441" s="87" t="b">
        <v>0</v>
      </c>
      <c r="G441" s="87" t="b">
        <v>0</v>
      </c>
    </row>
    <row r="442" spans="1:7" ht="15">
      <c r="A442" s="87" t="s">
        <v>2061</v>
      </c>
      <c r="B442" s="87">
        <v>3</v>
      </c>
      <c r="C442" s="131">
        <v>0.004030447615721825</v>
      </c>
      <c r="D442" s="87" t="s">
        <v>1640</v>
      </c>
      <c r="E442" s="87" t="b">
        <v>0</v>
      </c>
      <c r="F442" s="87" t="b">
        <v>0</v>
      </c>
      <c r="G442" s="87" t="b">
        <v>0</v>
      </c>
    </row>
    <row r="443" spans="1:7" ht="15">
      <c r="A443" s="87" t="s">
        <v>2041</v>
      </c>
      <c r="B443" s="87">
        <v>3</v>
      </c>
      <c r="C443" s="131">
        <v>0.004499190984991607</v>
      </c>
      <c r="D443" s="87" t="s">
        <v>1640</v>
      </c>
      <c r="E443" s="87" t="b">
        <v>0</v>
      </c>
      <c r="F443" s="87" t="b">
        <v>0</v>
      </c>
      <c r="G443" s="87" t="b">
        <v>0</v>
      </c>
    </row>
    <row r="444" spans="1:7" ht="15">
      <c r="A444" s="87" t="s">
        <v>239</v>
      </c>
      <c r="B444" s="87">
        <v>3</v>
      </c>
      <c r="C444" s="131">
        <v>0.004030447615721825</v>
      </c>
      <c r="D444" s="87" t="s">
        <v>1640</v>
      </c>
      <c r="E444" s="87" t="b">
        <v>0</v>
      </c>
      <c r="F444" s="87" t="b">
        <v>0</v>
      </c>
      <c r="G444" s="87" t="b">
        <v>0</v>
      </c>
    </row>
    <row r="445" spans="1:7" ht="15">
      <c r="A445" s="87" t="s">
        <v>2084</v>
      </c>
      <c r="B445" s="87">
        <v>3</v>
      </c>
      <c r="C445" s="131">
        <v>0.004030447615721825</v>
      </c>
      <c r="D445" s="87" t="s">
        <v>1640</v>
      </c>
      <c r="E445" s="87" t="b">
        <v>0</v>
      </c>
      <c r="F445" s="87" t="b">
        <v>0</v>
      </c>
      <c r="G445" s="87" t="b">
        <v>0</v>
      </c>
    </row>
    <row r="446" spans="1:7" ht="15">
      <c r="A446" s="87" t="s">
        <v>2040</v>
      </c>
      <c r="B446" s="87">
        <v>3</v>
      </c>
      <c r="C446" s="131">
        <v>0.004030447615721825</v>
      </c>
      <c r="D446" s="87" t="s">
        <v>1640</v>
      </c>
      <c r="E446" s="87" t="b">
        <v>0</v>
      </c>
      <c r="F446" s="87" t="b">
        <v>0</v>
      </c>
      <c r="G446" s="87" t="b">
        <v>0</v>
      </c>
    </row>
    <row r="447" spans="1:7" ht="15">
      <c r="A447" s="87" t="s">
        <v>2027</v>
      </c>
      <c r="B447" s="87">
        <v>3</v>
      </c>
      <c r="C447" s="131">
        <v>0.004499190984991607</v>
      </c>
      <c r="D447" s="87" t="s">
        <v>1640</v>
      </c>
      <c r="E447" s="87" t="b">
        <v>0</v>
      </c>
      <c r="F447" s="87" t="b">
        <v>0</v>
      </c>
      <c r="G447" s="87" t="b">
        <v>0</v>
      </c>
    </row>
    <row r="448" spans="1:7" ht="15">
      <c r="A448" s="87" t="s">
        <v>2104</v>
      </c>
      <c r="B448" s="87">
        <v>3</v>
      </c>
      <c r="C448" s="131">
        <v>0.004030447615721825</v>
      </c>
      <c r="D448" s="87" t="s">
        <v>1640</v>
      </c>
      <c r="E448" s="87" t="b">
        <v>0</v>
      </c>
      <c r="F448" s="87" t="b">
        <v>0</v>
      </c>
      <c r="G448" s="87" t="b">
        <v>0</v>
      </c>
    </row>
    <row r="449" spans="1:7" ht="15">
      <c r="A449" s="87" t="s">
        <v>242</v>
      </c>
      <c r="B449" s="87">
        <v>3</v>
      </c>
      <c r="C449" s="131">
        <v>0.004030447615721825</v>
      </c>
      <c r="D449" s="87" t="s">
        <v>1640</v>
      </c>
      <c r="E449" s="87" t="b">
        <v>0</v>
      </c>
      <c r="F449" s="87" t="b">
        <v>0</v>
      </c>
      <c r="G449" s="87" t="b">
        <v>0</v>
      </c>
    </row>
    <row r="450" spans="1:7" ht="15">
      <c r="A450" s="87" t="s">
        <v>2100</v>
      </c>
      <c r="B450" s="87">
        <v>3</v>
      </c>
      <c r="C450" s="131">
        <v>0.004030447615721825</v>
      </c>
      <c r="D450" s="87" t="s">
        <v>1640</v>
      </c>
      <c r="E450" s="87" t="b">
        <v>0</v>
      </c>
      <c r="F450" s="87" t="b">
        <v>0</v>
      </c>
      <c r="G450" s="87" t="b">
        <v>0</v>
      </c>
    </row>
    <row r="451" spans="1:7" ht="15">
      <c r="A451" s="87" t="s">
        <v>2085</v>
      </c>
      <c r="B451" s="87">
        <v>3</v>
      </c>
      <c r="C451" s="131">
        <v>0.004030447615721825</v>
      </c>
      <c r="D451" s="87" t="s">
        <v>1640</v>
      </c>
      <c r="E451" s="87" t="b">
        <v>0</v>
      </c>
      <c r="F451" s="87" t="b">
        <v>0</v>
      </c>
      <c r="G451" s="87" t="b">
        <v>0</v>
      </c>
    </row>
    <row r="452" spans="1:7" ht="15">
      <c r="A452" s="87" t="s">
        <v>2098</v>
      </c>
      <c r="B452" s="87">
        <v>3</v>
      </c>
      <c r="C452" s="131">
        <v>0.004030447615721825</v>
      </c>
      <c r="D452" s="87" t="s">
        <v>1640</v>
      </c>
      <c r="E452" s="87" t="b">
        <v>0</v>
      </c>
      <c r="F452" s="87" t="b">
        <v>0</v>
      </c>
      <c r="G452" s="87" t="b">
        <v>0</v>
      </c>
    </row>
    <row r="453" spans="1:7" ht="15">
      <c r="A453" s="87" t="s">
        <v>2059</v>
      </c>
      <c r="B453" s="87">
        <v>3</v>
      </c>
      <c r="C453" s="131">
        <v>0.004030447615721825</v>
      </c>
      <c r="D453" s="87" t="s">
        <v>1640</v>
      </c>
      <c r="E453" s="87" t="b">
        <v>0</v>
      </c>
      <c r="F453" s="87" t="b">
        <v>0</v>
      </c>
      <c r="G453" s="87" t="b">
        <v>0</v>
      </c>
    </row>
    <row r="454" spans="1:7" ht="15">
      <c r="A454" s="87" t="s">
        <v>2062</v>
      </c>
      <c r="B454" s="87">
        <v>3</v>
      </c>
      <c r="C454" s="131">
        <v>0.004030447615721825</v>
      </c>
      <c r="D454" s="87" t="s">
        <v>1640</v>
      </c>
      <c r="E454" s="87" t="b">
        <v>0</v>
      </c>
      <c r="F454" s="87" t="b">
        <v>0</v>
      </c>
      <c r="G454" s="87" t="b">
        <v>0</v>
      </c>
    </row>
    <row r="455" spans="1:7" ht="15">
      <c r="A455" s="87" t="s">
        <v>2045</v>
      </c>
      <c r="B455" s="87">
        <v>3</v>
      </c>
      <c r="C455" s="131">
        <v>0.004030447615721825</v>
      </c>
      <c r="D455" s="87" t="s">
        <v>1640</v>
      </c>
      <c r="E455" s="87" t="b">
        <v>0</v>
      </c>
      <c r="F455" s="87" t="b">
        <v>0</v>
      </c>
      <c r="G455" s="87" t="b">
        <v>0</v>
      </c>
    </row>
    <row r="456" spans="1:7" ht="15">
      <c r="A456" s="87" t="s">
        <v>1717</v>
      </c>
      <c r="B456" s="87">
        <v>3</v>
      </c>
      <c r="C456" s="131">
        <v>0.004030447615721825</v>
      </c>
      <c r="D456" s="87" t="s">
        <v>1640</v>
      </c>
      <c r="E456" s="87" t="b">
        <v>0</v>
      </c>
      <c r="F456" s="87" t="b">
        <v>0</v>
      </c>
      <c r="G456" s="87" t="b">
        <v>0</v>
      </c>
    </row>
    <row r="457" spans="1:7" ht="15">
      <c r="A457" s="87" t="s">
        <v>2097</v>
      </c>
      <c r="B457" s="87">
        <v>3</v>
      </c>
      <c r="C457" s="131">
        <v>0.004030447615721825</v>
      </c>
      <c r="D457" s="87" t="s">
        <v>1640</v>
      </c>
      <c r="E457" s="87" t="b">
        <v>0</v>
      </c>
      <c r="F457" s="87" t="b">
        <v>0</v>
      </c>
      <c r="G457" s="87" t="b">
        <v>0</v>
      </c>
    </row>
    <row r="458" spans="1:7" ht="15">
      <c r="A458" s="87" t="s">
        <v>2042</v>
      </c>
      <c r="B458" s="87">
        <v>3</v>
      </c>
      <c r="C458" s="131">
        <v>0.004499190984991607</v>
      </c>
      <c r="D458" s="87" t="s">
        <v>1640</v>
      </c>
      <c r="E458" s="87" t="b">
        <v>0</v>
      </c>
      <c r="F458" s="87" t="b">
        <v>0</v>
      </c>
      <c r="G458" s="87" t="b">
        <v>0</v>
      </c>
    </row>
    <row r="459" spans="1:7" ht="15">
      <c r="A459" s="87" t="s">
        <v>2052</v>
      </c>
      <c r="B459" s="87">
        <v>3</v>
      </c>
      <c r="C459" s="131">
        <v>0.004030447615721825</v>
      </c>
      <c r="D459" s="87" t="s">
        <v>1640</v>
      </c>
      <c r="E459" s="87" t="b">
        <v>0</v>
      </c>
      <c r="F459" s="87" t="b">
        <v>0</v>
      </c>
      <c r="G459" s="87" t="b">
        <v>0</v>
      </c>
    </row>
    <row r="460" spans="1:7" ht="15">
      <c r="A460" s="87" t="s">
        <v>2056</v>
      </c>
      <c r="B460" s="87">
        <v>3</v>
      </c>
      <c r="C460" s="131">
        <v>0.004030447615721825</v>
      </c>
      <c r="D460" s="87" t="s">
        <v>1640</v>
      </c>
      <c r="E460" s="87" t="b">
        <v>0</v>
      </c>
      <c r="F460" s="87" t="b">
        <v>0</v>
      </c>
      <c r="G460" s="87" t="b">
        <v>0</v>
      </c>
    </row>
    <row r="461" spans="1:7" ht="15">
      <c r="A461" s="87" t="s">
        <v>2105</v>
      </c>
      <c r="B461" s="87">
        <v>3</v>
      </c>
      <c r="C461" s="131">
        <v>0.004030447615721825</v>
      </c>
      <c r="D461" s="87" t="s">
        <v>1640</v>
      </c>
      <c r="E461" s="87" t="b">
        <v>0</v>
      </c>
      <c r="F461" s="87" t="b">
        <v>0</v>
      </c>
      <c r="G461" s="87" t="b">
        <v>0</v>
      </c>
    </row>
    <row r="462" spans="1:7" ht="15">
      <c r="A462" s="87" t="s">
        <v>249</v>
      </c>
      <c r="B462" s="87">
        <v>3</v>
      </c>
      <c r="C462" s="131">
        <v>0.004030447615721825</v>
      </c>
      <c r="D462" s="87" t="s">
        <v>1640</v>
      </c>
      <c r="E462" s="87" t="b">
        <v>0</v>
      </c>
      <c r="F462" s="87" t="b">
        <v>0</v>
      </c>
      <c r="G462" s="87" t="b">
        <v>0</v>
      </c>
    </row>
    <row r="463" spans="1:7" ht="15">
      <c r="A463" s="87" t="s">
        <v>2048</v>
      </c>
      <c r="B463" s="87">
        <v>3</v>
      </c>
      <c r="C463" s="131">
        <v>0.004030447615721825</v>
      </c>
      <c r="D463" s="87" t="s">
        <v>1640</v>
      </c>
      <c r="E463" s="87" t="b">
        <v>0</v>
      </c>
      <c r="F463" s="87" t="b">
        <v>0</v>
      </c>
      <c r="G463" s="87" t="b">
        <v>0</v>
      </c>
    </row>
    <row r="464" spans="1:7" ht="15">
      <c r="A464" s="87" t="s">
        <v>2077</v>
      </c>
      <c r="B464" s="87">
        <v>3</v>
      </c>
      <c r="C464" s="131">
        <v>0.004030447615721825</v>
      </c>
      <c r="D464" s="87" t="s">
        <v>1640</v>
      </c>
      <c r="E464" s="87" t="b">
        <v>0</v>
      </c>
      <c r="F464" s="87" t="b">
        <v>0</v>
      </c>
      <c r="G464" s="87" t="b">
        <v>0</v>
      </c>
    </row>
    <row r="465" spans="1:7" ht="15">
      <c r="A465" s="87" t="s">
        <v>2070</v>
      </c>
      <c r="B465" s="87">
        <v>3</v>
      </c>
      <c r="C465" s="131">
        <v>0.004030447615721825</v>
      </c>
      <c r="D465" s="87" t="s">
        <v>1640</v>
      </c>
      <c r="E465" s="87" t="b">
        <v>0</v>
      </c>
      <c r="F465" s="87" t="b">
        <v>0</v>
      </c>
      <c r="G465" s="87" t="b">
        <v>0</v>
      </c>
    </row>
    <row r="466" spans="1:7" ht="15">
      <c r="A466" s="87" t="s">
        <v>247</v>
      </c>
      <c r="B466" s="87">
        <v>3</v>
      </c>
      <c r="C466" s="131">
        <v>0.004030447615721825</v>
      </c>
      <c r="D466" s="87" t="s">
        <v>1640</v>
      </c>
      <c r="E466" s="87" t="b">
        <v>0</v>
      </c>
      <c r="F466" s="87" t="b">
        <v>0</v>
      </c>
      <c r="G466" s="87" t="b">
        <v>0</v>
      </c>
    </row>
    <row r="467" spans="1:7" ht="15">
      <c r="A467" s="87" t="s">
        <v>260</v>
      </c>
      <c r="B467" s="87">
        <v>3</v>
      </c>
      <c r="C467" s="131">
        <v>0.004030447615721825</v>
      </c>
      <c r="D467" s="87" t="s">
        <v>1640</v>
      </c>
      <c r="E467" s="87" t="b">
        <v>0</v>
      </c>
      <c r="F467" s="87" t="b">
        <v>0</v>
      </c>
      <c r="G467" s="87" t="b">
        <v>0</v>
      </c>
    </row>
    <row r="468" spans="1:7" ht="15">
      <c r="A468" s="87" t="s">
        <v>292</v>
      </c>
      <c r="B468" s="87">
        <v>3</v>
      </c>
      <c r="C468" s="131">
        <v>0.004030447615721825</v>
      </c>
      <c r="D468" s="87" t="s">
        <v>1640</v>
      </c>
      <c r="E468" s="87" t="b">
        <v>0</v>
      </c>
      <c r="F468" s="87" t="b">
        <v>0</v>
      </c>
      <c r="G468" s="87" t="b">
        <v>0</v>
      </c>
    </row>
    <row r="469" spans="1:7" ht="15">
      <c r="A469" s="87" t="s">
        <v>2023</v>
      </c>
      <c r="B469" s="87">
        <v>3</v>
      </c>
      <c r="C469" s="131">
        <v>0.004030447615721825</v>
      </c>
      <c r="D469" s="87" t="s">
        <v>1640</v>
      </c>
      <c r="E469" s="87" t="b">
        <v>0</v>
      </c>
      <c r="F469" s="87" t="b">
        <v>0</v>
      </c>
      <c r="G469" s="87" t="b">
        <v>0</v>
      </c>
    </row>
    <row r="470" spans="1:7" ht="15">
      <c r="A470" s="87" t="s">
        <v>2075</v>
      </c>
      <c r="B470" s="87">
        <v>3</v>
      </c>
      <c r="C470" s="131">
        <v>0.004030447615721825</v>
      </c>
      <c r="D470" s="87" t="s">
        <v>1640</v>
      </c>
      <c r="E470" s="87" t="b">
        <v>0</v>
      </c>
      <c r="F470" s="87" t="b">
        <v>0</v>
      </c>
      <c r="G470" s="87" t="b">
        <v>0</v>
      </c>
    </row>
    <row r="471" spans="1:7" ht="15">
      <c r="A471" s="87" t="s">
        <v>2083</v>
      </c>
      <c r="B471" s="87">
        <v>3</v>
      </c>
      <c r="C471" s="131">
        <v>0.004499190984991607</v>
      </c>
      <c r="D471" s="87" t="s">
        <v>1640</v>
      </c>
      <c r="E471" s="87" t="b">
        <v>0</v>
      </c>
      <c r="F471" s="87" t="b">
        <v>0</v>
      </c>
      <c r="G471" s="87" t="b">
        <v>0</v>
      </c>
    </row>
    <row r="472" spans="1:7" ht="15">
      <c r="A472" s="87" t="s">
        <v>2073</v>
      </c>
      <c r="B472" s="87">
        <v>3</v>
      </c>
      <c r="C472" s="131">
        <v>0.004030447615721825</v>
      </c>
      <c r="D472" s="87" t="s">
        <v>1640</v>
      </c>
      <c r="E472" s="87" t="b">
        <v>0</v>
      </c>
      <c r="F472" s="87" t="b">
        <v>0</v>
      </c>
      <c r="G472" s="87" t="b">
        <v>0</v>
      </c>
    </row>
    <row r="473" spans="1:7" ht="15">
      <c r="A473" s="87" t="s">
        <v>2081</v>
      </c>
      <c r="B473" s="87">
        <v>3</v>
      </c>
      <c r="C473" s="131">
        <v>0.004030447615721825</v>
      </c>
      <c r="D473" s="87" t="s">
        <v>1640</v>
      </c>
      <c r="E473" s="87" t="b">
        <v>0</v>
      </c>
      <c r="F473" s="87" t="b">
        <v>0</v>
      </c>
      <c r="G473" s="87" t="b">
        <v>0</v>
      </c>
    </row>
    <row r="474" spans="1:7" ht="15">
      <c r="A474" s="87" t="s">
        <v>2079</v>
      </c>
      <c r="B474" s="87">
        <v>3</v>
      </c>
      <c r="C474" s="131">
        <v>0.004030447615721825</v>
      </c>
      <c r="D474" s="87" t="s">
        <v>1640</v>
      </c>
      <c r="E474" s="87" t="b">
        <v>0</v>
      </c>
      <c r="F474" s="87" t="b">
        <v>0</v>
      </c>
      <c r="G474" s="87" t="b">
        <v>0</v>
      </c>
    </row>
    <row r="475" spans="1:7" ht="15">
      <c r="A475" s="87" t="s">
        <v>376</v>
      </c>
      <c r="B475" s="87">
        <v>3</v>
      </c>
      <c r="C475" s="131">
        <v>0.004030447615721825</v>
      </c>
      <c r="D475" s="87" t="s">
        <v>1640</v>
      </c>
      <c r="E475" s="87" t="b">
        <v>0</v>
      </c>
      <c r="F475" s="87" t="b">
        <v>0</v>
      </c>
      <c r="G475" s="87" t="b">
        <v>0</v>
      </c>
    </row>
    <row r="476" spans="1:7" ht="15">
      <c r="A476" s="87" t="s">
        <v>1729</v>
      </c>
      <c r="B476" s="87">
        <v>3</v>
      </c>
      <c r="C476" s="131">
        <v>0.004030447615721825</v>
      </c>
      <c r="D476" s="87" t="s">
        <v>1640</v>
      </c>
      <c r="E476" s="87" t="b">
        <v>0</v>
      </c>
      <c r="F476" s="87" t="b">
        <v>0</v>
      </c>
      <c r="G476" s="87" t="b">
        <v>0</v>
      </c>
    </row>
    <row r="477" spans="1:7" ht="15">
      <c r="A477" s="87" t="s">
        <v>2044</v>
      </c>
      <c r="B477" s="87">
        <v>3</v>
      </c>
      <c r="C477" s="131">
        <v>0.004030447615721825</v>
      </c>
      <c r="D477" s="87" t="s">
        <v>1640</v>
      </c>
      <c r="E477" s="87" t="b">
        <v>0</v>
      </c>
      <c r="F477" s="87" t="b">
        <v>0</v>
      </c>
      <c r="G477" s="87" t="b">
        <v>0</v>
      </c>
    </row>
    <row r="478" spans="1:7" ht="15">
      <c r="A478" s="87" t="s">
        <v>2074</v>
      </c>
      <c r="B478" s="87">
        <v>3</v>
      </c>
      <c r="C478" s="131">
        <v>0.004030447615721825</v>
      </c>
      <c r="D478" s="87" t="s">
        <v>1640</v>
      </c>
      <c r="E478" s="87" t="b">
        <v>0</v>
      </c>
      <c r="F478" s="87" t="b">
        <v>0</v>
      </c>
      <c r="G478" s="87" t="b">
        <v>0</v>
      </c>
    </row>
    <row r="479" spans="1:7" ht="15">
      <c r="A479" s="87" t="s">
        <v>2051</v>
      </c>
      <c r="B479" s="87">
        <v>3</v>
      </c>
      <c r="C479" s="131">
        <v>0.004499190984991607</v>
      </c>
      <c r="D479" s="87" t="s">
        <v>1640</v>
      </c>
      <c r="E479" s="87" t="b">
        <v>0</v>
      </c>
      <c r="F479" s="87" t="b">
        <v>0</v>
      </c>
      <c r="G479" s="87" t="b">
        <v>0</v>
      </c>
    </row>
    <row r="480" spans="1:7" ht="15">
      <c r="A480" s="87" t="s">
        <v>2120</v>
      </c>
      <c r="B480" s="87">
        <v>2</v>
      </c>
      <c r="C480" s="131">
        <v>0.0029994606566610712</v>
      </c>
      <c r="D480" s="87" t="s">
        <v>1640</v>
      </c>
      <c r="E480" s="87" t="b">
        <v>0</v>
      </c>
      <c r="F480" s="87" t="b">
        <v>0</v>
      </c>
      <c r="G480" s="87" t="b">
        <v>0</v>
      </c>
    </row>
    <row r="481" spans="1:7" ht="15">
      <c r="A481" s="87" t="s">
        <v>2320</v>
      </c>
      <c r="B481" s="87">
        <v>2</v>
      </c>
      <c r="C481" s="131">
        <v>0.003533675378336282</v>
      </c>
      <c r="D481" s="87" t="s">
        <v>1640</v>
      </c>
      <c r="E481" s="87" t="b">
        <v>0</v>
      </c>
      <c r="F481" s="87" t="b">
        <v>0</v>
      </c>
      <c r="G481" s="87" t="b">
        <v>0</v>
      </c>
    </row>
    <row r="482" spans="1:7" ht="15">
      <c r="A482" s="87" t="s">
        <v>2284</v>
      </c>
      <c r="B482" s="87">
        <v>2</v>
      </c>
      <c r="C482" s="131">
        <v>0.0029994606566610712</v>
      </c>
      <c r="D482" s="87" t="s">
        <v>1640</v>
      </c>
      <c r="E482" s="87" t="b">
        <v>0</v>
      </c>
      <c r="F482" s="87" t="b">
        <v>0</v>
      </c>
      <c r="G482" s="87" t="b">
        <v>0</v>
      </c>
    </row>
    <row r="483" spans="1:7" ht="15">
      <c r="A483" s="87" t="s">
        <v>2300</v>
      </c>
      <c r="B483" s="87">
        <v>2</v>
      </c>
      <c r="C483" s="131">
        <v>0.0029994606566610712</v>
      </c>
      <c r="D483" s="87" t="s">
        <v>1640</v>
      </c>
      <c r="E483" s="87" t="b">
        <v>0</v>
      </c>
      <c r="F483" s="87" t="b">
        <v>0</v>
      </c>
      <c r="G483" s="87" t="b">
        <v>0</v>
      </c>
    </row>
    <row r="484" spans="1:7" ht="15">
      <c r="A484" s="87" t="s">
        <v>2134</v>
      </c>
      <c r="B484" s="87">
        <v>2</v>
      </c>
      <c r="C484" s="131">
        <v>0.0029994606566610712</v>
      </c>
      <c r="D484" s="87" t="s">
        <v>1640</v>
      </c>
      <c r="E484" s="87" t="b">
        <v>0</v>
      </c>
      <c r="F484" s="87" t="b">
        <v>0</v>
      </c>
      <c r="G484" s="87" t="b">
        <v>0</v>
      </c>
    </row>
    <row r="485" spans="1:7" ht="15">
      <c r="A485" s="87" t="s">
        <v>1949</v>
      </c>
      <c r="B485" s="87">
        <v>2</v>
      </c>
      <c r="C485" s="131">
        <v>0.0029994606566610712</v>
      </c>
      <c r="D485" s="87" t="s">
        <v>1640</v>
      </c>
      <c r="E485" s="87" t="b">
        <v>0</v>
      </c>
      <c r="F485" s="87" t="b">
        <v>0</v>
      </c>
      <c r="G485" s="87" t="b">
        <v>0</v>
      </c>
    </row>
    <row r="486" spans="1:7" ht="15">
      <c r="A486" s="87" t="s">
        <v>2285</v>
      </c>
      <c r="B486" s="87">
        <v>2</v>
      </c>
      <c r="C486" s="131">
        <v>0.0029994606566610712</v>
      </c>
      <c r="D486" s="87" t="s">
        <v>1640</v>
      </c>
      <c r="E486" s="87" t="b">
        <v>0</v>
      </c>
      <c r="F486" s="87" t="b">
        <v>0</v>
      </c>
      <c r="G486" s="87" t="b">
        <v>0</v>
      </c>
    </row>
    <row r="487" spans="1:7" ht="15">
      <c r="A487" s="87" t="s">
        <v>2086</v>
      </c>
      <c r="B487" s="87">
        <v>2</v>
      </c>
      <c r="C487" s="131">
        <v>0.0029994606566610712</v>
      </c>
      <c r="D487" s="87" t="s">
        <v>1640</v>
      </c>
      <c r="E487" s="87" t="b">
        <v>0</v>
      </c>
      <c r="F487" s="87" t="b">
        <v>0</v>
      </c>
      <c r="G487" s="87" t="b">
        <v>0</v>
      </c>
    </row>
    <row r="488" spans="1:7" ht="15">
      <c r="A488" s="87" t="s">
        <v>2143</v>
      </c>
      <c r="B488" s="87">
        <v>2</v>
      </c>
      <c r="C488" s="131">
        <v>0.0029994606566610712</v>
      </c>
      <c r="D488" s="87" t="s">
        <v>1640</v>
      </c>
      <c r="E488" s="87" t="b">
        <v>0</v>
      </c>
      <c r="F488" s="87" t="b">
        <v>0</v>
      </c>
      <c r="G488" s="87" t="b">
        <v>0</v>
      </c>
    </row>
    <row r="489" spans="1:7" ht="15">
      <c r="A489" s="87" t="s">
        <v>2144</v>
      </c>
      <c r="B489" s="87">
        <v>2</v>
      </c>
      <c r="C489" s="131">
        <v>0.0029994606566610712</v>
      </c>
      <c r="D489" s="87" t="s">
        <v>1640</v>
      </c>
      <c r="E489" s="87" t="b">
        <v>0</v>
      </c>
      <c r="F489" s="87" t="b">
        <v>0</v>
      </c>
      <c r="G489" s="87" t="b">
        <v>0</v>
      </c>
    </row>
    <row r="490" spans="1:7" ht="15">
      <c r="A490" s="87" t="s">
        <v>2131</v>
      </c>
      <c r="B490" s="87">
        <v>2</v>
      </c>
      <c r="C490" s="131">
        <v>0.0029994606566610712</v>
      </c>
      <c r="D490" s="87" t="s">
        <v>1640</v>
      </c>
      <c r="E490" s="87" t="b">
        <v>0</v>
      </c>
      <c r="F490" s="87" t="b">
        <v>0</v>
      </c>
      <c r="G490" s="87" t="b">
        <v>0</v>
      </c>
    </row>
    <row r="491" spans="1:7" ht="15">
      <c r="A491" s="87" t="s">
        <v>2109</v>
      </c>
      <c r="B491" s="87">
        <v>2</v>
      </c>
      <c r="C491" s="131">
        <v>0.0029994606566610712</v>
      </c>
      <c r="D491" s="87" t="s">
        <v>1640</v>
      </c>
      <c r="E491" s="87" t="b">
        <v>0</v>
      </c>
      <c r="F491" s="87" t="b">
        <v>0</v>
      </c>
      <c r="G491" s="87" t="b">
        <v>0</v>
      </c>
    </row>
    <row r="492" spans="1:7" ht="15">
      <c r="A492" s="87" t="s">
        <v>2112</v>
      </c>
      <c r="B492" s="87">
        <v>2</v>
      </c>
      <c r="C492" s="131">
        <v>0.0029994606566610712</v>
      </c>
      <c r="D492" s="87" t="s">
        <v>1640</v>
      </c>
      <c r="E492" s="87" t="b">
        <v>0</v>
      </c>
      <c r="F492" s="87" t="b">
        <v>0</v>
      </c>
      <c r="G492" s="87" t="b">
        <v>0</v>
      </c>
    </row>
    <row r="493" spans="1:7" ht="15">
      <c r="A493" s="87" t="s">
        <v>2137</v>
      </c>
      <c r="B493" s="87">
        <v>2</v>
      </c>
      <c r="C493" s="131">
        <v>0.0029994606566610712</v>
      </c>
      <c r="D493" s="87" t="s">
        <v>1640</v>
      </c>
      <c r="E493" s="87" t="b">
        <v>0</v>
      </c>
      <c r="F493" s="87" t="b">
        <v>0</v>
      </c>
      <c r="G493" s="87" t="b">
        <v>0</v>
      </c>
    </row>
    <row r="494" spans="1:7" ht="15">
      <c r="A494" s="87" t="s">
        <v>2229</v>
      </c>
      <c r="B494" s="87">
        <v>2</v>
      </c>
      <c r="C494" s="131">
        <v>0.0029994606566610712</v>
      </c>
      <c r="D494" s="87" t="s">
        <v>1640</v>
      </c>
      <c r="E494" s="87" t="b">
        <v>0</v>
      </c>
      <c r="F494" s="87" t="b">
        <v>0</v>
      </c>
      <c r="G494" s="87" t="b">
        <v>0</v>
      </c>
    </row>
    <row r="495" spans="1:7" ht="15">
      <c r="A495" s="87" t="s">
        <v>2299</v>
      </c>
      <c r="B495" s="87">
        <v>2</v>
      </c>
      <c r="C495" s="131">
        <v>0.0029994606566610712</v>
      </c>
      <c r="D495" s="87" t="s">
        <v>1640</v>
      </c>
      <c r="E495" s="87" t="b">
        <v>0</v>
      </c>
      <c r="F495" s="87" t="b">
        <v>0</v>
      </c>
      <c r="G495" s="87" t="b">
        <v>0</v>
      </c>
    </row>
    <row r="496" spans="1:7" ht="15">
      <c r="A496" s="87" t="s">
        <v>2119</v>
      </c>
      <c r="B496" s="87">
        <v>2</v>
      </c>
      <c r="C496" s="131">
        <v>0.0029994606566610712</v>
      </c>
      <c r="D496" s="87" t="s">
        <v>1640</v>
      </c>
      <c r="E496" s="87" t="b">
        <v>0</v>
      </c>
      <c r="F496" s="87" t="b">
        <v>0</v>
      </c>
      <c r="G496" s="87" t="b">
        <v>0</v>
      </c>
    </row>
    <row r="497" spans="1:7" ht="15">
      <c r="A497" s="87" t="s">
        <v>2065</v>
      </c>
      <c r="B497" s="87">
        <v>2</v>
      </c>
      <c r="C497" s="131">
        <v>0.003533675378336282</v>
      </c>
      <c r="D497" s="87" t="s">
        <v>1640</v>
      </c>
      <c r="E497" s="87" t="b">
        <v>0</v>
      </c>
      <c r="F497" s="87" t="b">
        <v>0</v>
      </c>
      <c r="G497" s="87" t="b">
        <v>0</v>
      </c>
    </row>
    <row r="498" spans="1:7" ht="15">
      <c r="A498" s="87" t="s">
        <v>2043</v>
      </c>
      <c r="B498" s="87">
        <v>2</v>
      </c>
      <c r="C498" s="131">
        <v>0.003533675378336282</v>
      </c>
      <c r="D498" s="87" t="s">
        <v>1640</v>
      </c>
      <c r="E498" s="87" t="b">
        <v>0</v>
      </c>
      <c r="F498" s="87" t="b">
        <v>0</v>
      </c>
      <c r="G498" s="87" t="b">
        <v>0</v>
      </c>
    </row>
    <row r="499" spans="1:7" ht="15">
      <c r="A499" s="87" t="s">
        <v>2066</v>
      </c>
      <c r="B499" s="87">
        <v>2</v>
      </c>
      <c r="C499" s="131">
        <v>0.003533675378336282</v>
      </c>
      <c r="D499" s="87" t="s">
        <v>1640</v>
      </c>
      <c r="E499" s="87" t="b">
        <v>0</v>
      </c>
      <c r="F499" s="87" t="b">
        <v>0</v>
      </c>
      <c r="G499" s="87" t="b">
        <v>0</v>
      </c>
    </row>
    <row r="500" spans="1:7" ht="15">
      <c r="A500" s="87" t="s">
        <v>2060</v>
      </c>
      <c r="B500" s="87">
        <v>2</v>
      </c>
      <c r="C500" s="131">
        <v>0.0029994606566610712</v>
      </c>
      <c r="D500" s="87" t="s">
        <v>1640</v>
      </c>
      <c r="E500" s="87" t="b">
        <v>0</v>
      </c>
      <c r="F500" s="87" t="b">
        <v>0</v>
      </c>
      <c r="G500" s="87" t="b">
        <v>0</v>
      </c>
    </row>
    <row r="501" spans="1:7" ht="15">
      <c r="A501" s="87" t="s">
        <v>2126</v>
      </c>
      <c r="B501" s="87">
        <v>2</v>
      </c>
      <c r="C501" s="131">
        <v>0.0029994606566610712</v>
      </c>
      <c r="D501" s="87" t="s">
        <v>1640</v>
      </c>
      <c r="E501" s="87" t="b">
        <v>1</v>
      </c>
      <c r="F501" s="87" t="b">
        <v>0</v>
      </c>
      <c r="G501" s="87" t="b">
        <v>0</v>
      </c>
    </row>
    <row r="502" spans="1:7" ht="15">
      <c r="A502" s="87" t="s">
        <v>2102</v>
      </c>
      <c r="B502" s="87">
        <v>2</v>
      </c>
      <c r="C502" s="131">
        <v>0.0029994606566610712</v>
      </c>
      <c r="D502" s="87" t="s">
        <v>1640</v>
      </c>
      <c r="E502" s="87" t="b">
        <v>0</v>
      </c>
      <c r="F502" s="87" t="b">
        <v>0</v>
      </c>
      <c r="G502" s="87" t="b">
        <v>0</v>
      </c>
    </row>
    <row r="503" spans="1:7" ht="15">
      <c r="A503" s="87" t="s">
        <v>2089</v>
      </c>
      <c r="B503" s="87">
        <v>2</v>
      </c>
      <c r="C503" s="131">
        <v>0.0029994606566610712</v>
      </c>
      <c r="D503" s="87" t="s">
        <v>1640</v>
      </c>
      <c r="E503" s="87" t="b">
        <v>0</v>
      </c>
      <c r="F503" s="87" t="b">
        <v>0</v>
      </c>
      <c r="G503" s="87" t="b">
        <v>0</v>
      </c>
    </row>
    <row r="504" spans="1:7" ht="15">
      <c r="A504" s="87" t="s">
        <v>2287</v>
      </c>
      <c r="B504" s="87">
        <v>2</v>
      </c>
      <c r="C504" s="131">
        <v>0.0029994606566610712</v>
      </c>
      <c r="D504" s="87" t="s">
        <v>1640</v>
      </c>
      <c r="E504" s="87" t="b">
        <v>0</v>
      </c>
      <c r="F504" s="87" t="b">
        <v>0</v>
      </c>
      <c r="G504" s="87" t="b">
        <v>0</v>
      </c>
    </row>
    <row r="505" spans="1:7" ht="15">
      <c r="A505" s="87" t="s">
        <v>2128</v>
      </c>
      <c r="B505" s="87">
        <v>2</v>
      </c>
      <c r="C505" s="131">
        <v>0.0029994606566610712</v>
      </c>
      <c r="D505" s="87" t="s">
        <v>1640</v>
      </c>
      <c r="E505" s="87" t="b">
        <v>0</v>
      </c>
      <c r="F505" s="87" t="b">
        <v>0</v>
      </c>
      <c r="G505" s="87" t="b">
        <v>0</v>
      </c>
    </row>
    <row r="506" spans="1:7" ht="15">
      <c r="A506" s="87" t="s">
        <v>2147</v>
      </c>
      <c r="B506" s="87">
        <v>2</v>
      </c>
      <c r="C506" s="131">
        <v>0.0029994606566610712</v>
      </c>
      <c r="D506" s="87" t="s">
        <v>1640</v>
      </c>
      <c r="E506" s="87" t="b">
        <v>0</v>
      </c>
      <c r="F506" s="87" t="b">
        <v>0</v>
      </c>
      <c r="G506" s="87" t="b">
        <v>0</v>
      </c>
    </row>
    <row r="507" spans="1:7" ht="15">
      <c r="A507" s="87" t="s">
        <v>2139</v>
      </c>
      <c r="B507" s="87">
        <v>2</v>
      </c>
      <c r="C507" s="131">
        <v>0.0029994606566610712</v>
      </c>
      <c r="D507" s="87" t="s">
        <v>1640</v>
      </c>
      <c r="E507" s="87" t="b">
        <v>0</v>
      </c>
      <c r="F507" s="87" t="b">
        <v>0</v>
      </c>
      <c r="G507" s="87" t="b">
        <v>0</v>
      </c>
    </row>
    <row r="508" spans="1:7" ht="15">
      <c r="A508" s="87" t="s">
        <v>2088</v>
      </c>
      <c r="B508" s="87">
        <v>2</v>
      </c>
      <c r="C508" s="131">
        <v>0.0029994606566610712</v>
      </c>
      <c r="D508" s="87" t="s">
        <v>1640</v>
      </c>
      <c r="E508" s="87" t="b">
        <v>0</v>
      </c>
      <c r="F508" s="87" t="b">
        <v>0</v>
      </c>
      <c r="G508" s="87" t="b">
        <v>0</v>
      </c>
    </row>
    <row r="509" spans="1:7" ht="15">
      <c r="A509" s="87" t="s">
        <v>2078</v>
      </c>
      <c r="B509" s="87">
        <v>2</v>
      </c>
      <c r="C509" s="131">
        <v>0.0029994606566610712</v>
      </c>
      <c r="D509" s="87" t="s">
        <v>1640</v>
      </c>
      <c r="E509" s="87" t="b">
        <v>0</v>
      </c>
      <c r="F509" s="87" t="b">
        <v>0</v>
      </c>
      <c r="G509" s="87" t="b">
        <v>0</v>
      </c>
    </row>
    <row r="510" spans="1:7" ht="15">
      <c r="A510" s="87" t="s">
        <v>2297</v>
      </c>
      <c r="B510" s="87">
        <v>2</v>
      </c>
      <c r="C510" s="131">
        <v>0.0029994606566610712</v>
      </c>
      <c r="D510" s="87" t="s">
        <v>1640</v>
      </c>
      <c r="E510" s="87" t="b">
        <v>0</v>
      </c>
      <c r="F510" s="87" t="b">
        <v>0</v>
      </c>
      <c r="G510" s="87" t="b">
        <v>0</v>
      </c>
    </row>
    <row r="511" spans="1:7" ht="15">
      <c r="A511" s="87" t="s">
        <v>2290</v>
      </c>
      <c r="B511" s="87">
        <v>2</v>
      </c>
      <c r="C511" s="131">
        <v>0.0029994606566610712</v>
      </c>
      <c r="D511" s="87" t="s">
        <v>1640</v>
      </c>
      <c r="E511" s="87" t="b">
        <v>0</v>
      </c>
      <c r="F511" s="87" t="b">
        <v>0</v>
      </c>
      <c r="G511" s="87" t="b">
        <v>0</v>
      </c>
    </row>
    <row r="512" spans="1:7" ht="15">
      <c r="A512" s="87" t="s">
        <v>2291</v>
      </c>
      <c r="B512" s="87">
        <v>2</v>
      </c>
      <c r="C512" s="131">
        <v>0.0029994606566610712</v>
      </c>
      <c r="D512" s="87" t="s">
        <v>1640</v>
      </c>
      <c r="E512" s="87" t="b">
        <v>0</v>
      </c>
      <c r="F512" s="87" t="b">
        <v>0</v>
      </c>
      <c r="G512" s="87" t="b">
        <v>0</v>
      </c>
    </row>
    <row r="513" spans="1:7" ht="15">
      <c r="A513" s="87" t="s">
        <v>2292</v>
      </c>
      <c r="B513" s="87">
        <v>2</v>
      </c>
      <c r="C513" s="131">
        <v>0.0029994606566610712</v>
      </c>
      <c r="D513" s="87" t="s">
        <v>1640</v>
      </c>
      <c r="E513" s="87" t="b">
        <v>0</v>
      </c>
      <c r="F513" s="87" t="b">
        <v>0</v>
      </c>
      <c r="G513" s="87" t="b">
        <v>0</v>
      </c>
    </row>
    <row r="514" spans="1:7" ht="15">
      <c r="A514" s="87" t="s">
        <v>2293</v>
      </c>
      <c r="B514" s="87">
        <v>2</v>
      </c>
      <c r="C514" s="131">
        <v>0.0029994606566610712</v>
      </c>
      <c r="D514" s="87" t="s">
        <v>1640</v>
      </c>
      <c r="E514" s="87" t="b">
        <v>0</v>
      </c>
      <c r="F514" s="87" t="b">
        <v>0</v>
      </c>
      <c r="G514" s="87" t="b">
        <v>0</v>
      </c>
    </row>
    <row r="515" spans="1:7" ht="15">
      <c r="A515" s="87" t="s">
        <v>2294</v>
      </c>
      <c r="B515" s="87">
        <v>2</v>
      </c>
      <c r="C515" s="131">
        <v>0.0029994606566610712</v>
      </c>
      <c r="D515" s="87" t="s">
        <v>1640</v>
      </c>
      <c r="E515" s="87" t="b">
        <v>0</v>
      </c>
      <c r="F515" s="87" t="b">
        <v>0</v>
      </c>
      <c r="G515" s="87" t="b">
        <v>0</v>
      </c>
    </row>
    <row r="516" spans="1:7" ht="15">
      <c r="A516" s="87" t="s">
        <v>2295</v>
      </c>
      <c r="B516" s="87">
        <v>2</v>
      </c>
      <c r="C516" s="131">
        <v>0.0029994606566610712</v>
      </c>
      <c r="D516" s="87" t="s">
        <v>1640</v>
      </c>
      <c r="E516" s="87" t="b">
        <v>0</v>
      </c>
      <c r="F516" s="87" t="b">
        <v>0</v>
      </c>
      <c r="G516" s="87" t="b">
        <v>0</v>
      </c>
    </row>
    <row r="517" spans="1:7" ht="15">
      <c r="A517" s="87" t="s">
        <v>2296</v>
      </c>
      <c r="B517" s="87">
        <v>2</v>
      </c>
      <c r="C517" s="131">
        <v>0.0029994606566610712</v>
      </c>
      <c r="D517" s="87" t="s">
        <v>1640</v>
      </c>
      <c r="E517" s="87" t="b">
        <v>0</v>
      </c>
      <c r="F517" s="87" t="b">
        <v>0</v>
      </c>
      <c r="G517" s="87" t="b">
        <v>0</v>
      </c>
    </row>
    <row r="518" spans="1:7" ht="15">
      <c r="A518" s="87" t="s">
        <v>2283</v>
      </c>
      <c r="B518" s="87">
        <v>2</v>
      </c>
      <c r="C518" s="131">
        <v>0.0029994606566610712</v>
      </c>
      <c r="D518" s="87" t="s">
        <v>1640</v>
      </c>
      <c r="E518" s="87" t="b">
        <v>0</v>
      </c>
      <c r="F518" s="87" t="b">
        <v>0</v>
      </c>
      <c r="G518" s="87" t="b">
        <v>0</v>
      </c>
    </row>
    <row r="519" spans="1:7" ht="15">
      <c r="A519" s="87" t="s">
        <v>2233</v>
      </c>
      <c r="B519" s="87">
        <v>2</v>
      </c>
      <c r="C519" s="131">
        <v>0.0029994606566610712</v>
      </c>
      <c r="D519" s="87" t="s">
        <v>1640</v>
      </c>
      <c r="E519" s="87" t="b">
        <v>0</v>
      </c>
      <c r="F519" s="87" t="b">
        <v>0</v>
      </c>
      <c r="G519" s="87" t="b">
        <v>0</v>
      </c>
    </row>
    <row r="520" spans="1:7" ht="15">
      <c r="A520" s="87" t="s">
        <v>2076</v>
      </c>
      <c r="B520" s="87">
        <v>2</v>
      </c>
      <c r="C520" s="131">
        <v>0.0029994606566610712</v>
      </c>
      <c r="D520" s="87" t="s">
        <v>1640</v>
      </c>
      <c r="E520" s="87" t="b">
        <v>0</v>
      </c>
      <c r="F520" s="87" t="b">
        <v>0</v>
      </c>
      <c r="G520" s="87" t="b">
        <v>0</v>
      </c>
    </row>
    <row r="521" spans="1:7" ht="15">
      <c r="A521" s="87" t="s">
        <v>2214</v>
      </c>
      <c r="B521" s="87">
        <v>2</v>
      </c>
      <c r="C521" s="131">
        <v>0.0029994606566610712</v>
      </c>
      <c r="D521" s="87" t="s">
        <v>1640</v>
      </c>
      <c r="E521" s="87" t="b">
        <v>0</v>
      </c>
      <c r="F521" s="87" t="b">
        <v>0</v>
      </c>
      <c r="G521" s="87" t="b">
        <v>0</v>
      </c>
    </row>
    <row r="522" spans="1:7" ht="15">
      <c r="A522" s="87" t="s">
        <v>2274</v>
      </c>
      <c r="B522" s="87">
        <v>2</v>
      </c>
      <c r="C522" s="131">
        <v>0.0029994606566610712</v>
      </c>
      <c r="D522" s="87" t="s">
        <v>1640</v>
      </c>
      <c r="E522" s="87" t="b">
        <v>0</v>
      </c>
      <c r="F522" s="87" t="b">
        <v>0</v>
      </c>
      <c r="G522" s="87" t="b">
        <v>0</v>
      </c>
    </row>
    <row r="523" spans="1:7" ht="15">
      <c r="A523" s="87" t="s">
        <v>2275</v>
      </c>
      <c r="B523" s="87">
        <v>2</v>
      </c>
      <c r="C523" s="131">
        <v>0.0029994606566610712</v>
      </c>
      <c r="D523" s="87" t="s">
        <v>1640</v>
      </c>
      <c r="E523" s="87" t="b">
        <v>1</v>
      </c>
      <c r="F523" s="87" t="b">
        <v>0</v>
      </c>
      <c r="G523" s="87" t="b">
        <v>0</v>
      </c>
    </row>
    <row r="524" spans="1:7" ht="15">
      <c r="A524" s="87" t="s">
        <v>2276</v>
      </c>
      <c r="B524" s="87">
        <v>2</v>
      </c>
      <c r="C524" s="131">
        <v>0.0029994606566610712</v>
      </c>
      <c r="D524" s="87" t="s">
        <v>1640</v>
      </c>
      <c r="E524" s="87" t="b">
        <v>1</v>
      </c>
      <c r="F524" s="87" t="b">
        <v>0</v>
      </c>
      <c r="G524" s="87" t="b">
        <v>0</v>
      </c>
    </row>
    <row r="525" spans="1:7" ht="15">
      <c r="A525" s="87" t="s">
        <v>2277</v>
      </c>
      <c r="B525" s="87">
        <v>2</v>
      </c>
      <c r="C525" s="131">
        <v>0.0029994606566610712</v>
      </c>
      <c r="D525" s="87" t="s">
        <v>1640</v>
      </c>
      <c r="E525" s="87" t="b">
        <v>0</v>
      </c>
      <c r="F525" s="87" t="b">
        <v>0</v>
      </c>
      <c r="G525" s="87" t="b">
        <v>0</v>
      </c>
    </row>
    <row r="526" spans="1:7" ht="15">
      <c r="A526" s="87" t="s">
        <v>2278</v>
      </c>
      <c r="B526" s="87">
        <v>2</v>
      </c>
      <c r="C526" s="131">
        <v>0.0029994606566610712</v>
      </c>
      <c r="D526" s="87" t="s">
        <v>1640</v>
      </c>
      <c r="E526" s="87" t="b">
        <v>0</v>
      </c>
      <c r="F526" s="87" t="b">
        <v>0</v>
      </c>
      <c r="G526" s="87" t="b">
        <v>0</v>
      </c>
    </row>
    <row r="527" spans="1:7" ht="15">
      <c r="A527" s="87" t="s">
        <v>2111</v>
      </c>
      <c r="B527" s="87">
        <v>2</v>
      </c>
      <c r="C527" s="131">
        <v>0.0029994606566610712</v>
      </c>
      <c r="D527" s="87" t="s">
        <v>1640</v>
      </c>
      <c r="E527" s="87" t="b">
        <v>0</v>
      </c>
      <c r="F527" s="87" t="b">
        <v>0</v>
      </c>
      <c r="G527" s="87" t="b">
        <v>0</v>
      </c>
    </row>
    <row r="528" spans="1:7" ht="15">
      <c r="A528" s="87" t="s">
        <v>2279</v>
      </c>
      <c r="B528" s="87">
        <v>2</v>
      </c>
      <c r="C528" s="131">
        <v>0.0029994606566610712</v>
      </c>
      <c r="D528" s="87" t="s">
        <v>1640</v>
      </c>
      <c r="E528" s="87" t="b">
        <v>0</v>
      </c>
      <c r="F528" s="87" t="b">
        <v>0</v>
      </c>
      <c r="G528" s="87" t="b">
        <v>0</v>
      </c>
    </row>
    <row r="529" spans="1:7" ht="15">
      <c r="A529" s="87" t="s">
        <v>2280</v>
      </c>
      <c r="B529" s="87">
        <v>2</v>
      </c>
      <c r="C529" s="131">
        <v>0.0029994606566610712</v>
      </c>
      <c r="D529" s="87" t="s">
        <v>1640</v>
      </c>
      <c r="E529" s="87" t="b">
        <v>0</v>
      </c>
      <c r="F529" s="87" t="b">
        <v>0</v>
      </c>
      <c r="G529" s="87" t="b">
        <v>0</v>
      </c>
    </row>
    <row r="530" spans="1:7" ht="15">
      <c r="A530" s="87" t="s">
        <v>2281</v>
      </c>
      <c r="B530" s="87">
        <v>2</v>
      </c>
      <c r="C530" s="131">
        <v>0.0029994606566610712</v>
      </c>
      <c r="D530" s="87" t="s">
        <v>1640</v>
      </c>
      <c r="E530" s="87" t="b">
        <v>0</v>
      </c>
      <c r="F530" s="87" t="b">
        <v>0</v>
      </c>
      <c r="G530" s="87" t="b">
        <v>0</v>
      </c>
    </row>
    <row r="531" spans="1:7" ht="15">
      <c r="A531" s="87" t="s">
        <v>2282</v>
      </c>
      <c r="B531" s="87">
        <v>2</v>
      </c>
      <c r="C531" s="131">
        <v>0.0029994606566610712</v>
      </c>
      <c r="D531" s="87" t="s">
        <v>1640</v>
      </c>
      <c r="E531" s="87" t="b">
        <v>1</v>
      </c>
      <c r="F531" s="87" t="b">
        <v>0</v>
      </c>
      <c r="G531" s="87" t="b">
        <v>0</v>
      </c>
    </row>
    <row r="532" spans="1:7" ht="15">
      <c r="A532" s="87" t="s">
        <v>281</v>
      </c>
      <c r="B532" s="87">
        <v>2</v>
      </c>
      <c r="C532" s="131">
        <v>0.003533675378336282</v>
      </c>
      <c r="D532" s="87" t="s">
        <v>1640</v>
      </c>
      <c r="E532" s="87" t="b">
        <v>0</v>
      </c>
      <c r="F532" s="87" t="b">
        <v>0</v>
      </c>
      <c r="G532" s="87" t="b">
        <v>0</v>
      </c>
    </row>
    <row r="533" spans="1:7" ht="15">
      <c r="A533" s="87" t="s">
        <v>2071</v>
      </c>
      <c r="B533" s="87">
        <v>2</v>
      </c>
      <c r="C533" s="131">
        <v>0.0029994606566610712</v>
      </c>
      <c r="D533" s="87" t="s">
        <v>1640</v>
      </c>
      <c r="E533" s="87" t="b">
        <v>0</v>
      </c>
      <c r="F533" s="87" t="b">
        <v>0</v>
      </c>
      <c r="G533" s="87" t="b">
        <v>0</v>
      </c>
    </row>
    <row r="534" spans="1:7" ht="15">
      <c r="A534" s="87" t="s">
        <v>2054</v>
      </c>
      <c r="B534" s="87">
        <v>2</v>
      </c>
      <c r="C534" s="131">
        <v>0.0029994606566610712</v>
      </c>
      <c r="D534" s="87" t="s">
        <v>1640</v>
      </c>
      <c r="E534" s="87" t="b">
        <v>0</v>
      </c>
      <c r="F534" s="87" t="b">
        <v>0</v>
      </c>
      <c r="G534" s="87" t="b">
        <v>0</v>
      </c>
    </row>
    <row r="535" spans="1:7" ht="15">
      <c r="A535" s="87" t="s">
        <v>2101</v>
      </c>
      <c r="B535" s="87">
        <v>2</v>
      </c>
      <c r="C535" s="131">
        <v>0.0029994606566610712</v>
      </c>
      <c r="D535" s="87" t="s">
        <v>1640</v>
      </c>
      <c r="E535" s="87" t="b">
        <v>0</v>
      </c>
      <c r="F535" s="87" t="b">
        <v>0</v>
      </c>
      <c r="G535" s="87" t="b">
        <v>0</v>
      </c>
    </row>
    <row r="536" spans="1:7" ht="15">
      <c r="A536" s="87" t="s">
        <v>1776</v>
      </c>
      <c r="B536" s="87">
        <v>2</v>
      </c>
      <c r="C536" s="131">
        <v>0.003533675378336282</v>
      </c>
      <c r="D536" s="87" t="s">
        <v>1640</v>
      </c>
      <c r="E536" s="87" t="b">
        <v>0</v>
      </c>
      <c r="F536" s="87" t="b">
        <v>0</v>
      </c>
      <c r="G536" s="87" t="b">
        <v>0</v>
      </c>
    </row>
    <row r="537" spans="1:7" ht="15">
      <c r="A537" s="87" t="s">
        <v>2235</v>
      </c>
      <c r="B537" s="87">
        <v>2</v>
      </c>
      <c r="C537" s="131">
        <v>0.0029994606566610712</v>
      </c>
      <c r="D537" s="87" t="s">
        <v>1640</v>
      </c>
      <c r="E537" s="87" t="b">
        <v>0</v>
      </c>
      <c r="F537" s="87" t="b">
        <v>0</v>
      </c>
      <c r="G537" s="87" t="b">
        <v>0</v>
      </c>
    </row>
    <row r="538" spans="1:7" ht="15">
      <c r="A538" s="87" t="s">
        <v>2236</v>
      </c>
      <c r="B538" s="87">
        <v>2</v>
      </c>
      <c r="C538" s="131">
        <v>0.0029994606566610712</v>
      </c>
      <c r="D538" s="87" t="s">
        <v>1640</v>
      </c>
      <c r="E538" s="87" t="b">
        <v>0</v>
      </c>
      <c r="F538" s="87" t="b">
        <v>0</v>
      </c>
      <c r="G538" s="87" t="b">
        <v>0</v>
      </c>
    </row>
    <row r="539" spans="1:7" ht="15">
      <c r="A539" s="87" t="s">
        <v>2237</v>
      </c>
      <c r="B539" s="87">
        <v>2</v>
      </c>
      <c r="C539" s="131">
        <v>0.0029994606566610712</v>
      </c>
      <c r="D539" s="87" t="s">
        <v>1640</v>
      </c>
      <c r="E539" s="87" t="b">
        <v>0</v>
      </c>
      <c r="F539" s="87" t="b">
        <v>0</v>
      </c>
      <c r="G539" s="87" t="b">
        <v>0</v>
      </c>
    </row>
    <row r="540" spans="1:7" ht="15">
      <c r="A540" s="87" t="s">
        <v>2238</v>
      </c>
      <c r="B540" s="87">
        <v>2</v>
      </c>
      <c r="C540" s="131">
        <v>0.0029994606566610712</v>
      </c>
      <c r="D540" s="87" t="s">
        <v>1640</v>
      </c>
      <c r="E540" s="87" t="b">
        <v>1</v>
      </c>
      <c r="F540" s="87" t="b">
        <v>0</v>
      </c>
      <c r="G540" s="87" t="b">
        <v>0</v>
      </c>
    </row>
    <row r="541" spans="1:7" ht="15">
      <c r="A541" s="87" t="s">
        <v>2239</v>
      </c>
      <c r="B541" s="87">
        <v>2</v>
      </c>
      <c r="C541" s="131">
        <v>0.0029994606566610712</v>
      </c>
      <c r="D541" s="87" t="s">
        <v>1640</v>
      </c>
      <c r="E541" s="87" t="b">
        <v>0</v>
      </c>
      <c r="F541" s="87" t="b">
        <v>0</v>
      </c>
      <c r="G541" s="87" t="b">
        <v>0</v>
      </c>
    </row>
    <row r="542" spans="1:7" ht="15">
      <c r="A542" s="87" t="s">
        <v>2240</v>
      </c>
      <c r="B542" s="87">
        <v>2</v>
      </c>
      <c r="C542" s="131">
        <v>0.0029994606566610712</v>
      </c>
      <c r="D542" s="87" t="s">
        <v>1640</v>
      </c>
      <c r="E542" s="87" t="b">
        <v>0</v>
      </c>
      <c r="F542" s="87" t="b">
        <v>0</v>
      </c>
      <c r="G542" s="87" t="b">
        <v>0</v>
      </c>
    </row>
    <row r="543" spans="1:7" ht="15">
      <c r="A543" s="87" t="s">
        <v>2241</v>
      </c>
      <c r="B543" s="87">
        <v>2</v>
      </c>
      <c r="C543" s="131">
        <v>0.0029994606566610712</v>
      </c>
      <c r="D543" s="87" t="s">
        <v>1640</v>
      </c>
      <c r="E543" s="87" t="b">
        <v>1</v>
      </c>
      <c r="F543" s="87" t="b">
        <v>0</v>
      </c>
      <c r="G543" s="87" t="b">
        <v>0</v>
      </c>
    </row>
    <row r="544" spans="1:7" ht="15">
      <c r="A544" s="87" t="s">
        <v>2242</v>
      </c>
      <c r="B544" s="87">
        <v>2</v>
      </c>
      <c r="C544" s="131">
        <v>0.0029994606566610712</v>
      </c>
      <c r="D544" s="87" t="s">
        <v>1640</v>
      </c>
      <c r="E544" s="87" t="b">
        <v>0</v>
      </c>
      <c r="F544" s="87" t="b">
        <v>0</v>
      </c>
      <c r="G544" s="87" t="b">
        <v>0</v>
      </c>
    </row>
    <row r="545" spans="1:7" ht="15">
      <c r="A545" s="87" t="s">
        <v>2243</v>
      </c>
      <c r="B545" s="87">
        <v>2</v>
      </c>
      <c r="C545" s="131">
        <v>0.0029994606566610712</v>
      </c>
      <c r="D545" s="87" t="s">
        <v>1640</v>
      </c>
      <c r="E545" s="87" t="b">
        <v>0</v>
      </c>
      <c r="F545" s="87" t="b">
        <v>0</v>
      </c>
      <c r="G545" s="87" t="b">
        <v>0</v>
      </c>
    </row>
    <row r="546" spans="1:7" ht="15">
      <c r="A546" s="87" t="s">
        <v>2244</v>
      </c>
      <c r="B546" s="87">
        <v>2</v>
      </c>
      <c r="C546" s="131">
        <v>0.0029994606566610712</v>
      </c>
      <c r="D546" s="87" t="s">
        <v>1640</v>
      </c>
      <c r="E546" s="87" t="b">
        <v>0</v>
      </c>
      <c r="F546" s="87" t="b">
        <v>0</v>
      </c>
      <c r="G546" s="87" t="b">
        <v>0</v>
      </c>
    </row>
    <row r="547" spans="1:7" ht="15">
      <c r="A547" s="87" t="s">
        <v>2245</v>
      </c>
      <c r="B547" s="87">
        <v>2</v>
      </c>
      <c r="C547" s="131">
        <v>0.0029994606566610712</v>
      </c>
      <c r="D547" s="87" t="s">
        <v>1640</v>
      </c>
      <c r="E547" s="87" t="b">
        <v>0</v>
      </c>
      <c r="F547" s="87" t="b">
        <v>0</v>
      </c>
      <c r="G547" s="87" t="b">
        <v>0</v>
      </c>
    </row>
    <row r="548" spans="1:7" ht="15">
      <c r="A548" s="87" t="s">
        <v>2095</v>
      </c>
      <c r="B548" s="87">
        <v>2</v>
      </c>
      <c r="C548" s="131">
        <v>0.0029994606566610712</v>
      </c>
      <c r="D548" s="87" t="s">
        <v>1640</v>
      </c>
      <c r="E548" s="87" t="b">
        <v>0</v>
      </c>
      <c r="F548" s="87" t="b">
        <v>0</v>
      </c>
      <c r="G548" s="87" t="b">
        <v>0</v>
      </c>
    </row>
    <row r="549" spans="1:7" ht="15">
      <c r="A549" s="87" t="s">
        <v>2246</v>
      </c>
      <c r="B549" s="87">
        <v>2</v>
      </c>
      <c r="C549" s="131">
        <v>0.0029994606566610712</v>
      </c>
      <c r="D549" s="87" t="s">
        <v>1640</v>
      </c>
      <c r="E549" s="87" t="b">
        <v>0</v>
      </c>
      <c r="F549" s="87" t="b">
        <v>0</v>
      </c>
      <c r="G549" s="87" t="b">
        <v>0</v>
      </c>
    </row>
    <row r="550" spans="1:7" ht="15">
      <c r="A550" s="87" t="s">
        <v>1794</v>
      </c>
      <c r="B550" s="87">
        <v>2</v>
      </c>
      <c r="C550" s="131">
        <v>0.0029994606566610712</v>
      </c>
      <c r="D550" s="87" t="s">
        <v>1640</v>
      </c>
      <c r="E550" s="87" t="b">
        <v>0</v>
      </c>
      <c r="F550" s="87" t="b">
        <v>0</v>
      </c>
      <c r="G550" s="87" t="b">
        <v>0</v>
      </c>
    </row>
    <row r="551" spans="1:7" ht="15">
      <c r="A551" s="87" t="s">
        <v>2247</v>
      </c>
      <c r="B551" s="87">
        <v>2</v>
      </c>
      <c r="C551" s="131">
        <v>0.0029994606566610712</v>
      </c>
      <c r="D551" s="87" t="s">
        <v>1640</v>
      </c>
      <c r="E551" s="87" t="b">
        <v>1</v>
      </c>
      <c r="F551" s="87" t="b">
        <v>0</v>
      </c>
      <c r="G551" s="87" t="b">
        <v>0</v>
      </c>
    </row>
    <row r="552" spans="1:7" ht="15">
      <c r="A552" s="87" t="s">
        <v>2248</v>
      </c>
      <c r="B552" s="87">
        <v>2</v>
      </c>
      <c r="C552" s="131">
        <v>0.0029994606566610712</v>
      </c>
      <c r="D552" s="87" t="s">
        <v>1640</v>
      </c>
      <c r="E552" s="87" t="b">
        <v>0</v>
      </c>
      <c r="F552" s="87" t="b">
        <v>0</v>
      </c>
      <c r="G552" s="87" t="b">
        <v>0</v>
      </c>
    </row>
    <row r="553" spans="1:7" ht="15">
      <c r="A553" s="87" t="s">
        <v>2249</v>
      </c>
      <c r="B553" s="87">
        <v>2</v>
      </c>
      <c r="C553" s="131">
        <v>0.0029994606566610712</v>
      </c>
      <c r="D553" s="87" t="s">
        <v>1640</v>
      </c>
      <c r="E553" s="87" t="b">
        <v>0</v>
      </c>
      <c r="F553" s="87" t="b">
        <v>0</v>
      </c>
      <c r="G553" s="87" t="b">
        <v>0</v>
      </c>
    </row>
    <row r="554" spans="1:7" ht="15">
      <c r="A554" s="87" t="s">
        <v>2232</v>
      </c>
      <c r="B554" s="87">
        <v>2</v>
      </c>
      <c r="C554" s="131">
        <v>0.0029994606566610712</v>
      </c>
      <c r="D554" s="87" t="s">
        <v>1640</v>
      </c>
      <c r="E554" s="87" t="b">
        <v>0</v>
      </c>
      <c r="F554" s="87" t="b">
        <v>0</v>
      </c>
      <c r="G554" s="87" t="b">
        <v>0</v>
      </c>
    </row>
    <row r="555" spans="1:7" ht="15">
      <c r="A555" s="87" t="s">
        <v>2136</v>
      </c>
      <c r="B555" s="87">
        <v>2</v>
      </c>
      <c r="C555" s="131">
        <v>0.0029994606566610712</v>
      </c>
      <c r="D555" s="87" t="s">
        <v>1640</v>
      </c>
      <c r="E555" s="87" t="b">
        <v>1</v>
      </c>
      <c r="F555" s="87" t="b">
        <v>0</v>
      </c>
      <c r="G555" s="87" t="b">
        <v>0</v>
      </c>
    </row>
    <row r="556" spans="1:7" ht="15">
      <c r="A556" s="87" t="s">
        <v>2234</v>
      </c>
      <c r="B556" s="87">
        <v>2</v>
      </c>
      <c r="C556" s="131">
        <v>0.003533675378336282</v>
      </c>
      <c r="D556" s="87" t="s">
        <v>1640</v>
      </c>
      <c r="E556" s="87" t="b">
        <v>1</v>
      </c>
      <c r="F556" s="87" t="b">
        <v>0</v>
      </c>
      <c r="G556" s="87" t="b">
        <v>0</v>
      </c>
    </row>
    <row r="557" spans="1:7" ht="15">
      <c r="A557" s="87" t="s">
        <v>2087</v>
      </c>
      <c r="B557" s="87">
        <v>2</v>
      </c>
      <c r="C557" s="131">
        <v>0.0029994606566610712</v>
      </c>
      <c r="D557" s="87" t="s">
        <v>1640</v>
      </c>
      <c r="E557" s="87" t="b">
        <v>0</v>
      </c>
      <c r="F557" s="87" t="b">
        <v>0</v>
      </c>
      <c r="G557" s="87" t="b">
        <v>0</v>
      </c>
    </row>
    <row r="558" spans="1:7" ht="15">
      <c r="A558" s="87" t="s">
        <v>2099</v>
      </c>
      <c r="B558" s="87">
        <v>2</v>
      </c>
      <c r="C558" s="131">
        <v>0.0029994606566610712</v>
      </c>
      <c r="D558" s="87" t="s">
        <v>1640</v>
      </c>
      <c r="E558" s="87" t="b">
        <v>0</v>
      </c>
      <c r="F558" s="87" t="b">
        <v>0</v>
      </c>
      <c r="G558" s="87" t="b">
        <v>0</v>
      </c>
    </row>
    <row r="559" spans="1:7" ht="15">
      <c r="A559" s="87" t="s">
        <v>2162</v>
      </c>
      <c r="B559" s="87">
        <v>2</v>
      </c>
      <c r="C559" s="131">
        <v>0.0029994606566610712</v>
      </c>
      <c r="D559" s="87" t="s">
        <v>1640</v>
      </c>
      <c r="E559" s="87" t="b">
        <v>0</v>
      </c>
      <c r="F559" s="87" t="b">
        <v>1</v>
      </c>
      <c r="G559" s="87" t="b">
        <v>0</v>
      </c>
    </row>
    <row r="560" spans="1:7" ht="15">
      <c r="A560" s="87" t="s">
        <v>2129</v>
      </c>
      <c r="B560" s="87">
        <v>2</v>
      </c>
      <c r="C560" s="131">
        <v>0.0029994606566610712</v>
      </c>
      <c r="D560" s="87" t="s">
        <v>1640</v>
      </c>
      <c r="E560" s="87" t="b">
        <v>0</v>
      </c>
      <c r="F560" s="87" t="b">
        <v>0</v>
      </c>
      <c r="G560" s="87" t="b">
        <v>0</v>
      </c>
    </row>
    <row r="561" spans="1:7" ht="15">
      <c r="A561" s="87" t="s">
        <v>2193</v>
      </c>
      <c r="B561" s="87">
        <v>2</v>
      </c>
      <c r="C561" s="131">
        <v>0.0029994606566610712</v>
      </c>
      <c r="D561" s="87" t="s">
        <v>1640</v>
      </c>
      <c r="E561" s="87" t="b">
        <v>0</v>
      </c>
      <c r="F561" s="87" t="b">
        <v>0</v>
      </c>
      <c r="G561" s="87" t="b">
        <v>0</v>
      </c>
    </row>
    <row r="562" spans="1:7" ht="15">
      <c r="A562" s="87" t="s">
        <v>2092</v>
      </c>
      <c r="B562" s="87">
        <v>2</v>
      </c>
      <c r="C562" s="131">
        <v>0.003533675378336282</v>
      </c>
      <c r="D562" s="87" t="s">
        <v>1640</v>
      </c>
      <c r="E562" s="87" t="b">
        <v>0</v>
      </c>
      <c r="F562" s="87" t="b">
        <v>0</v>
      </c>
      <c r="G562" s="87" t="b">
        <v>0</v>
      </c>
    </row>
    <row r="563" spans="1:7" ht="15">
      <c r="A563" s="87" t="s">
        <v>2223</v>
      </c>
      <c r="B563" s="87">
        <v>2</v>
      </c>
      <c r="C563" s="131">
        <v>0.003533675378336282</v>
      </c>
      <c r="D563" s="87" t="s">
        <v>1640</v>
      </c>
      <c r="E563" s="87" t="b">
        <v>0</v>
      </c>
      <c r="F563" s="87" t="b">
        <v>0</v>
      </c>
      <c r="G563" s="87" t="b">
        <v>0</v>
      </c>
    </row>
    <row r="564" spans="1:7" ht="15">
      <c r="A564" s="87" t="s">
        <v>2224</v>
      </c>
      <c r="B564" s="87">
        <v>2</v>
      </c>
      <c r="C564" s="131">
        <v>0.003533675378336282</v>
      </c>
      <c r="D564" s="87" t="s">
        <v>1640</v>
      </c>
      <c r="E564" s="87" t="b">
        <v>0</v>
      </c>
      <c r="F564" s="87" t="b">
        <v>0</v>
      </c>
      <c r="G564" s="87" t="b">
        <v>0</v>
      </c>
    </row>
    <row r="565" spans="1:7" ht="15">
      <c r="A565" s="87" t="s">
        <v>2225</v>
      </c>
      <c r="B565" s="87">
        <v>2</v>
      </c>
      <c r="C565" s="131">
        <v>0.0029994606566610712</v>
      </c>
      <c r="D565" s="87" t="s">
        <v>1640</v>
      </c>
      <c r="E565" s="87" t="b">
        <v>0</v>
      </c>
      <c r="F565" s="87" t="b">
        <v>0</v>
      </c>
      <c r="G565" s="87" t="b">
        <v>0</v>
      </c>
    </row>
    <row r="566" spans="1:7" ht="15">
      <c r="A566" s="87" t="s">
        <v>2133</v>
      </c>
      <c r="B566" s="87">
        <v>2</v>
      </c>
      <c r="C566" s="131">
        <v>0.0029994606566610712</v>
      </c>
      <c r="D566" s="87" t="s">
        <v>1640</v>
      </c>
      <c r="E566" s="87" t="b">
        <v>0</v>
      </c>
      <c r="F566" s="87" t="b">
        <v>0</v>
      </c>
      <c r="G566" s="87" t="b">
        <v>0</v>
      </c>
    </row>
    <row r="567" spans="1:7" ht="15">
      <c r="A567" s="87" t="s">
        <v>2141</v>
      </c>
      <c r="B567" s="87">
        <v>2</v>
      </c>
      <c r="C567" s="131">
        <v>0.0029994606566610712</v>
      </c>
      <c r="D567" s="87" t="s">
        <v>1640</v>
      </c>
      <c r="E567" s="87" t="b">
        <v>0</v>
      </c>
      <c r="F567" s="87" t="b">
        <v>0</v>
      </c>
      <c r="G567" s="87" t="b">
        <v>0</v>
      </c>
    </row>
    <row r="568" spans="1:7" ht="15">
      <c r="A568" s="87" t="s">
        <v>2200</v>
      </c>
      <c r="B568" s="87">
        <v>2</v>
      </c>
      <c r="C568" s="131">
        <v>0.0029994606566610712</v>
      </c>
      <c r="D568" s="87" t="s">
        <v>1640</v>
      </c>
      <c r="E568" s="87" t="b">
        <v>0</v>
      </c>
      <c r="F568" s="87" t="b">
        <v>0</v>
      </c>
      <c r="G568" s="87" t="b">
        <v>0</v>
      </c>
    </row>
    <row r="569" spans="1:7" ht="15">
      <c r="A569" s="87" t="s">
        <v>2201</v>
      </c>
      <c r="B569" s="87">
        <v>2</v>
      </c>
      <c r="C569" s="131">
        <v>0.0029994606566610712</v>
      </c>
      <c r="D569" s="87" t="s">
        <v>1640</v>
      </c>
      <c r="E569" s="87" t="b">
        <v>0</v>
      </c>
      <c r="F569" s="87" t="b">
        <v>0</v>
      </c>
      <c r="G569" s="87" t="b">
        <v>0</v>
      </c>
    </row>
    <row r="570" spans="1:7" ht="15">
      <c r="A570" s="87" t="s">
        <v>2202</v>
      </c>
      <c r="B570" s="87">
        <v>2</v>
      </c>
      <c r="C570" s="131">
        <v>0.0029994606566610712</v>
      </c>
      <c r="D570" s="87" t="s">
        <v>1640</v>
      </c>
      <c r="E570" s="87" t="b">
        <v>0</v>
      </c>
      <c r="F570" s="87" t="b">
        <v>0</v>
      </c>
      <c r="G570" s="87" t="b">
        <v>0</v>
      </c>
    </row>
    <row r="571" spans="1:7" ht="15">
      <c r="A571" s="87" t="s">
        <v>1793</v>
      </c>
      <c r="B571" s="87">
        <v>2</v>
      </c>
      <c r="C571" s="131">
        <v>0.0029994606566610712</v>
      </c>
      <c r="D571" s="87" t="s">
        <v>1640</v>
      </c>
      <c r="E571" s="87" t="b">
        <v>0</v>
      </c>
      <c r="F571" s="87" t="b">
        <v>0</v>
      </c>
      <c r="G571" s="87" t="b">
        <v>0</v>
      </c>
    </row>
    <row r="572" spans="1:7" ht="15">
      <c r="A572" s="87" t="s">
        <v>2203</v>
      </c>
      <c r="B572" s="87">
        <v>2</v>
      </c>
      <c r="C572" s="131">
        <v>0.0029994606566610712</v>
      </c>
      <c r="D572" s="87" t="s">
        <v>1640</v>
      </c>
      <c r="E572" s="87" t="b">
        <v>1</v>
      </c>
      <c r="F572" s="87" t="b">
        <v>0</v>
      </c>
      <c r="G572" s="87" t="b">
        <v>0</v>
      </c>
    </row>
    <row r="573" spans="1:7" ht="15">
      <c r="A573" s="87" t="s">
        <v>2204</v>
      </c>
      <c r="B573" s="87">
        <v>2</v>
      </c>
      <c r="C573" s="131">
        <v>0.0029994606566610712</v>
      </c>
      <c r="D573" s="87" t="s">
        <v>1640</v>
      </c>
      <c r="E573" s="87" t="b">
        <v>0</v>
      </c>
      <c r="F573" s="87" t="b">
        <v>0</v>
      </c>
      <c r="G573" s="87" t="b">
        <v>0</v>
      </c>
    </row>
    <row r="574" spans="1:7" ht="15">
      <c r="A574" s="87" t="s">
        <v>2205</v>
      </c>
      <c r="B574" s="87">
        <v>2</v>
      </c>
      <c r="C574" s="131">
        <v>0.0029994606566610712</v>
      </c>
      <c r="D574" s="87" t="s">
        <v>1640</v>
      </c>
      <c r="E574" s="87" t="b">
        <v>0</v>
      </c>
      <c r="F574" s="87" t="b">
        <v>0</v>
      </c>
      <c r="G574" s="87" t="b">
        <v>0</v>
      </c>
    </row>
    <row r="575" spans="1:7" ht="15">
      <c r="A575" s="87" t="s">
        <v>2206</v>
      </c>
      <c r="B575" s="87">
        <v>2</v>
      </c>
      <c r="C575" s="131">
        <v>0.0029994606566610712</v>
      </c>
      <c r="D575" s="87" t="s">
        <v>1640</v>
      </c>
      <c r="E575" s="87" t="b">
        <v>0</v>
      </c>
      <c r="F575" s="87" t="b">
        <v>0</v>
      </c>
      <c r="G575" s="87" t="b">
        <v>0</v>
      </c>
    </row>
    <row r="576" spans="1:7" ht="15">
      <c r="A576" s="87" t="s">
        <v>2207</v>
      </c>
      <c r="B576" s="87">
        <v>2</v>
      </c>
      <c r="C576" s="131">
        <v>0.0029994606566610712</v>
      </c>
      <c r="D576" s="87" t="s">
        <v>1640</v>
      </c>
      <c r="E576" s="87" t="b">
        <v>0</v>
      </c>
      <c r="F576" s="87" t="b">
        <v>0</v>
      </c>
      <c r="G576" s="87" t="b">
        <v>0</v>
      </c>
    </row>
    <row r="577" spans="1:7" ht="15">
      <c r="A577" s="87" t="s">
        <v>2208</v>
      </c>
      <c r="B577" s="87">
        <v>2</v>
      </c>
      <c r="C577" s="131">
        <v>0.0029994606566610712</v>
      </c>
      <c r="D577" s="87" t="s">
        <v>1640</v>
      </c>
      <c r="E577" s="87" t="b">
        <v>0</v>
      </c>
      <c r="F577" s="87" t="b">
        <v>0</v>
      </c>
      <c r="G577" s="87" t="b">
        <v>0</v>
      </c>
    </row>
    <row r="578" spans="1:7" ht="15">
      <c r="A578" s="87" t="s">
        <v>2209</v>
      </c>
      <c r="B578" s="87">
        <v>2</v>
      </c>
      <c r="C578" s="131">
        <v>0.0029994606566610712</v>
      </c>
      <c r="D578" s="87" t="s">
        <v>1640</v>
      </c>
      <c r="E578" s="87" t="b">
        <v>0</v>
      </c>
      <c r="F578" s="87" t="b">
        <v>0</v>
      </c>
      <c r="G578" s="87" t="b">
        <v>0</v>
      </c>
    </row>
    <row r="579" spans="1:7" ht="15">
      <c r="A579" s="87" t="s">
        <v>2210</v>
      </c>
      <c r="B579" s="87">
        <v>2</v>
      </c>
      <c r="C579" s="131">
        <v>0.0029994606566610712</v>
      </c>
      <c r="D579" s="87" t="s">
        <v>1640</v>
      </c>
      <c r="E579" s="87" t="b">
        <v>0</v>
      </c>
      <c r="F579" s="87" t="b">
        <v>0</v>
      </c>
      <c r="G579" s="87" t="b">
        <v>0</v>
      </c>
    </row>
    <row r="580" spans="1:7" ht="15">
      <c r="A580" s="87" t="s">
        <v>2211</v>
      </c>
      <c r="B580" s="87">
        <v>2</v>
      </c>
      <c r="C580" s="131">
        <v>0.0029994606566610712</v>
      </c>
      <c r="D580" s="87" t="s">
        <v>1640</v>
      </c>
      <c r="E580" s="87" t="b">
        <v>0</v>
      </c>
      <c r="F580" s="87" t="b">
        <v>0</v>
      </c>
      <c r="G580" s="87" t="b">
        <v>0</v>
      </c>
    </row>
    <row r="581" spans="1:7" ht="15">
      <c r="A581" s="87" t="s">
        <v>2212</v>
      </c>
      <c r="B581" s="87">
        <v>2</v>
      </c>
      <c r="C581" s="131">
        <v>0.0029994606566610712</v>
      </c>
      <c r="D581" s="87" t="s">
        <v>1640</v>
      </c>
      <c r="E581" s="87" t="b">
        <v>0</v>
      </c>
      <c r="F581" s="87" t="b">
        <v>0</v>
      </c>
      <c r="G581" s="87" t="b">
        <v>0</v>
      </c>
    </row>
    <row r="582" spans="1:7" ht="15">
      <c r="A582" s="87" t="s">
        <v>2091</v>
      </c>
      <c r="B582" s="87">
        <v>2</v>
      </c>
      <c r="C582" s="131">
        <v>0.0029994606566610712</v>
      </c>
      <c r="D582" s="87" t="s">
        <v>1640</v>
      </c>
      <c r="E582" s="87" t="b">
        <v>0</v>
      </c>
      <c r="F582" s="87" t="b">
        <v>0</v>
      </c>
      <c r="G582" s="87" t="b">
        <v>0</v>
      </c>
    </row>
    <row r="583" spans="1:7" ht="15">
      <c r="A583" s="87" t="s">
        <v>2213</v>
      </c>
      <c r="B583" s="87">
        <v>2</v>
      </c>
      <c r="C583" s="131">
        <v>0.0029994606566610712</v>
      </c>
      <c r="D583" s="87" t="s">
        <v>1640</v>
      </c>
      <c r="E583" s="87" t="b">
        <v>0</v>
      </c>
      <c r="F583" s="87" t="b">
        <v>0</v>
      </c>
      <c r="G583" s="87" t="b">
        <v>0</v>
      </c>
    </row>
    <row r="584" spans="1:7" ht="15">
      <c r="A584" s="87" t="s">
        <v>2197</v>
      </c>
      <c r="B584" s="87">
        <v>2</v>
      </c>
      <c r="C584" s="131">
        <v>0.0029994606566610712</v>
      </c>
      <c r="D584" s="87" t="s">
        <v>1640</v>
      </c>
      <c r="E584" s="87" t="b">
        <v>0</v>
      </c>
      <c r="F584" s="87" t="b">
        <v>0</v>
      </c>
      <c r="G584" s="87" t="b">
        <v>0</v>
      </c>
    </row>
    <row r="585" spans="1:7" ht="15">
      <c r="A585" s="87" t="s">
        <v>2198</v>
      </c>
      <c r="B585" s="87">
        <v>2</v>
      </c>
      <c r="C585" s="131">
        <v>0.0029994606566610712</v>
      </c>
      <c r="D585" s="87" t="s">
        <v>1640</v>
      </c>
      <c r="E585" s="87" t="b">
        <v>0</v>
      </c>
      <c r="F585" s="87" t="b">
        <v>0</v>
      </c>
      <c r="G585" s="87" t="b">
        <v>0</v>
      </c>
    </row>
    <row r="586" spans="1:7" ht="15">
      <c r="A586" s="87" t="s">
        <v>2199</v>
      </c>
      <c r="B586" s="87">
        <v>2</v>
      </c>
      <c r="C586" s="131">
        <v>0.0029994606566610712</v>
      </c>
      <c r="D586" s="87" t="s">
        <v>1640</v>
      </c>
      <c r="E586" s="87" t="b">
        <v>0</v>
      </c>
      <c r="F586" s="87" t="b">
        <v>0</v>
      </c>
      <c r="G586" s="87" t="b">
        <v>0</v>
      </c>
    </row>
    <row r="587" spans="1:7" ht="15">
      <c r="A587" s="87" t="s">
        <v>255</v>
      </c>
      <c r="B587" s="87">
        <v>2</v>
      </c>
      <c r="C587" s="131">
        <v>0.0029994606566610712</v>
      </c>
      <c r="D587" s="87" t="s">
        <v>1640</v>
      </c>
      <c r="E587" s="87" t="b">
        <v>0</v>
      </c>
      <c r="F587" s="87" t="b">
        <v>0</v>
      </c>
      <c r="G587" s="87" t="b">
        <v>0</v>
      </c>
    </row>
    <row r="588" spans="1:7" ht="15">
      <c r="A588" s="87" t="s">
        <v>293</v>
      </c>
      <c r="B588" s="87">
        <v>2</v>
      </c>
      <c r="C588" s="131">
        <v>0.0029994606566610712</v>
      </c>
      <c r="D588" s="87" t="s">
        <v>1640</v>
      </c>
      <c r="E588" s="87" t="b">
        <v>0</v>
      </c>
      <c r="F588" s="87" t="b">
        <v>0</v>
      </c>
      <c r="G588" s="87" t="b">
        <v>0</v>
      </c>
    </row>
    <row r="589" spans="1:7" ht="15">
      <c r="A589" s="87" t="s">
        <v>2090</v>
      </c>
      <c r="B589" s="87">
        <v>2</v>
      </c>
      <c r="C589" s="131">
        <v>0.003533675378336282</v>
      </c>
      <c r="D589" s="87" t="s">
        <v>1640</v>
      </c>
      <c r="E589" s="87" t="b">
        <v>0</v>
      </c>
      <c r="F589" s="87" t="b">
        <v>1</v>
      </c>
      <c r="G589" s="87" t="b">
        <v>1</v>
      </c>
    </row>
    <row r="590" spans="1:7" ht="15">
      <c r="A590" s="87" t="s">
        <v>2122</v>
      </c>
      <c r="B590" s="87">
        <v>2</v>
      </c>
      <c r="C590" s="131">
        <v>0.0029994606566610712</v>
      </c>
      <c r="D590" s="87" t="s">
        <v>1640</v>
      </c>
      <c r="E590" s="87" t="b">
        <v>0</v>
      </c>
      <c r="F590" s="87" t="b">
        <v>0</v>
      </c>
      <c r="G590" s="87" t="b">
        <v>0</v>
      </c>
    </row>
    <row r="591" spans="1:7" ht="15">
      <c r="A591" s="87" t="s">
        <v>2127</v>
      </c>
      <c r="B591" s="87">
        <v>2</v>
      </c>
      <c r="C591" s="131">
        <v>0.0029994606566610712</v>
      </c>
      <c r="D591" s="87" t="s">
        <v>1640</v>
      </c>
      <c r="E591" s="87" t="b">
        <v>0</v>
      </c>
      <c r="F591" s="87" t="b">
        <v>0</v>
      </c>
      <c r="G591" s="87" t="b">
        <v>0</v>
      </c>
    </row>
    <row r="592" spans="1:7" ht="15">
      <c r="A592" s="87" t="s">
        <v>2142</v>
      </c>
      <c r="B592" s="87">
        <v>2</v>
      </c>
      <c r="C592" s="131">
        <v>0.0029994606566610712</v>
      </c>
      <c r="D592" s="87" t="s">
        <v>1640</v>
      </c>
      <c r="E592" s="87" t="b">
        <v>0</v>
      </c>
      <c r="F592" s="87" t="b">
        <v>0</v>
      </c>
      <c r="G592" s="87" t="b">
        <v>0</v>
      </c>
    </row>
    <row r="593" spans="1:7" ht="15">
      <c r="A593" s="87" t="s">
        <v>2055</v>
      </c>
      <c r="B593" s="87">
        <v>2</v>
      </c>
      <c r="C593" s="131">
        <v>0.003533675378336282</v>
      </c>
      <c r="D593" s="87" t="s">
        <v>1640</v>
      </c>
      <c r="E593" s="87" t="b">
        <v>0</v>
      </c>
      <c r="F593" s="87" t="b">
        <v>0</v>
      </c>
      <c r="G593" s="87" t="b">
        <v>0</v>
      </c>
    </row>
    <row r="594" spans="1:7" ht="15">
      <c r="A594" s="87" t="s">
        <v>2080</v>
      </c>
      <c r="B594" s="87">
        <v>2</v>
      </c>
      <c r="C594" s="131">
        <v>0.0029994606566610712</v>
      </c>
      <c r="D594" s="87" t="s">
        <v>1640</v>
      </c>
      <c r="E594" s="87" t="b">
        <v>0</v>
      </c>
      <c r="F594" s="87" t="b">
        <v>0</v>
      </c>
      <c r="G594" s="87" t="b">
        <v>0</v>
      </c>
    </row>
    <row r="595" spans="1:7" ht="15">
      <c r="A595" s="87" t="s">
        <v>2072</v>
      </c>
      <c r="B595" s="87">
        <v>2</v>
      </c>
      <c r="C595" s="131">
        <v>0.0029994606566610712</v>
      </c>
      <c r="D595" s="87" t="s">
        <v>1640</v>
      </c>
      <c r="E595" s="87" t="b">
        <v>0</v>
      </c>
      <c r="F595" s="87" t="b">
        <v>0</v>
      </c>
      <c r="G595" s="87" t="b">
        <v>0</v>
      </c>
    </row>
    <row r="596" spans="1:7" ht="15">
      <c r="A596" s="87" t="s">
        <v>2148</v>
      </c>
      <c r="B596" s="87">
        <v>2</v>
      </c>
      <c r="C596" s="131">
        <v>0.0029994606566610712</v>
      </c>
      <c r="D596" s="87" t="s">
        <v>1640</v>
      </c>
      <c r="E596" s="87" t="b">
        <v>0</v>
      </c>
      <c r="F596" s="87" t="b">
        <v>0</v>
      </c>
      <c r="G596" s="87" t="b">
        <v>0</v>
      </c>
    </row>
    <row r="597" spans="1:7" ht="15">
      <c r="A597" s="87" t="s">
        <v>2149</v>
      </c>
      <c r="B597" s="87">
        <v>2</v>
      </c>
      <c r="C597" s="131">
        <v>0.0029994606566610712</v>
      </c>
      <c r="D597" s="87" t="s">
        <v>1640</v>
      </c>
      <c r="E597" s="87" t="b">
        <v>0</v>
      </c>
      <c r="F597" s="87" t="b">
        <v>0</v>
      </c>
      <c r="G597" s="87" t="b">
        <v>0</v>
      </c>
    </row>
    <row r="598" spans="1:7" ht="15">
      <c r="A598" s="87" t="s">
        <v>298</v>
      </c>
      <c r="B598" s="87">
        <v>2</v>
      </c>
      <c r="C598" s="131">
        <v>0.0029994606566610712</v>
      </c>
      <c r="D598" s="87" t="s">
        <v>1640</v>
      </c>
      <c r="E598" s="87" t="b">
        <v>0</v>
      </c>
      <c r="F598" s="87" t="b">
        <v>0</v>
      </c>
      <c r="G598" s="87" t="b">
        <v>0</v>
      </c>
    </row>
    <row r="599" spans="1:7" ht="15">
      <c r="A599" s="87" t="s">
        <v>2150</v>
      </c>
      <c r="B599" s="87">
        <v>2</v>
      </c>
      <c r="C599" s="131">
        <v>0.0029994606566610712</v>
      </c>
      <c r="D599" s="87" t="s">
        <v>1640</v>
      </c>
      <c r="E599" s="87" t="b">
        <v>0</v>
      </c>
      <c r="F599" s="87" t="b">
        <v>0</v>
      </c>
      <c r="G599" s="87" t="b">
        <v>0</v>
      </c>
    </row>
    <row r="600" spans="1:7" ht="15">
      <c r="A600" s="87" t="s">
        <v>2151</v>
      </c>
      <c r="B600" s="87">
        <v>2</v>
      </c>
      <c r="C600" s="131">
        <v>0.0029994606566610712</v>
      </c>
      <c r="D600" s="87" t="s">
        <v>1640</v>
      </c>
      <c r="E600" s="87" t="b">
        <v>0</v>
      </c>
      <c r="F600" s="87" t="b">
        <v>0</v>
      </c>
      <c r="G600" s="87" t="b">
        <v>0</v>
      </c>
    </row>
    <row r="601" spans="1:7" ht="15">
      <c r="A601" s="87" t="s">
        <v>2152</v>
      </c>
      <c r="B601" s="87">
        <v>2</v>
      </c>
      <c r="C601" s="131">
        <v>0.0029994606566610712</v>
      </c>
      <c r="D601" s="87" t="s">
        <v>1640</v>
      </c>
      <c r="E601" s="87" t="b">
        <v>0</v>
      </c>
      <c r="F601" s="87" t="b">
        <v>0</v>
      </c>
      <c r="G601" s="87" t="b">
        <v>0</v>
      </c>
    </row>
    <row r="602" spans="1:7" ht="15">
      <c r="A602" s="87" t="s">
        <v>2153</v>
      </c>
      <c r="B602" s="87">
        <v>2</v>
      </c>
      <c r="C602" s="131">
        <v>0.0029994606566610712</v>
      </c>
      <c r="D602" s="87" t="s">
        <v>1640</v>
      </c>
      <c r="E602" s="87" t="b">
        <v>0</v>
      </c>
      <c r="F602" s="87" t="b">
        <v>0</v>
      </c>
      <c r="G602" s="87" t="b">
        <v>0</v>
      </c>
    </row>
    <row r="603" spans="1:7" ht="15">
      <c r="A603" s="87" t="s">
        <v>2154</v>
      </c>
      <c r="B603" s="87">
        <v>2</v>
      </c>
      <c r="C603" s="131">
        <v>0.0029994606566610712</v>
      </c>
      <c r="D603" s="87" t="s">
        <v>1640</v>
      </c>
      <c r="E603" s="87" t="b">
        <v>0</v>
      </c>
      <c r="F603" s="87" t="b">
        <v>0</v>
      </c>
      <c r="G603" s="87" t="b">
        <v>0</v>
      </c>
    </row>
    <row r="604" spans="1:7" ht="15">
      <c r="A604" s="87" t="s">
        <v>2155</v>
      </c>
      <c r="B604" s="87">
        <v>2</v>
      </c>
      <c r="C604" s="131">
        <v>0.0029994606566610712</v>
      </c>
      <c r="D604" s="87" t="s">
        <v>1640</v>
      </c>
      <c r="E604" s="87" t="b">
        <v>0</v>
      </c>
      <c r="F604" s="87" t="b">
        <v>0</v>
      </c>
      <c r="G604" s="87" t="b">
        <v>0</v>
      </c>
    </row>
    <row r="605" spans="1:7" ht="15">
      <c r="A605" s="87" t="s">
        <v>2156</v>
      </c>
      <c r="B605" s="87">
        <v>2</v>
      </c>
      <c r="C605" s="131">
        <v>0.0029994606566610712</v>
      </c>
      <c r="D605" s="87" t="s">
        <v>1640</v>
      </c>
      <c r="E605" s="87" t="b">
        <v>0</v>
      </c>
      <c r="F605" s="87" t="b">
        <v>0</v>
      </c>
      <c r="G605" s="87" t="b">
        <v>0</v>
      </c>
    </row>
    <row r="606" spans="1:7" ht="15">
      <c r="A606" s="87" t="s">
        <v>2157</v>
      </c>
      <c r="B606" s="87">
        <v>2</v>
      </c>
      <c r="C606" s="131">
        <v>0.0029994606566610712</v>
      </c>
      <c r="D606" s="87" t="s">
        <v>1640</v>
      </c>
      <c r="E606" s="87" t="b">
        <v>0</v>
      </c>
      <c r="F606" s="87" t="b">
        <v>0</v>
      </c>
      <c r="G606" s="87" t="b">
        <v>0</v>
      </c>
    </row>
    <row r="607" spans="1:7" ht="15">
      <c r="A607" s="87" t="s">
        <v>2158</v>
      </c>
      <c r="B607" s="87">
        <v>2</v>
      </c>
      <c r="C607" s="131">
        <v>0.0029994606566610712</v>
      </c>
      <c r="D607" s="87" t="s">
        <v>1640</v>
      </c>
      <c r="E607" s="87" t="b">
        <v>0</v>
      </c>
      <c r="F607" s="87" t="b">
        <v>0</v>
      </c>
      <c r="G607" s="87" t="b">
        <v>0</v>
      </c>
    </row>
    <row r="608" spans="1:7" ht="15">
      <c r="A608" s="87" t="s">
        <v>2159</v>
      </c>
      <c r="B608" s="87">
        <v>2</v>
      </c>
      <c r="C608" s="131">
        <v>0.0029994606566610712</v>
      </c>
      <c r="D608" s="87" t="s">
        <v>1640</v>
      </c>
      <c r="E608" s="87" t="b">
        <v>0</v>
      </c>
      <c r="F608" s="87" t="b">
        <v>0</v>
      </c>
      <c r="G608" s="87" t="b">
        <v>0</v>
      </c>
    </row>
    <row r="609" spans="1:7" ht="15">
      <c r="A609" s="87" t="s">
        <v>2082</v>
      </c>
      <c r="B609" s="87">
        <v>2</v>
      </c>
      <c r="C609" s="131">
        <v>0.0029994606566610712</v>
      </c>
      <c r="D609" s="87" t="s">
        <v>1640</v>
      </c>
      <c r="E609" s="87" t="b">
        <v>0</v>
      </c>
      <c r="F609" s="87" t="b">
        <v>0</v>
      </c>
      <c r="G609" s="87" t="b">
        <v>0</v>
      </c>
    </row>
    <row r="610" spans="1:7" ht="15">
      <c r="A610" s="87" t="s">
        <v>301</v>
      </c>
      <c r="B610" s="87">
        <v>2</v>
      </c>
      <c r="C610" s="131">
        <v>0.0029994606566610712</v>
      </c>
      <c r="D610" s="87" t="s">
        <v>1640</v>
      </c>
      <c r="E610" s="87" t="b">
        <v>0</v>
      </c>
      <c r="F610" s="87" t="b">
        <v>0</v>
      </c>
      <c r="G610" s="87" t="b">
        <v>0</v>
      </c>
    </row>
    <row r="611" spans="1:7" ht="15">
      <c r="A611" s="87" t="s">
        <v>2130</v>
      </c>
      <c r="B611" s="87">
        <v>2</v>
      </c>
      <c r="C611" s="131">
        <v>0.0029994606566610712</v>
      </c>
      <c r="D611" s="87" t="s">
        <v>1640</v>
      </c>
      <c r="E611" s="87" t="b">
        <v>0</v>
      </c>
      <c r="F611" s="87" t="b">
        <v>0</v>
      </c>
      <c r="G611" s="87" t="b">
        <v>0</v>
      </c>
    </row>
    <row r="612" spans="1:7" ht="15">
      <c r="A612" s="87" t="s">
        <v>2145</v>
      </c>
      <c r="B612" s="87">
        <v>2</v>
      </c>
      <c r="C612" s="131">
        <v>0.0029994606566610712</v>
      </c>
      <c r="D612" s="87" t="s">
        <v>1640</v>
      </c>
      <c r="E612" s="87" t="b">
        <v>0</v>
      </c>
      <c r="F612" s="87" t="b">
        <v>0</v>
      </c>
      <c r="G612" s="87" t="b">
        <v>0</v>
      </c>
    </row>
    <row r="613" spans="1:7" ht="15">
      <c r="A613" s="87" t="s">
        <v>2138</v>
      </c>
      <c r="B613" s="87">
        <v>2</v>
      </c>
      <c r="C613" s="131">
        <v>0.0029994606566610712</v>
      </c>
      <c r="D613" s="87" t="s">
        <v>1640</v>
      </c>
      <c r="E613" s="87" t="b">
        <v>1</v>
      </c>
      <c r="F613" s="87" t="b">
        <v>0</v>
      </c>
      <c r="G613" s="87" t="b">
        <v>0</v>
      </c>
    </row>
    <row r="614" spans="1:7" ht="15">
      <c r="A614" s="87" t="s">
        <v>2140</v>
      </c>
      <c r="B614" s="87">
        <v>2</v>
      </c>
      <c r="C614" s="131">
        <v>0.0029994606566610712</v>
      </c>
      <c r="D614" s="87" t="s">
        <v>1640</v>
      </c>
      <c r="E614" s="87" t="b">
        <v>0</v>
      </c>
      <c r="F614" s="87" t="b">
        <v>0</v>
      </c>
      <c r="G614" s="87" t="b">
        <v>0</v>
      </c>
    </row>
    <row r="615" spans="1:7" ht="15">
      <c r="A615" s="87" t="s">
        <v>308</v>
      </c>
      <c r="B615" s="87">
        <v>2</v>
      </c>
      <c r="C615" s="131">
        <v>0.0029994606566610712</v>
      </c>
      <c r="D615" s="87" t="s">
        <v>1640</v>
      </c>
      <c r="E615" s="87" t="b">
        <v>0</v>
      </c>
      <c r="F615" s="87" t="b">
        <v>0</v>
      </c>
      <c r="G615" s="87" t="b">
        <v>0</v>
      </c>
    </row>
    <row r="616" spans="1:7" ht="15">
      <c r="A616" s="87" t="s">
        <v>299</v>
      </c>
      <c r="B616" s="87">
        <v>2</v>
      </c>
      <c r="C616" s="131">
        <v>0.0029994606566610712</v>
      </c>
      <c r="D616" s="87" t="s">
        <v>1640</v>
      </c>
      <c r="E616" s="87" t="b">
        <v>0</v>
      </c>
      <c r="F616" s="87" t="b">
        <v>0</v>
      </c>
      <c r="G616" s="87" t="b">
        <v>0</v>
      </c>
    </row>
    <row r="617" spans="1:7" ht="15">
      <c r="A617" s="87" t="s">
        <v>2132</v>
      </c>
      <c r="B617" s="87">
        <v>2</v>
      </c>
      <c r="C617" s="131">
        <v>0.0029994606566610712</v>
      </c>
      <c r="D617" s="87" t="s">
        <v>1640</v>
      </c>
      <c r="E617" s="87" t="b">
        <v>0</v>
      </c>
      <c r="F617" s="87" t="b">
        <v>0</v>
      </c>
      <c r="G617" s="87" t="b">
        <v>0</v>
      </c>
    </row>
    <row r="618" spans="1:7" ht="15">
      <c r="A618" s="87" t="s">
        <v>2135</v>
      </c>
      <c r="B618" s="87">
        <v>2</v>
      </c>
      <c r="C618" s="131">
        <v>0.0029994606566610712</v>
      </c>
      <c r="D618" s="87" t="s">
        <v>1640</v>
      </c>
      <c r="E618" s="87" t="b">
        <v>0</v>
      </c>
      <c r="F618" s="87" t="b">
        <v>0</v>
      </c>
      <c r="G618" s="87" t="b">
        <v>0</v>
      </c>
    </row>
    <row r="619" spans="1:7" ht="15">
      <c r="A619" s="87" t="s">
        <v>2121</v>
      </c>
      <c r="B619" s="87">
        <v>2</v>
      </c>
      <c r="C619" s="131">
        <v>0.0029994606566610712</v>
      </c>
      <c r="D619" s="87" t="s">
        <v>1640</v>
      </c>
      <c r="E619" s="87" t="b">
        <v>1</v>
      </c>
      <c r="F619" s="87" t="b">
        <v>0</v>
      </c>
      <c r="G619" s="87" t="b">
        <v>0</v>
      </c>
    </row>
    <row r="620" spans="1:7" ht="15">
      <c r="A620" s="87" t="s">
        <v>316</v>
      </c>
      <c r="B620" s="87">
        <v>2</v>
      </c>
      <c r="C620" s="131">
        <v>0.0029994606566610712</v>
      </c>
      <c r="D620" s="87" t="s">
        <v>1640</v>
      </c>
      <c r="E620" s="87" t="b">
        <v>0</v>
      </c>
      <c r="F620" s="87" t="b">
        <v>0</v>
      </c>
      <c r="G620" s="87" t="b">
        <v>0</v>
      </c>
    </row>
    <row r="621" spans="1:7" ht="15">
      <c r="A621" s="87" t="s">
        <v>2069</v>
      </c>
      <c r="B621" s="87">
        <v>2</v>
      </c>
      <c r="C621" s="131">
        <v>0.0029994606566610712</v>
      </c>
      <c r="D621" s="87" t="s">
        <v>1640</v>
      </c>
      <c r="E621" s="87" t="b">
        <v>0</v>
      </c>
      <c r="F621" s="87" t="b">
        <v>0</v>
      </c>
      <c r="G621" s="87" t="b">
        <v>0</v>
      </c>
    </row>
    <row r="622" spans="1:7" ht="15">
      <c r="A622" s="87" t="s">
        <v>2160</v>
      </c>
      <c r="B622" s="87">
        <v>2</v>
      </c>
      <c r="C622" s="131">
        <v>0.003533675378336282</v>
      </c>
      <c r="D622" s="87" t="s">
        <v>1640</v>
      </c>
      <c r="E622" s="87" t="b">
        <v>0</v>
      </c>
      <c r="F622" s="87" t="b">
        <v>0</v>
      </c>
      <c r="G622" s="87" t="b">
        <v>0</v>
      </c>
    </row>
    <row r="623" spans="1:7" ht="15">
      <c r="A623" s="87" t="s">
        <v>2161</v>
      </c>
      <c r="B623" s="87">
        <v>2</v>
      </c>
      <c r="C623" s="131">
        <v>0.003533675378336282</v>
      </c>
      <c r="D623" s="87" t="s">
        <v>1640</v>
      </c>
      <c r="E623" s="87" t="b">
        <v>0</v>
      </c>
      <c r="F623" s="87" t="b">
        <v>0</v>
      </c>
      <c r="G623" s="87" t="b">
        <v>0</v>
      </c>
    </row>
    <row r="624" spans="1:7" ht="15">
      <c r="A624" s="87" t="s">
        <v>2096</v>
      </c>
      <c r="B624" s="87">
        <v>2</v>
      </c>
      <c r="C624" s="131">
        <v>0.003533675378336282</v>
      </c>
      <c r="D624" s="87" t="s">
        <v>1640</v>
      </c>
      <c r="E624" s="87" t="b">
        <v>0</v>
      </c>
      <c r="F624" s="87" t="b">
        <v>0</v>
      </c>
      <c r="G624" s="87" t="b">
        <v>0</v>
      </c>
    </row>
    <row r="625" spans="1:7" ht="15">
      <c r="A625" s="87" t="s">
        <v>2230</v>
      </c>
      <c r="B625" s="87">
        <v>2</v>
      </c>
      <c r="C625" s="131">
        <v>0.0029994606566610712</v>
      </c>
      <c r="D625" s="87" t="s">
        <v>1640</v>
      </c>
      <c r="E625" s="87" t="b">
        <v>1</v>
      </c>
      <c r="F625" s="87" t="b">
        <v>0</v>
      </c>
      <c r="G625" s="87" t="b">
        <v>0</v>
      </c>
    </row>
    <row r="626" spans="1:7" ht="15">
      <c r="A626" s="87" t="s">
        <v>2289</v>
      </c>
      <c r="B626" s="87">
        <v>2</v>
      </c>
      <c r="C626" s="131">
        <v>0.003533675378336282</v>
      </c>
      <c r="D626" s="87" t="s">
        <v>1640</v>
      </c>
      <c r="E626" s="87" t="b">
        <v>0</v>
      </c>
      <c r="F626" s="87" t="b">
        <v>0</v>
      </c>
      <c r="G626" s="87" t="b">
        <v>0</v>
      </c>
    </row>
    <row r="627" spans="1:7" ht="15">
      <c r="A627" s="87" t="s">
        <v>1762</v>
      </c>
      <c r="B627" s="87">
        <v>3</v>
      </c>
      <c r="C627" s="131">
        <v>0.016723888647998956</v>
      </c>
      <c r="D627" s="87" t="s">
        <v>1641</v>
      </c>
      <c r="E627" s="87" t="b">
        <v>0</v>
      </c>
      <c r="F627" s="87" t="b">
        <v>0</v>
      </c>
      <c r="G627" s="87" t="b">
        <v>0</v>
      </c>
    </row>
    <row r="628" spans="1:7" ht="15">
      <c r="A628" s="87" t="s">
        <v>243</v>
      </c>
      <c r="B628" s="87">
        <v>3</v>
      </c>
      <c r="C628" s="131">
        <v>0.006941040922683329</v>
      </c>
      <c r="D628" s="87" t="s">
        <v>1641</v>
      </c>
      <c r="E628" s="87" t="b">
        <v>0</v>
      </c>
      <c r="F628" s="87" t="b">
        <v>0</v>
      </c>
      <c r="G628" s="87" t="b">
        <v>0</v>
      </c>
    </row>
    <row r="629" spans="1:7" ht="15">
      <c r="A629" s="87" t="s">
        <v>1749</v>
      </c>
      <c r="B629" s="87">
        <v>7</v>
      </c>
      <c r="C629" s="131">
        <v>0.006160873408523877</v>
      </c>
      <c r="D629" s="87" t="s">
        <v>1642</v>
      </c>
      <c r="E629" s="87" t="b">
        <v>0</v>
      </c>
      <c r="F629" s="87" t="b">
        <v>0</v>
      </c>
      <c r="G629" s="87" t="b">
        <v>0</v>
      </c>
    </row>
    <row r="630" spans="1:7" ht="15">
      <c r="A630" s="87" t="s">
        <v>1764</v>
      </c>
      <c r="B630" s="87">
        <v>4</v>
      </c>
      <c r="C630" s="131">
        <v>0.011883607847280401</v>
      </c>
      <c r="D630" s="87" t="s">
        <v>1642</v>
      </c>
      <c r="E630" s="87" t="b">
        <v>0</v>
      </c>
      <c r="F630" s="87" t="b">
        <v>0</v>
      </c>
      <c r="G630" s="87" t="b">
        <v>0</v>
      </c>
    </row>
    <row r="631" spans="1:7" ht="15">
      <c r="A631" s="87" t="s">
        <v>1752</v>
      </c>
      <c r="B631" s="87">
        <v>3</v>
      </c>
      <c r="C631" s="131">
        <v>0.011914261437545775</v>
      </c>
      <c r="D631" s="87" t="s">
        <v>1642</v>
      </c>
      <c r="E631" s="87" t="b">
        <v>0</v>
      </c>
      <c r="F631" s="87" t="b">
        <v>0</v>
      </c>
      <c r="G631" s="87" t="b">
        <v>0</v>
      </c>
    </row>
    <row r="632" spans="1:7" ht="15">
      <c r="A632" s="87" t="s">
        <v>1765</v>
      </c>
      <c r="B632" s="87">
        <v>3</v>
      </c>
      <c r="C632" s="131">
        <v>0.011914261437545775</v>
      </c>
      <c r="D632" s="87" t="s">
        <v>1642</v>
      </c>
      <c r="E632" s="87" t="b">
        <v>0</v>
      </c>
      <c r="F632" s="87" t="b">
        <v>0</v>
      </c>
      <c r="G632" s="87" t="b">
        <v>0</v>
      </c>
    </row>
    <row r="633" spans="1:7" ht="15">
      <c r="A633" s="87" t="s">
        <v>1766</v>
      </c>
      <c r="B633" s="87">
        <v>3</v>
      </c>
      <c r="C633" s="131">
        <v>0.0089127058854603</v>
      </c>
      <c r="D633" s="87" t="s">
        <v>1642</v>
      </c>
      <c r="E633" s="87" t="b">
        <v>0</v>
      </c>
      <c r="F633" s="87" t="b">
        <v>1</v>
      </c>
      <c r="G633" s="87" t="b">
        <v>0</v>
      </c>
    </row>
    <row r="634" spans="1:7" ht="15">
      <c r="A634" s="87" t="s">
        <v>243</v>
      </c>
      <c r="B634" s="87">
        <v>3</v>
      </c>
      <c r="C634" s="131">
        <v>0.0089127058854603</v>
      </c>
      <c r="D634" s="87" t="s">
        <v>1642</v>
      </c>
      <c r="E634" s="87" t="b">
        <v>0</v>
      </c>
      <c r="F634" s="87" t="b">
        <v>0</v>
      </c>
      <c r="G634" s="87" t="b">
        <v>0</v>
      </c>
    </row>
    <row r="635" spans="1:7" ht="15">
      <c r="A635" s="87" t="s">
        <v>1767</v>
      </c>
      <c r="B635" s="87">
        <v>3</v>
      </c>
      <c r="C635" s="131">
        <v>0.0089127058854603</v>
      </c>
      <c r="D635" s="87" t="s">
        <v>1642</v>
      </c>
      <c r="E635" s="87" t="b">
        <v>0</v>
      </c>
      <c r="F635" s="87" t="b">
        <v>0</v>
      </c>
      <c r="G635" s="87" t="b">
        <v>0</v>
      </c>
    </row>
    <row r="636" spans="1:7" ht="15">
      <c r="A636" s="87" t="s">
        <v>1768</v>
      </c>
      <c r="B636" s="87">
        <v>3</v>
      </c>
      <c r="C636" s="131">
        <v>0.0089127058854603</v>
      </c>
      <c r="D636" s="87" t="s">
        <v>1642</v>
      </c>
      <c r="E636" s="87" t="b">
        <v>0</v>
      </c>
      <c r="F636" s="87" t="b">
        <v>0</v>
      </c>
      <c r="G636" s="87" t="b">
        <v>0</v>
      </c>
    </row>
    <row r="637" spans="1:7" ht="15">
      <c r="A637" s="87" t="s">
        <v>238</v>
      </c>
      <c r="B637" s="87">
        <v>3</v>
      </c>
      <c r="C637" s="131">
        <v>0.0089127058854603</v>
      </c>
      <c r="D637" s="87" t="s">
        <v>1642</v>
      </c>
      <c r="E637" s="87" t="b">
        <v>0</v>
      </c>
      <c r="F637" s="87" t="b">
        <v>0</v>
      </c>
      <c r="G637" s="87" t="b">
        <v>0</v>
      </c>
    </row>
    <row r="638" spans="1:7" ht="15">
      <c r="A638" s="87" t="s">
        <v>1769</v>
      </c>
      <c r="B638" s="87">
        <v>3</v>
      </c>
      <c r="C638" s="131">
        <v>0.0089127058854603</v>
      </c>
      <c r="D638" s="87" t="s">
        <v>1642</v>
      </c>
      <c r="E638" s="87" t="b">
        <v>0</v>
      </c>
      <c r="F638" s="87" t="b">
        <v>0</v>
      </c>
      <c r="G638" s="87" t="b">
        <v>0</v>
      </c>
    </row>
    <row r="639" spans="1:7" ht="15">
      <c r="A639" s="87" t="s">
        <v>2113</v>
      </c>
      <c r="B639" s="87">
        <v>3</v>
      </c>
      <c r="C639" s="131">
        <v>0.0089127058854603</v>
      </c>
      <c r="D639" s="87" t="s">
        <v>1642</v>
      </c>
      <c r="E639" s="87" t="b">
        <v>0</v>
      </c>
      <c r="F639" s="87" t="b">
        <v>0</v>
      </c>
      <c r="G639" s="87" t="b">
        <v>0</v>
      </c>
    </row>
    <row r="640" spans="1:7" ht="15">
      <c r="A640" s="87" t="s">
        <v>2027</v>
      </c>
      <c r="B640" s="87">
        <v>3</v>
      </c>
      <c r="C640" s="131">
        <v>0.0089127058854603</v>
      </c>
      <c r="D640" s="87" t="s">
        <v>1642</v>
      </c>
      <c r="E640" s="87" t="b">
        <v>0</v>
      </c>
      <c r="F640" s="87" t="b">
        <v>0</v>
      </c>
      <c r="G640" s="87" t="b">
        <v>0</v>
      </c>
    </row>
    <row r="641" spans="1:7" ht="15">
      <c r="A641" s="87" t="s">
        <v>2114</v>
      </c>
      <c r="B641" s="87">
        <v>3</v>
      </c>
      <c r="C641" s="131">
        <v>0.0089127058854603</v>
      </c>
      <c r="D641" s="87" t="s">
        <v>1642</v>
      </c>
      <c r="E641" s="87" t="b">
        <v>0</v>
      </c>
      <c r="F641" s="87" t="b">
        <v>0</v>
      </c>
      <c r="G641" s="87" t="b">
        <v>0</v>
      </c>
    </row>
    <row r="642" spans="1:7" ht="15">
      <c r="A642" s="87" t="s">
        <v>2115</v>
      </c>
      <c r="B642" s="87">
        <v>3</v>
      </c>
      <c r="C642" s="131">
        <v>0.0089127058854603</v>
      </c>
      <c r="D642" s="87" t="s">
        <v>1642</v>
      </c>
      <c r="E642" s="87" t="b">
        <v>0</v>
      </c>
      <c r="F642" s="87" t="b">
        <v>0</v>
      </c>
      <c r="G642" s="87" t="b">
        <v>0</v>
      </c>
    </row>
    <row r="643" spans="1:7" ht="15">
      <c r="A643" s="87" t="s">
        <v>2116</v>
      </c>
      <c r="B643" s="87">
        <v>3</v>
      </c>
      <c r="C643" s="131">
        <v>0.0089127058854603</v>
      </c>
      <c r="D643" s="87" t="s">
        <v>1642</v>
      </c>
      <c r="E643" s="87" t="b">
        <v>0</v>
      </c>
      <c r="F643" s="87" t="b">
        <v>0</v>
      </c>
      <c r="G643" s="87" t="b">
        <v>0</v>
      </c>
    </row>
    <row r="644" spans="1:7" ht="15">
      <c r="A644" s="87" t="s">
        <v>2029</v>
      </c>
      <c r="B644" s="87">
        <v>3</v>
      </c>
      <c r="C644" s="131">
        <v>0.0089127058854603</v>
      </c>
      <c r="D644" s="87" t="s">
        <v>1642</v>
      </c>
      <c r="E644" s="87" t="b">
        <v>0</v>
      </c>
      <c r="F644" s="87" t="b">
        <v>0</v>
      </c>
      <c r="G644" s="87" t="b">
        <v>0</v>
      </c>
    </row>
    <row r="645" spans="1:7" ht="15">
      <c r="A645" s="87" t="s">
        <v>2117</v>
      </c>
      <c r="B645" s="87">
        <v>3</v>
      </c>
      <c r="C645" s="131">
        <v>0.0089127058854603</v>
      </c>
      <c r="D645" s="87" t="s">
        <v>1642</v>
      </c>
      <c r="E645" s="87" t="b">
        <v>0</v>
      </c>
      <c r="F645" s="87" t="b">
        <v>0</v>
      </c>
      <c r="G645" s="87" t="b">
        <v>0</v>
      </c>
    </row>
    <row r="646" spans="1:7" ht="15">
      <c r="A646" s="87" t="s">
        <v>2118</v>
      </c>
      <c r="B646" s="87">
        <v>3</v>
      </c>
      <c r="C646" s="131">
        <v>0.0089127058854603</v>
      </c>
      <c r="D646" s="87" t="s">
        <v>1642</v>
      </c>
      <c r="E646" s="87" t="b">
        <v>0</v>
      </c>
      <c r="F646" s="87" t="b">
        <v>0</v>
      </c>
      <c r="G646" s="87" t="b">
        <v>0</v>
      </c>
    </row>
    <row r="647" spans="1:7" ht="15">
      <c r="A647" s="87" t="s">
        <v>2021</v>
      </c>
      <c r="B647" s="87">
        <v>2</v>
      </c>
      <c r="C647" s="131">
        <v>0.011363636363636364</v>
      </c>
      <c r="D647" s="87" t="s">
        <v>1642</v>
      </c>
      <c r="E647" s="87" t="b">
        <v>0</v>
      </c>
      <c r="F647" s="87" t="b">
        <v>0</v>
      </c>
      <c r="G647" s="87" t="b">
        <v>0</v>
      </c>
    </row>
    <row r="648" spans="1:7" ht="15">
      <c r="A648" s="87" t="s">
        <v>2054</v>
      </c>
      <c r="B648" s="87">
        <v>2</v>
      </c>
      <c r="C648" s="131">
        <v>0.007942840958363851</v>
      </c>
      <c r="D648" s="87" t="s">
        <v>1642</v>
      </c>
      <c r="E648" s="87" t="b">
        <v>0</v>
      </c>
      <c r="F648" s="87" t="b">
        <v>0</v>
      </c>
      <c r="G648" s="87" t="b">
        <v>0</v>
      </c>
    </row>
    <row r="649" spans="1:7" ht="15">
      <c r="A649" s="87" t="s">
        <v>2030</v>
      </c>
      <c r="B649" s="87">
        <v>2</v>
      </c>
      <c r="C649" s="131">
        <v>0.007942840958363851</v>
      </c>
      <c r="D649" s="87" t="s">
        <v>1642</v>
      </c>
      <c r="E649" s="87" t="b">
        <v>0</v>
      </c>
      <c r="F649" s="87" t="b">
        <v>0</v>
      </c>
      <c r="G649" s="87" t="b">
        <v>0</v>
      </c>
    </row>
    <row r="650" spans="1:7" ht="15">
      <c r="A650" s="87" t="s">
        <v>2065</v>
      </c>
      <c r="B650" s="87">
        <v>2</v>
      </c>
      <c r="C650" s="131">
        <v>0.011363636363636364</v>
      </c>
      <c r="D650" s="87" t="s">
        <v>1642</v>
      </c>
      <c r="E650" s="87" t="b">
        <v>0</v>
      </c>
      <c r="F650" s="87" t="b">
        <v>0</v>
      </c>
      <c r="G650" s="87" t="b">
        <v>0</v>
      </c>
    </row>
    <row r="651" spans="1:7" ht="15">
      <c r="A651" s="87" t="s">
        <v>2043</v>
      </c>
      <c r="B651" s="87">
        <v>2</v>
      </c>
      <c r="C651" s="131">
        <v>0.011363636363636364</v>
      </c>
      <c r="D651" s="87" t="s">
        <v>1642</v>
      </c>
      <c r="E651" s="87" t="b">
        <v>0</v>
      </c>
      <c r="F651" s="87" t="b">
        <v>0</v>
      </c>
      <c r="G651" s="87" t="b">
        <v>0</v>
      </c>
    </row>
    <row r="652" spans="1:7" ht="15">
      <c r="A652" s="87" t="s">
        <v>2066</v>
      </c>
      <c r="B652" s="87">
        <v>2</v>
      </c>
      <c r="C652" s="131">
        <v>0.011363636363636364</v>
      </c>
      <c r="D652" s="87" t="s">
        <v>1642</v>
      </c>
      <c r="E652" s="87" t="b">
        <v>0</v>
      </c>
      <c r="F652" s="87" t="b">
        <v>0</v>
      </c>
      <c r="G652" s="87" t="b">
        <v>0</v>
      </c>
    </row>
    <row r="653" spans="1:7" ht="15">
      <c r="A653" s="87" t="s">
        <v>1717</v>
      </c>
      <c r="B653" s="87">
        <v>2</v>
      </c>
      <c r="C653" s="131">
        <v>0.007942840958363851</v>
      </c>
      <c r="D653" s="87" t="s">
        <v>1642</v>
      </c>
      <c r="E653" s="87" t="b">
        <v>0</v>
      </c>
      <c r="F653" s="87" t="b">
        <v>0</v>
      </c>
      <c r="G653" s="87" t="b">
        <v>0</v>
      </c>
    </row>
    <row r="654" spans="1:7" ht="15">
      <c r="A654" s="87" t="s">
        <v>281</v>
      </c>
      <c r="B654" s="87">
        <v>2</v>
      </c>
      <c r="C654" s="131">
        <v>0.011363636363636364</v>
      </c>
      <c r="D654" s="87" t="s">
        <v>1642</v>
      </c>
      <c r="E654" s="87" t="b">
        <v>0</v>
      </c>
      <c r="F654" s="87" t="b">
        <v>0</v>
      </c>
      <c r="G654" s="87" t="b">
        <v>0</v>
      </c>
    </row>
    <row r="655" spans="1:7" ht="15">
      <c r="A655" s="87" t="s">
        <v>2042</v>
      </c>
      <c r="B655" s="87">
        <v>2</v>
      </c>
      <c r="C655" s="131">
        <v>0.011363636363636364</v>
      </c>
      <c r="D655" s="87" t="s">
        <v>1642</v>
      </c>
      <c r="E655" s="87" t="b">
        <v>0</v>
      </c>
      <c r="F655" s="87" t="b">
        <v>0</v>
      </c>
      <c r="G655" s="87" t="b">
        <v>0</v>
      </c>
    </row>
    <row r="656" spans="1:7" ht="15">
      <c r="A656" s="87" t="s">
        <v>2055</v>
      </c>
      <c r="B656" s="87">
        <v>2</v>
      </c>
      <c r="C656" s="131">
        <v>0.011363636363636364</v>
      </c>
      <c r="D656" s="87" t="s">
        <v>1642</v>
      </c>
      <c r="E656" s="87" t="b">
        <v>0</v>
      </c>
      <c r="F656" s="87" t="b">
        <v>0</v>
      </c>
      <c r="G656" s="87" t="b">
        <v>0</v>
      </c>
    </row>
    <row r="657" spans="1:7" ht="15">
      <c r="A657" s="87" t="s">
        <v>243</v>
      </c>
      <c r="B657" s="87">
        <v>6</v>
      </c>
      <c r="C657" s="131">
        <v>0.010194979233365443</v>
      </c>
      <c r="D657" s="87" t="s">
        <v>1643</v>
      </c>
      <c r="E657" s="87" t="b">
        <v>0</v>
      </c>
      <c r="F657" s="87" t="b">
        <v>0</v>
      </c>
      <c r="G657" s="87" t="b">
        <v>0</v>
      </c>
    </row>
    <row r="658" spans="1:7" ht="15">
      <c r="A658" s="87" t="s">
        <v>247</v>
      </c>
      <c r="B658" s="87">
        <v>2</v>
      </c>
      <c r="C658" s="131">
        <v>0.012652745217448271</v>
      </c>
      <c r="D658" s="87" t="s">
        <v>1643</v>
      </c>
      <c r="E658" s="87" t="b">
        <v>0</v>
      </c>
      <c r="F658" s="87" t="b">
        <v>0</v>
      </c>
      <c r="G658" s="87" t="b">
        <v>0</v>
      </c>
    </row>
    <row r="659" spans="1:7" ht="15">
      <c r="A659" s="87" t="s">
        <v>315</v>
      </c>
      <c r="B659" s="87">
        <v>2</v>
      </c>
      <c r="C659" s="131">
        <v>0.012652745217448271</v>
      </c>
      <c r="D659" s="87" t="s">
        <v>1643</v>
      </c>
      <c r="E659" s="87" t="b">
        <v>0</v>
      </c>
      <c r="F659" s="87" t="b">
        <v>0</v>
      </c>
      <c r="G659" s="87" t="b">
        <v>0</v>
      </c>
    </row>
    <row r="660" spans="1:7" ht="15">
      <c r="A660" s="87" t="s">
        <v>1771</v>
      </c>
      <c r="B660" s="87">
        <v>2</v>
      </c>
      <c r="C660" s="131">
        <v>0.012652745217448271</v>
      </c>
      <c r="D660" s="87" t="s">
        <v>1643</v>
      </c>
      <c r="E660" s="87" t="b">
        <v>1</v>
      </c>
      <c r="F660" s="87" t="b">
        <v>0</v>
      </c>
      <c r="G660" s="87" t="b">
        <v>0</v>
      </c>
    </row>
    <row r="661" spans="1:7" ht="15">
      <c r="A661" s="87" t="s">
        <v>1772</v>
      </c>
      <c r="B661" s="87">
        <v>2</v>
      </c>
      <c r="C661" s="131">
        <v>0.012652745217448271</v>
      </c>
      <c r="D661" s="87" t="s">
        <v>1643</v>
      </c>
      <c r="E661" s="87" t="b">
        <v>0</v>
      </c>
      <c r="F661" s="87" t="b">
        <v>0</v>
      </c>
      <c r="G661" s="87" t="b">
        <v>0</v>
      </c>
    </row>
    <row r="662" spans="1:7" ht="15">
      <c r="A662" s="87" t="s">
        <v>260</v>
      </c>
      <c r="B662" s="87">
        <v>2</v>
      </c>
      <c r="C662" s="131">
        <v>0.012652745217448271</v>
      </c>
      <c r="D662" s="87" t="s">
        <v>1643</v>
      </c>
      <c r="E662" s="87" t="b">
        <v>0</v>
      </c>
      <c r="F662" s="87" t="b">
        <v>0</v>
      </c>
      <c r="G662" s="87" t="b">
        <v>0</v>
      </c>
    </row>
    <row r="663" spans="1:7" ht="15">
      <c r="A663" s="87" t="s">
        <v>1773</v>
      </c>
      <c r="B663" s="87">
        <v>2</v>
      </c>
      <c r="C663" s="131">
        <v>0.012652745217448271</v>
      </c>
      <c r="D663" s="87" t="s">
        <v>1643</v>
      </c>
      <c r="E663" s="87" t="b">
        <v>0</v>
      </c>
      <c r="F663" s="87" t="b">
        <v>0</v>
      </c>
      <c r="G663" s="87" t="b">
        <v>0</v>
      </c>
    </row>
    <row r="664" spans="1:7" ht="15">
      <c r="A664" s="87" t="s">
        <v>1774</v>
      </c>
      <c r="B664" s="87">
        <v>2</v>
      </c>
      <c r="C664" s="131">
        <v>0.012652745217448271</v>
      </c>
      <c r="D664" s="87" t="s">
        <v>1643</v>
      </c>
      <c r="E664" s="87" t="b">
        <v>0</v>
      </c>
      <c r="F664" s="87" t="b">
        <v>0</v>
      </c>
      <c r="G664" s="87" t="b">
        <v>0</v>
      </c>
    </row>
    <row r="665" spans="1:7" ht="15">
      <c r="A665" s="87" t="s">
        <v>1775</v>
      </c>
      <c r="B665" s="87">
        <v>2</v>
      </c>
      <c r="C665" s="131">
        <v>0.012652745217448271</v>
      </c>
      <c r="D665" s="87" t="s">
        <v>1643</v>
      </c>
      <c r="E665" s="87" t="b">
        <v>1</v>
      </c>
      <c r="F665" s="87" t="b">
        <v>0</v>
      </c>
      <c r="G665" s="87" t="b">
        <v>0</v>
      </c>
    </row>
    <row r="666" spans="1:7" ht="15">
      <c r="A666" s="87" t="s">
        <v>1776</v>
      </c>
      <c r="B666" s="87">
        <v>2</v>
      </c>
      <c r="C666" s="131">
        <v>0.01965344279102923</v>
      </c>
      <c r="D666" s="87" t="s">
        <v>1643</v>
      </c>
      <c r="E666" s="87" t="b">
        <v>0</v>
      </c>
      <c r="F666" s="87" t="b">
        <v>0</v>
      </c>
      <c r="G666" s="87" t="b">
        <v>0</v>
      </c>
    </row>
    <row r="667" spans="1:7" ht="15">
      <c r="A667" s="87" t="s">
        <v>289</v>
      </c>
      <c r="B667" s="87">
        <v>2</v>
      </c>
      <c r="C667" s="131">
        <v>0.01677059610054107</v>
      </c>
      <c r="D667" s="87" t="s">
        <v>1644</v>
      </c>
      <c r="E667" s="87" t="b">
        <v>0</v>
      </c>
      <c r="F667" s="87" t="b">
        <v>0</v>
      </c>
      <c r="G667" s="87" t="b">
        <v>0</v>
      </c>
    </row>
    <row r="668" spans="1:7" ht="15">
      <c r="A668" s="87" t="s">
        <v>288</v>
      </c>
      <c r="B668" s="87">
        <v>2</v>
      </c>
      <c r="C668" s="131">
        <v>0.01677059610054107</v>
      </c>
      <c r="D668" s="87" t="s">
        <v>1644</v>
      </c>
      <c r="E668" s="87" t="b">
        <v>0</v>
      </c>
      <c r="F668" s="87" t="b">
        <v>0</v>
      </c>
      <c r="G668" s="87" t="b">
        <v>0</v>
      </c>
    </row>
    <row r="669" spans="1:7" ht="15">
      <c r="A669" s="87" t="s">
        <v>1778</v>
      </c>
      <c r="B669" s="87">
        <v>2</v>
      </c>
      <c r="C669" s="131">
        <v>0.01677059610054107</v>
      </c>
      <c r="D669" s="87" t="s">
        <v>1644</v>
      </c>
      <c r="E669" s="87" t="b">
        <v>0</v>
      </c>
      <c r="F669" s="87" t="b">
        <v>0</v>
      </c>
      <c r="G669" s="87" t="b">
        <v>0</v>
      </c>
    </row>
    <row r="670" spans="1:7" ht="15">
      <c r="A670" s="87" t="s">
        <v>293</v>
      </c>
      <c r="B670" s="87">
        <v>2</v>
      </c>
      <c r="C670" s="131">
        <v>0.010672197518526137</v>
      </c>
      <c r="D670" s="87" t="s">
        <v>1645</v>
      </c>
      <c r="E670" s="87" t="b">
        <v>0</v>
      </c>
      <c r="F670" s="87" t="b">
        <v>0</v>
      </c>
      <c r="G670" s="87" t="b">
        <v>0</v>
      </c>
    </row>
    <row r="671" spans="1:7" ht="15">
      <c r="A671" s="87" t="s">
        <v>1780</v>
      </c>
      <c r="B671" s="87">
        <v>2</v>
      </c>
      <c r="C671" s="131">
        <v>0.010672197518526137</v>
      </c>
      <c r="D671" s="87" t="s">
        <v>1645</v>
      </c>
      <c r="E671" s="87" t="b">
        <v>0</v>
      </c>
      <c r="F671" s="87" t="b">
        <v>0</v>
      </c>
      <c r="G671" s="87" t="b">
        <v>0</v>
      </c>
    </row>
    <row r="672" spans="1:7" ht="15">
      <c r="A672" s="87" t="s">
        <v>1751</v>
      </c>
      <c r="B672" s="87">
        <v>2</v>
      </c>
      <c r="C672" s="131">
        <v>0.029348543175946873</v>
      </c>
      <c r="D672" s="87" t="s">
        <v>1646</v>
      </c>
      <c r="E672" s="87" t="b">
        <v>0</v>
      </c>
      <c r="F672" s="87" t="b">
        <v>0</v>
      </c>
      <c r="G672" s="87" t="b">
        <v>0</v>
      </c>
    </row>
    <row r="673" spans="1:7" ht="15">
      <c r="A673" s="87" t="s">
        <v>1783</v>
      </c>
      <c r="B673" s="87">
        <v>3</v>
      </c>
      <c r="C673" s="131">
        <v>0</v>
      </c>
      <c r="D673" s="87" t="s">
        <v>1647</v>
      </c>
      <c r="E673" s="87" t="b">
        <v>0</v>
      </c>
      <c r="F673" s="87" t="b">
        <v>0</v>
      </c>
      <c r="G673" s="87" t="b">
        <v>0</v>
      </c>
    </row>
    <row r="674" spans="1:7" ht="15">
      <c r="A674" s="87" t="s">
        <v>1784</v>
      </c>
      <c r="B674" s="87">
        <v>2</v>
      </c>
      <c r="C674" s="131">
        <v>0</v>
      </c>
      <c r="D674" s="87" t="s">
        <v>1647</v>
      </c>
      <c r="E674" s="87" t="b">
        <v>0</v>
      </c>
      <c r="F674" s="87" t="b">
        <v>0</v>
      </c>
      <c r="G674" s="87" t="b">
        <v>0</v>
      </c>
    </row>
    <row r="675" spans="1:7" ht="15">
      <c r="A675" s="87" t="s">
        <v>1750</v>
      </c>
      <c r="B675" s="87">
        <v>5</v>
      </c>
      <c r="C675" s="131">
        <v>0.020475727797172237</v>
      </c>
      <c r="D675" s="87" t="s">
        <v>1648</v>
      </c>
      <c r="E675" s="87" t="b">
        <v>0</v>
      </c>
      <c r="F675" s="87" t="b">
        <v>0</v>
      </c>
      <c r="G675" s="87" t="b">
        <v>0</v>
      </c>
    </row>
    <row r="676" spans="1:7" ht="15">
      <c r="A676" s="87" t="s">
        <v>1786</v>
      </c>
      <c r="B676" s="87">
        <v>4</v>
      </c>
      <c r="C676" s="131">
        <v>0.01638058223773779</v>
      </c>
      <c r="D676" s="87" t="s">
        <v>1648</v>
      </c>
      <c r="E676" s="87" t="b">
        <v>0</v>
      </c>
      <c r="F676" s="87" t="b">
        <v>0</v>
      </c>
      <c r="G676" s="87" t="b">
        <v>0</v>
      </c>
    </row>
    <row r="677" spans="1:7" ht="15">
      <c r="A677" s="87" t="s">
        <v>1787</v>
      </c>
      <c r="B677" s="87">
        <v>3</v>
      </c>
      <c r="C677" s="131">
        <v>0.012285436678303343</v>
      </c>
      <c r="D677" s="87" t="s">
        <v>1648</v>
      </c>
      <c r="E677" s="87" t="b">
        <v>0</v>
      </c>
      <c r="F677" s="87" t="b">
        <v>0</v>
      </c>
      <c r="G677" s="87" t="b">
        <v>0</v>
      </c>
    </row>
    <row r="678" spans="1:7" ht="15">
      <c r="A678" s="87" t="s">
        <v>243</v>
      </c>
      <c r="B678" s="87">
        <v>2</v>
      </c>
      <c r="C678" s="131">
        <v>0.008190291118868894</v>
      </c>
      <c r="D678" s="87" t="s">
        <v>1648</v>
      </c>
      <c r="E678" s="87" t="b">
        <v>0</v>
      </c>
      <c r="F678" s="87" t="b">
        <v>0</v>
      </c>
      <c r="G678" s="87" t="b">
        <v>0</v>
      </c>
    </row>
    <row r="679" spans="1:7" ht="15">
      <c r="A679" s="87" t="s">
        <v>1788</v>
      </c>
      <c r="B679" s="87">
        <v>2</v>
      </c>
      <c r="C679" s="131">
        <v>0.02219168626603081</v>
      </c>
      <c r="D679" s="87" t="s">
        <v>1648</v>
      </c>
      <c r="E679" s="87" t="b">
        <v>0</v>
      </c>
      <c r="F679" s="87" t="b">
        <v>0</v>
      </c>
      <c r="G679" s="87" t="b">
        <v>0</v>
      </c>
    </row>
    <row r="680" spans="1:7" ht="15">
      <c r="A680" s="87" t="s">
        <v>1790</v>
      </c>
      <c r="B680" s="87">
        <v>4</v>
      </c>
      <c r="C680" s="131">
        <v>0.01123284808184083</v>
      </c>
      <c r="D680" s="87" t="s">
        <v>1649</v>
      </c>
      <c r="E680" s="87" t="b">
        <v>0</v>
      </c>
      <c r="F680" s="87" t="b">
        <v>0</v>
      </c>
      <c r="G680" s="87" t="b">
        <v>0</v>
      </c>
    </row>
    <row r="681" spans="1:7" ht="15">
      <c r="A681" s="87" t="s">
        <v>1791</v>
      </c>
      <c r="B681" s="87">
        <v>3</v>
      </c>
      <c r="C681" s="131">
        <v>0.008424636061380622</v>
      </c>
      <c r="D681" s="87" t="s">
        <v>1649</v>
      </c>
      <c r="E681" s="87" t="b">
        <v>0</v>
      </c>
      <c r="F681" s="87" t="b">
        <v>0</v>
      </c>
      <c r="G681" s="87" t="b">
        <v>0</v>
      </c>
    </row>
    <row r="682" spans="1:7" ht="15">
      <c r="A682" s="87" t="s">
        <v>243</v>
      </c>
      <c r="B682" s="87">
        <v>3</v>
      </c>
      <c r="C682" s="131">
        <v>0.008424636061380622</v>
      </c>
      <c r="D682" s="87" t="s">
        <v>1649</v>
      </c>
      <c r="E682" s="87" t="b">
        <v>0</v>
      </c>
      <c r="F682" s="87" t="b">
        <v>0</v>
      </c>
      <c r="G682" s="87" t="b">
        <v>0</v>
      </c>
    </row>
    <row r="683" spans="1:7" ht="15">
      <c r="A683" s="87" t="s">
        <v>1792</v>
      </c>
      <c r="B683" s="87">
        <v>2</v>
      </c>
      <c r="C683" s="131">
        <v>0.017695443147747313</v>
      </c>
      <c r="D683" s="87" t="s">
        <v>1649</v>
      </c>
      <c r="E683" s="87" t="b">
        <v>0</v>
      </c>
      <c r="F683" s="87" t="b">
        <v>0</v>
      </c>
      <c r="G683" s="87" t="b">
        <v>0</v>
      </c>
    </row>
    <row r="684" spans="1:7" ht="15">
      <c r="A684" s="87" t="s">
        <v>1793</v>
      </c>
      <c r="B684" s="87">
        <v>2</v>
      </c>
      <c r="C684" s="131">
        <v>0.017695443147747313</v>
      </c>
      <c r="D684" s="87" t="s">
        <v>1649</v>
      </c>
      <c r="E684" s="87" t="b">
        <v>0</v>
      </c>
      <c r="F684" s="87" t="b">
        <v>0</v>
      </c>
      <c r="G684" s="87" t="b">
        <v>0</v>
      </c>
    </row>
    <row r="685" spans="1:7" ht="15">
      <c r="A685" s="87" t="s">
        <v>1794</v>
      </c>
      <c r="B685" s="87">
        <v>2</v>
      </c>
      <c r="C685" s="131">
        <v>0.017695443147747313</v>
      </c>
      <c r="D685" s="87" t="s">
        <v>1649</v>
      </c>
      <c r="E685" s="87" t="b">
        <v>0</v>
      </c>
      <c r="F685" s="87" t="b">
        <v>0</v>
      </c>
      <c r="G685" s="87" t="b">
        <v>0</v>
      </c>
    </row>
    <row r="686" spans="1:7" ht="15">
      <c r="A686" s="87" t="s">
        <v>1795</v>
      </c>
      <c r="B686" s="87">
        <v>2</v>
      </c>
      <c r="C686" s="131">
        <v>0.01007443059929209</v>
      </c>
      <c r="D686" s="87" t="s">
        <v>1649</v>
      </c>
      <c r="E686" s="87" t="b">
        <v>0</v>
      </c>
      <c r="F686" s="87" t="b">
        <v>0</v>
      </c>
      <c r="G686" s="87" t="b">
        <v>0</v>
      </c>
    </row>
    <row r="687" spans="1:7" ht="15">
      <c r="A687" s="87" t="s">
        <v>1796</v>
      </c>
      <c r="B687" s="87">
        <v>2</v>
      </c>
      <c r="C687" s="131">
        <v>0.017695443147747313</v>
      </c>
      <c r="D687" s="87" t="s">
        <v>1649</v>
      </c>
      <c r="E687" s="87" t="b">
        <v>0</v>
      </c>
      <c r="F687" s="87" t="b">
        <v>0</v>
      </c>
      <c r="G687" s="87" t="b">
        <v>0</v>
      </c>
    </row>
    <row r="688" spans="1:7" ht="15">
      <c r="A688" s="87" t="s">
        <v>1797</v>
      </c>
      <c r="B688" s="87">
        <v>2</v>
      </c>
      <c r="C688" s="131">
        <v>0.01007443059929209</v>
      </c>
      <c r="D688" s="87" t="s">
        <v>1649</v>
      </c>
      <c r="E688" s="87" t="b">
        <v>0</v>
      </c>
      <c r="F688" s="87" t="b">
        <v>0</v>
      </c>
      <c r="G688" s="87" t="b">
        <v>0</v>
      </c>
    </row>
    <row r="689" spans="1:7" ht="15">
      <c r="A689" s="87" t="s">
        <v>1798</v>
      </c>
      <c r="B689" s="87">
        <v>2</v>
      </c>
      <c r="C689" s="131">
        <v>0.01007443059929209</v>
      </c>
      <c r="D689" s="87" t="s">
        <v>1649</v>
      </c>
      <c r="E689" s="87" t="b">
        <v>0</v>
      </c>
      <c r="F689" s="87" t="b">
        <v>0</v>
      </c>
      <c r="G689" s="87" t="b">
        <v>0</v>
      </c>
    </row>
    <row r="690" spans="1:7" ht="15">
      <c r="A690" s="87" t="s">
        <v>1751</v>
      </c>
      <c r="B690" s="87">
        <v>2</v>
      </c>
      <c r="C690" s="131">
        <v>0.01007443059929209</v>
      </c>
      <c r="D690" s="87" t="s">
        <v>1649</v>
      </c>
      <c r="E690" s="87" t="b">
        <v>0</v>
      </c>
      <c r="F690" s="87" t="b">
        <v>0</v>
      </c>
      <c r="G690" s="87" t="b">
        <v>0</v>
      </c>
    </row>
    <row r="691" spans="1:7" ht="15">
      <c r="A691" s="87" t="s">
        <v>2023</v>
      </c>
      <c r="B691" s="87">
        <v>2</v>
      </c>
      <c r="C691" s="131">
        <v>0.017695443147747313</v>
      </c>
      <c r="D691" s="87" t="s">
        <v>1649</v>
      </c>
      <c r="E691" s="87" t="b">
        <v>0</v>
      </c>
      <c r="F691" s="87" t="b">
        <v>0</v>
      </c>
      <c r="G691"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2327</v>
      </c>
      <c r="B1" s="13" t="s">
        <v>2328</v>
      </c>
      <c r="C1" s="13" t="s">
        <v>2321</v>
      </c>
      <c r="D1" s="13" t="s">
        <v>2322</v>
      </c>
      <c r="E1" s="13" t="s">
        <v>2329</v>
      </c>
      <c r="F1" s="13" t="s">
        <v>144</v>
      </c>
      <c r="G1" s="13" t="s">
        <v>2330</v>
      </c>
      <c r="H1" s="13" t="s">
        <v>2331</v>
      </c>
      <c r="I1" s="13" t="s">
        <v>2332</v>
      </c>
      <c r="J1" s="13" t="s">
        <v>2333</v>
      </c>
      <c r="K1" s="13" t="s">
        <v>2334</v>
      </c>
      <c r="L1" s="13" t="s">
        <v>2335</v>
      </c>
    </row>
    <row r="2" spans="1:12" ht="15">
      <c r="A2" s="87" t="s">
        <v>2019</v>
      </c>
      <c r="B2" s="87" t="s">
        <v>2020</v>
      </c>
      <c r="C2" s="87">
        <v>7</v>
      </c>
      <c r="D2" s="131">
        <v>0.005476415301938887</v>
      </c>
      <c r="E2" s="131">
        <v>2.3364597338485296</v>
      </c>
      <c r="F2" s="87" t="s">
        <v>2323</v>
      </c>
      <c r="G2" s="87" t="b">
        <v>0</v>
      </c>
      <c r="H2" s="87" t="b">
        <v>0</v>
      </c>
      <c r="I2" s="87" t="b">
        <v>0</v>
      </c>
      <c r="J2" s="87" t="b">
        <v>0</v>
      </c>
      <c r="K2" s="87" t="b">
        <v>0</v>
      </c>
      <c r="L2" s="87" t="b">
        <v>0</v>
      </c>
    </row>
    <row r="3" spans="1:12" ht="15">
      <c r="A3" s="87" t="s">
        <v>1754</v>
      </c>
      <c r="B3" s="87" t="s">
        <v>1754</v>
      </c>
      <c r="C3" s="87">
        <v>6</v>
      </c>
      <c r="D3" s="131">
        <v>0.006666522383337481</v>
      </c>
      <c r="E3" s="131">
        <v>2.2784677868708427</v>
      </c>
      <c r="F3" s="87" t="s">
        <v>2323</v>
      </c>
      <c r="G3" s="87" t="b">
        <v>0</v>
      </c>
      <c r="H3" s="87" t="b">
        <v>0</v>
      </c>
      <c r="I3" s="87" t="b">
        <v>0</v>
      </c>
      <c r="J3" s="87" t="b">
        <v>0</v>
      </c>
      <c r="K3" s="87" t="b">
        <v>0</v>
      </c>
      <c r="L3" s="87" t="b">
        <v>0</v>
      </c>
    </row>
    <row r="4" spans="1:12" ht="15">
      <c r="A4" s="87" t="s">
        <v>247</v>
      </c>
      <c r="B4" s="87" t="s">
        <v>260</v>
      </c>
      <c r="C4" s="87">
        <v>4</v>
      </c>
      <c r="D4" s="131">
        <v>0.0037167833113553456</v>
      </c>
      <c r="E4" s="131">
        <v>2.385677756518711</v>
      </c>
      <c r="F4" s="87" t="s">
        <v>2323</v>
      </c>
      <c r="G4" s="87" t="b">
        <v>0</v>
      </c>
      <c r="H4" s="87" t="b">
        <v>0</v>
      </c>
      <c r="I4" s="87" t="b">
        <v>0</v>
      </c>
      <c r="J4" s="87" t="b">
        <v>0</v>
      </c>
      <c r="K4" s="87" t="b">
        <v>0</v>
      </c>
      <c r="L4" s="87" t="b">
        <v>0</v>
      </c>
    </row>
    <row r="5" spans="1:12" ht="15">
      <c r="A5" s="87" t="s">
        <v>1758</v>
      </c>
      <c r="B5" s="87" t="s">
        <v>1759</v>
      </c>
      <c r="C5" s="87">
        <v>4</v>
      </c>
      <c r="D5" s="131">
        <v>0.004444348255558321</v>
      </c>
      <c r="E5" s="131">
        <v>2.2273152644234613</v>
      </c>
      <c r="F5" s="87" t="s">
        <v>2323</v>
      </c>
      <c r="G5" s="87" t="b">
        <v>0</v>
      </c>
      <c r="H5" s="87" t="b">
        <v>1</v>
      </c>
      <c r="I5" s="87" t="b">
        <v>0</v>
      </c>
      <c r="J5" s="87" t="b">
        <v>0</v>
      </c>
      <c r="K5" s="87" t="b">
        <v>0</v>
      </c>
      <c r="L5" s="87" t="b">
        <v>0</v>
      </c>
    </row>
    <row r="6" spans="1:12" ht="15">
      <c r="A6" s="87" t="s">
        <v>276</v>
      </c>
      <c r="B6" s="87" t="s">
        <v>275</v>
      </c>
      <c r="C6" s="87">
        <v>4</v>
      </c>
      <c r="D6" s="131">
        <v>0.0037167833113553456</v>
      </c>
      <c r="E6" s="131">
        <v>2.579497782534824</v>
      </c>
      <c r="F6" s="87" t="s">
        <v>2323</v>
      </c>
      <c r="G6" s="87" t="b">
        <v>0</v>
      </c>
      <c r="H6" s="87" t="b">
        <v>0</v>
      </c>
      <c r="I6" s="87" t="b">
        <v>0</v>
      </c>
      <c r="J6" s="87" t="b">
        <v>0</v>
      </c>
      <c r="K6" s="87" t="b">
        <v>0</v>
      </c>
      <c r="L6" s="87" t="b">
        <v>0</v>
      </c>
    </row>
    <row r="7" spans="1:12" ht="15">
      <c r="A7" s="87" t="s">
        <v>2065</v>
      </c>
      <c r="B7" s="87" t="s">
        <v>2043</v>
      </c>
      <c r="C7" s="87">
        <v>4</v>
      </c>
      <c r="D7" s="131">
        <v>0.004444348255558321</v>
      </c>
      <c r="E7" s="131">
        <v>2.4825877695267677</v>
      </c>
      <c r="F7" s="87" t="s">
        <v>2323</v>
      </c>
      <c r="G7" s="87" t="b">
        <v>0</v>
      </c>
      <c r="H7" s="87" t="b">
        <v>0</v>
      </c>
      <c r="I7" s="87" t="b">
        <v>0</v>
      </c>
      <c r="J7" s="87" t="b">
        <v>0</v>
      </c>
      <c r="K7" s="87" t="b">
        <v>0</v>
      </c>
      <c r="L7" s="87" t="b">
        <v>0</v>
      </c>
    </row>
    <row r="8" spans="1:12" ht="15">
      <c r="A8" s="87" t="s">
        <v>2043</v>
      </c>
      <c r="B8" s="87" t="s">
        <v>2066</v>
      </c>
      <c r="C8" s="87">
        <v>4</v>
      </c>
      <c r="D8" s="131">
        <v>0.004444348255558321</v>
      </c>
      <c r="E8" s="131">
        <v>2.4825877695267677</v>
      </c>
      <c r="F8" s="87" t="s">
        <v>2323</v>
      </c>
      <c r="G8" s="87" t="b">
        <v>0</v>
      </c>
      <c r="H8" s="87" t="b">
        <v>0</v>
      </c>
      <c r="I8" s="87" t="b">
        <v>0</v>
      </c>
      <c r="J8" s="87" t="b">
        <v>0</v>
      </c>
      <c r="K8" s="87" t="b">
        <v>0</v>
      </c>
      <c r="L8" s="87" t="b">
        <v>0</v>
      </c>
    </row>
    <row r="9" spans="1:12" ht="15">
      <c r="A9" s="87" t="s">
        <v>1773</v>
      </c>
      <c r="B9" s="87" t="s">
        <v>1774</v>
      </c>
      <c r="C9" s="87">
        <v>3</v>
      </c>
      <c r="D9" s="131">
        <v>0.003014062534770225</v>
      </c>
      <c r="E9" s="131">
        <v>2.704436519143124</v>
      </c>
      <c r="F9" s="87" t="s">
        <v>2323</v>
      </c>
      <c r="G9" s="87" t="b">
        <v>0</v>
      </c>
      <c r="H9" s="87" t="b">
        <v>0</v>
      </c>
      <c r="I9" s="87" t="b">
        <v>0</v>
      </c>
      <c r="J9" s="87" t="b">
        <v>0</v>
      </c>
      <c r="K9" s="87" t="b">
        <v>0</v>
      </c>
      <c r="L9" s="87" t="b">
        <v>0</v>
      </c>
    </row>
    <row r="10" spans="1:12" ht="15">
      <c r="A10" s="87" t="s">
        <v>2047</v>
      </c>
      <c r="B10" s="87" t="s">
        <v>2074</v>
      </c>
      <c r="C10" s="87">
        <v>3</v>
      </c>
      <c r="D10" s="131">
        <v>0.003014062534770225</v>
      </c>
      <c r="E10" s="131">
        <v>2.579497782534824</v>
      </c>
      <c r="F10" s="87" t="s">
        <v>2323</v>
      </c>
      <c r="G10" s="87" t="b">
        <v>0</v>
      </c>
      <c r="H10" s="87" t="b">
        <v>0</v>
      </c>
      <c r="I10" s="87" t="b">
        <v>0</v>
      </c>
      <c r="J10" s="87" t="b">
        <v>0</v>
      </c>
      <c r="K10" s="87" t="b">
        <v>0</v>
      </c>
      <c r="L10" s="87" t="b">
        <v>0</v>
      </c>
    </row>
    <row r="11" spans="1:12" ht="15">
      <c r="A11" s="87" t="s">
        <v>257</v>
      </c>
      <c r="B11" s="87" t="s">
        <v>303</v>
      </c>
      <c r="C11" s="87">
        <v>3</v>
      </c>
      <c r="D11" s="131">
        <v>0.003014062534770225</v>
      </c>
      <c r="E11" s="131">
        <v>2.454559045926524</v>
      </c>
      <c r="F11" s="87" t="s">
        <v>2323</v>
      </c>
      <c r="G11" s="87" t="b">
        <v>0</v>
      </c>
      <c r="H11" s="87" t="b">
        <v>0</v>
      </c>
      <c r="I11" s="87" t="b">
        <v>0</v>
      </c>
      <c r="J11" s="87" t="b">
        <v>0</v>
      </c>
      <c r="K11" s="87" t="b">
        <v>0</v>
      </c>
      <c r="L11" s="87" t="b">
        <v>0</v>
      </c>
    </row>
    <row r="12" spans="1:12" ht="15">
      <c r="A12" s="87" t="s">
        <v>258</v>
      </c>
      <c r="B12" s="87" t="s">
        <v>247</v>
      </c>
      <c r="C12" s="87">
        <v>3</v>
      </c>
      <c r="D12" s="131">
        <v>0.003014062534770225</v>
      </c>
      <c r="E12" s="131">
        <v>2.357649032918468</v>
      </c>
      <c r="F12" s="87" t="s">
        <v>2323</v>
      </c>
      <c r="G12" s="87" t="b">
        <v>0</v>
      </c>
      <c r="H12" s="87" t="b">
        <v>0</v>
      </c>
      <c r="I12" s="87" t="b">
        <v>0</v>
      </c>
      <c r="J12" s="87" t="b">
        <v>0</v>
      </c>
      <c r="K12" s="87" t="b">
        <v>0</v>
      </c>
      <c r="L12" s="87" t="b">
        <v>0</v>
      </c>
    </row>
    <row r="13" spans="1:12" ht="15">
      <c r="A13" s="87" t="s">
        <v>260</v>
      </c>
      <c r="B13" s="87" t="s">
        <v>292</v>
      </c>
      <c r="C13" s="87">
        <v>3</v>
      </c>
      <c r="D13" s="131">
        <v>0.003014062534770225</v>
      </c>
      <c r="E13" s="131">
        <v>2.357649032918468</v>
      </c>
      <c r="F13" s="87" t="s">
        <v>2323</v>
      </c>
      <c r="G13" s="87" t="b">
        <v>0</v>
      </c>
      <c r="H13" s="87" t="b">
        <v>0</v>
      </c>
      <c r="I13" s="87" t="b">
        <v>0</v>
      </c>
      <c r="J13" s="87" t="b">
        <v>0</v>
      </c>
      <c r="K13" s="87" t="b">
        <v>0</v>
      </c>
      <c r="L13" s="87" t="b">
        <v>0</v>
      </c>
    </row>
    <row r="14" spans="1:12" ht="15">
      <c r="A14" s="87" t="s">
        <v>289</v>
      </c>
      <c r="B14" s="87" t="s">
        <v>288</v>
      </c>
      <c r="C14" s="87">
        <v>3</v>
      </c>
      <c r="D14" s="131">
        <v>0.003014062534770225</v>
      </c>
      <c r="E14" s="131">
        <v>2.704436519143124</v>
      </c>
      <c r="F14" s="87" t="s">
        <v>2323</v>
      </c>
      <c r="G14" s="87" t="b">
        <v>0</v>
      </c>
      <c r="H14" s="87" t="b">
        <v>0</v>
      </c>
      <c r="I14" s="87" t="b">
        <v>0</v>
      </c>
      <c r="J14" s="87" t="b">
        <v>0</v>
      </c>
      <c r="K14" s="87" t="b">
        <v>0</v>
      </c>
      <c r="L14" s="87" t="b">
        <v>0</v>
      </c>
    </row>
    <row r="15" spans="1:12" ht="15">
      <c r="A15" s="87" t="s">
        <v>2037</v>
      </c>
      <c r="B15" s="87" t="s">
        <v>2109</v>
      </c>
      <c r="C15" s="87">
        <v>3</v>
      </c>
      <c r="D15" s="131">
        <v>0.003014062534770225</v>
      </c>
      <c r="E15" s="131">
        <v>2.4825877695267673</v>
      </c>
      <c r="F15" s="87" t="s">
        <v>2323</v>
      </c>
      <c r="G15" s="87" t="b">
        <v>0</v>
      </c>
      <c r="H15" s="87" t="b">
        <v>0</v>
      </c>
      <c r="I15" s="87" t="b">
        <v>0</v>
      </c>
      <c r="J15" s="87" t="b">
        <v>0</v>
      </c>
      <c r="K15" s="87" t="b">
        <v>0</v>
      </c>
      <c r="L15" s="87" t="b">
        <v>0</v>
      </c>
    </row>
    <row r="16" spans="1:12" ht="15">
      <c r="A16" s="87" t="s">
        <v>1750</v>
      </c>
      <c r="B16" s="87" t="s">
        <v>1786</v>
      </c>
      <c r="C16" s="87">
        <v>3</v>
      </c>
      <c r="D16" s="131">
        <v>0.0033332611916687405</v>
      </c>
      <c r="E16" s="131">
        <v>1.95970902424643</v>
      </c>
      <c r="F16" s="87" t="s">
        <v>2323</v>
      </c>
      <c r="G16" s="87" t="b">
        <v>0</v>
      </c>
      <c r="H16" s="87" t="b">
        <v>0</v>
      </c>
      <c r="I16" s="87" t="b">
        <v>0</v>
      </c>
      <c r="J16" s="87" t="b">
        <v>0</v>
      </c>
      <c r="K16" s="87" t="b">
        <v>0</v>
      </c>
      <c r="L16" s="87" t="b">
        <v>0</v>
      </c>
    </row>
    <row r="17" spans="1:12" ht="15">
      <c r="A17" s="87" t="s">
        <v>1766</v>
      </c>
      <c r="B17" s="87" t="s">
        <v>243</v>
      </c>
      <c r="C17" s="87">
        <v>3</v>
      </c>
      <c r="D17" s="131">
        <v>0.003014062534770225</v>
      </c>
      <c r="E17" s="131">
        <v>2.2784677868708427</v>
      </c>
      <c r="F17" s="87" t="s">
        <v>2323</v>
      </c>
      <c r="G17" s="87" t="b">
        <v>0</v>
      </c>
      <c r="H17" s="87" t="b">
        <v>1</v>
      </c>
      <c r="I17" s="87" t="b">
        <v>0</v>
      </c>
      <c r="J17" s="87" t="b">
        <v>0</v>
      </c>
      <c r="K17" s="87" t="b">
        <v>0</v>
      </c>
      <c r="L17" s="87" t="b">
        <v>0</v>
      </c>
    </row>
    <row r="18" spans="1:12" ht="15">
      <c r="A18" s="87" t="s">
        <v>243</v>
      </c>
      <c r="B18" s="87" t="s">
        <v>1767</v>
      </c>
      <c r="C18" s="87">
        <v>3</v>
      </c>
      <c r="D18" s="131">
        <v>0.003014062534770225</v>
      </c>
      <c r="E18" s="131">
        <v>1.859338479128867</v>
      </c>
      <c r="F18" s="87" t="s">
        <v>2323</v>
      </c>
      <c r="G18" s="87" t="b">
        <v>0</v>
      </c>
      <c r="H18" s="87" t="b">
        <v>0</v>
      </c>
      <c r="I18" s="87" t="b">
        <v>0</v>
      </c>
      <c r="J18" s="87" t="b">
        <v>0</v>
      </c>
      <c r="K18" s="87" t="b">
        <v>0</v>
      </c>
      <c r="L18" s="87" t="b">
        <v>0</v>
      </c>
    </row>
    <row r="19" spans="1:12" ht="15">
      <c r="A19" s="87" t="s">
        <v>1767</v>
      </c>
      <c r="B19" s="87" t="s">
        <v>1768</v>
      </c>
      <c r="C19" s="87">
        <v>3</v>
      </c>
      <c r="D19" s="131">
        <v>0.003014062534770225</v>
      </c>
      <c r="E19" s="131">
        <v>2.704436519143124</v>
      </c>
      <c r="F19" s="87" t="s">
        <v>2323</v>
      </c>
      <c r="G19" s="87" t="b">
        <v>0</v>
      </c>
      <c r="H19" s="87" t="b">
        <v>0</v>
      </c>
      <c r="I19" s="87" t="b">
        <v>0</v>
      </c>
      <c r="J19" s="87" t="b">
        <v>0</v>
      </c>
      <c r="K19" s="87" t="b">
        <v>0</v>
      </c>
      <c r="L19" s="87" t="b">
        <v>0</v>
      </c>
    </row>
    <row r="20" spans="1:12" ht="15">
      <c r="A20" s="87" t="s">
        <v>1768</v>
      </c>
      <c r="B20" s="87" t="s">
        <v>238</v>
      </c>
      <c r="C20" s="87">
        <v>3</v>
      </c>
      <c r="D20" s="131">
        <v>0.003014062534770225</v>
      </c>
      <c r="E20" s="131">
        <v>2.704436519143124</v>
      </c>
      <c r="F20" s="87" t="s">
        <v>2323</v>
      </c>
      <c r="G20" s="87" t="b">
        <v>0</v>
      </c>
      <c r="H20" s="87" t="b">
        <v>0</v>
      </c>
      <c r="I20" s="87" t="b">
        <v>0</v>
      </c>
      <c r="J20" s="87" t="b">
        <v>0</v>
      </c>
      <c r="K20" s="87" t="b">
        <v>0</v>
      </c>
      <c r="L20" s="87" t="b">
        <v>0</v>
      </c>
    </row>
    <row r="21" spans="1:12" ht="15">
      <c r="A21" s="87" t="s">
        <v>238</v>
      </c>
      <c r="B21" s="87" t="s">
        <v>1769</v>
      </c>
      <c r="C21" s="87">
        <v>3</v>
      </c>
      <c r="D21" s="131">
        <v>0.003014062534770225</v>
      </c>
      <c r="E21" s="131">
        <v>2.579497782534824</v>
      </c>
      <c r="F21" s="87" t="s">
        <v>2323</v>
      </c>
      <c r="G21" s="87" t="b">
        <v>0</v>
      </c>
      <c r="H21" s="87" t="b">
        <v>0</v>
      </c>
      <c r="I21" s="87" t="b">
        <v>0</v>
      </c>
      <c r="J21" s="87" t="b">
        <v>0</v>
      </c>
      <c r="K21" s="87" t="b">
        <v>0</v>
      </c>
      <c r="L21" s="87" t="b">
        <v>0</v>
      </c>
    </row>
    <row r="22" spans="1:12" ht="15">
      <c r="A22" s="87" t="s">
        <v>1769</v>
      </c>
      <c r="B22" s="87" t="s">
        <v>1749</v>
      </c>
      <c r="C22" s="87">
        <v>3</v>
      </c>
      <c r="D22" s="131">
        <v>0.003014062534770225</v>
      </c>
      <c r="E22" s="131">
        <v>1.9104910015762484</v>
      </c>
      <c r="F22" s="87" t="s">
        <v>2323</v>
      </c>
      <c r="G22" s="87" t="b">
        <v>0</v>
      </c>
      <c r="H22" s="87" t="b">
        <v>0</v>
      </c>
      <c r="I22" s="87" t="b">
        <v>0</v>
      </c>
      <c r="J22" s="87" t="b">
        <v>0</v>
      </c>
      <c r="K22" s="87" t="b">
        <v>0</v>
      </c>
      <c r="L22" s="87" t="b">
        <v>0</v>
      </c>
    </row>
    <row r="23" spans="1:12" ht="15">
      <c r="A23" s="87" t="s">
        <v>1749</v>
      </c>
      <c r="B23" s="87" t="s">
        <v>2113</v>
      </c>
      <c r="C23" s="87">
        <v>3</v>
      </c>
      <c r="D23" s="131">
        <v>0.003014062534770225</v>
      </c>
      <c r="E23" s="131">
        <v>2.2784677868708427</v>
      </c>
      <c r="F23" s="87" t="s">
        <v>2323</v>
      </c>
      <c r="G23" s="87" t="b">
        <v>0</v>
      </c>
      <c r="H23" s="87" t="b">
        <v>0</v>
      </c>
      <c r="I23" s="87" t="b">
        <v>0</v>
      </c>
      <c r="J23" s="87" t="b">
        <v>0</v>
      </c>
      <c r="K23" s="87" t="b">
        <v>0</v>
      </c>
      <c r="L23" s="87" t="b">
        <v>0</v>
      </c>
    </row>
    <row r="24" spans="1:12" ht="15">
      <c r="A24" s="87" t="s">
        <v>2113</v>
      </c>
      <c r="B24" s="87" t="s">
        <v>2027</v>
      </c>
      <c r="C24" s="87">
        <v>3</v>
      </c>
      <c r="D24" s="131">
        <v>0.003014062534770225</v>
      </c>
      <c r="E24" s="131">
        <v>2.4034065234791426</v>
      </c>
      <c r="F24" s="87" t="s">
        <v>2323</v>
      </c>
      <c r="G24" s="87" t="b">
        <v>0</v>
      </c>
      <c r="H24" s="87" t="b">
        <v>0</v>
      </c>
      <c r="I24" s="87" t="b">
        <v>0</v>
      </c>
      <c r="J24" s="87" t="b">
        <v>0</v>
      </c>
      <c r="K24" s="87" t="b">
        <v>0</v>
      </c>
      <c r="L24" s="87" t="b">
        <v>0</v>
      </c>
    </row>
    <row r="25" spans="1:12" ht="15">
      <c r="A25" s="87" t="s">
        <v>2027</v>
      </c>
      <c r="B25" s="87" t="s">
        <v>2114</v>
      </c>
      <c r="C25" s="87">
        <v>3</v>
      </c>
      <c r="D25" s="131">
        <v>0.003014062534770225</v>
      </c>
      <c r="E25" s="131">
        <v>2.4034065234791426</v>
      </c>
      <c r="F25" s="87" t="s">
        <v>2323</v>
      </c>
      <c r="G25" s="87" t="b">
        <v>0</v>
      </c>
      <c r="H25" s="87" t="b">
        <v>0</v>
      </c>
      <c r="I25" s="87" t="b">
        <v>0</v>
      </c>
      <c r="J25" s="87" t="b">
        <v>0</v>
      </c>
      <c r="K25" s="87" t="b">
        <v>0</v>
      </c>
      <c r="L25" s="87" t="b">
        <v>0</v>
      </c>
    </row>
    <row r="26" spans="1:12" ht="15">
      <c r="A26" s="87" t="s">
        <v>2114</v>
      </c>
      <c r="B26" s="87" t="s">
        <v>2115</v>
      </c>
      <c r="C26" s="87">
        <v>3</v>
      </c>
      <c r="D26" s="131">
        <v>0.003014062534770225</v>
      </c>
      <c r="E26" s="131">
        <v>2.704436519143124</v>
      </c>
      <c r="F26" s="87" t="s">
        <v>2323</v>
      </c>
      <c r="G26" s="87" t="b">
        <v>0</v>
      </c>
      <c r="H26" s="87" t="b">
        <v>0</v>
      </c>
      <c r="I26" s="87" t="b">
        <v>0</v>
      </c>
      <c r="J26" s="87" t="b">
        <v>0</v>
      </c>
      <c r="K26" s="87" t="b">
        <v>0</v>
      </c>
      <c r="L26" s="87" t="b">
        <v>0</v>
      </c>
    </row>
    <row r="27" spans="1:12" ht="15">
      <c r="A27" s="87" t="s">
        <v>2115</v>
      </c>
      <c r="B27" s="87" t="s">
        <v>2116</v>
      </c>
      <c r="C27" s="87">
        <v>3</v>
      </c>
      <c r="D27" s="131">
        <v>0.003014062534770225</v>
      </c>
      <c r="E27" s="131">
        <v>2.704436519143124</v>
      </c>
      <c r="F27" s="87" t="s">
        <v>2323</v>
      </c>
      <c r="G27" s="87" t="b">
        <v>0</v>
      </c>
      <c r="H27" s="87" t="b">
        <v>0</v>
      </c>
      <c r="I27" s="87" t="b">
        <v>0</v>
      </c>
      <c r="J27" s="87" t="b">
        <v>0</v>
      </c>
      <c r="K27" s="87" t="b">
        <v>0</v>
      </c>
      <c r="L27" s="87" t="b">
        <v>0</v>
      </c>
    </row>
    <row r="28" spans="1:12" ht="15">
      <c r="A28" s="87" t="s">
        <v>2116</v>
      </c>
      <c r="B28" s="87" t="s">
        <v>2029</v>
      </c>
      <c r="C28" s="87">
        <v>3</v>
      </c>
      <c r="D28" s="131">
        <v>0.003014062534770225</v>
      </c>
      <c r="E28" s="131">
        <v>2.4034065234791426</v>
      </c>
      <c r="F28" s="87" t="s">
        <v>2323</v>
      </c>
      <c r="G28" s="87" t="b">
        <v>0</v>
      </c>
      <c r="H28" s="87" t="b">
        <v>0</v>
      </c>
      <c r="I28" s="87" t="b">
        <v>0</v>
      </c>
      <c r="J28" s="87" t="b">
        <v>0</v>
      </c>
      <c r="K28" s="87" t="b">
        <v>0</v>
      </c>
      <c r="L28" s="87" t="b">
        <v>0</v>
      </c>
    </row>
    <row r="29" spans="1:12" ht="15">
      <c r="A29" s="87" t="s">
        <v>2029</v>
      </c>
      <c r="B29" s="87" t="s">
        <v>2117</v>
      </c>
      <c r="C29" s="87">
        <v>3</v>
      </c>
      <c r="D29" s="131">
        <v>0.003014062534770225</v>
      </c>
      <c r="E29" s="131">
        <v>2.579497782534824</v>
      </c>
      <c r="F29" s="87" t="s">
        <v>2323</v>
      </c>
      <c r="G29" s="87" t="b">
        <v>0</v>
      </c>
      <c r="H29" s="87" t="b">
        <v>0</v>
      </c>
      <c r="I29" s="87" t="b">
        <v>0</v>
      </c>
      <c r="J29" s="87" t="b">
        <v>0</v>
      </c>
      <c r="K29" s="87" t="b">
        <v>0</v>
      </c>
      <c r="L29" s="87" t="b">
        <v>0</v>
      </c>
    </row>
    <row r="30" spans="1:12" ht="15">
      <c r="A30" s="87" t="s">
        <v>2117</v>
      </c>
      <c r="B30" s="87" t="s">
        <v>2118</v>
      </c>
      <c r="C30" s="87">
        <v>3</v>
      </c>
      <c r="D30" s="131">
        <v>0.003014062534770225</v>
      </c>
      <c r="E30" s="131">
        <v>2.704436519143124</v>
      </c>
      <c r="F30" s="87" t="s">
        <v>2323</v>
      </c>
      <c r="G30" s="87" t="b">
        <v>0</v>
      </c>
      <c r="H30" s="87" t="b">
        <v>0</v>
      </c>
      <c r="I30" s="87" t="b">
        <v>0</v>
      </c>
      <c r="J30" s="87" t="b">
        <v>0</v>
      </c>
      <c r="K30" s="87" t="b">
        <v>0</v>
      </c>
      <c r="L30" s="87" t="b">
        <v>0</v>
      </c>
    </row>
    <row r="31" spans="1:12" ht="15">
      <c r="A31" s="87" t="s">
        <v>1771</v>
      </c>
      <c r="B31" s="87" t="s">
        <v>2125</v>
      </c>
      <c r="C31" s="87">
        <v>2</v>
      </c>
      <c r="D31" s="131">
        <v>0.0022221741277791605</v>
      </c>
      <c r="E31" s="131">
        <v>2.704436519143124</v>
      </c>
      <c r="F31" s="87" t="s">
        <v>2323</v>
      </c>
      <c r="G31" s="87" t="b">
        <v>1</v>
      </c>
      <c r="H31" s="87" t="b">
        <v>0</v>
      </c>
      <c r="I31" s="87" t="b">
        <v>0</v>
      </c>
      <c r="J31" s="87" t="b">
        <v>0</v>
      </c>
      <c r="K31" s="87" t="b">
        <v>0</v>
      </c>
      <c r="L31" s="87" t="b">
        <v>0</v>
      </c>
    </row>
    <row r="32" spans="1:12" ht="15">
      <c r="A32" s="87" t="s">
        <v>2033</v>
      </c>
      <c r="B32" s="87" t="s">
        <v>2019</v>
      </c>
      <c r="C32" s="87">
        <v>2</v>
      </c>
      <c r="D32" s="131">
        <v>0.0022221741277791605</v>
      </c>
      <c r="E32" s="131">
        <v>1.9385197251764918</v>
      </c>
      <c r="F32" s="87" t="s">
        <v>2323</v>
      </c>
      <c r="G32" s="87" t="b">
        <v>0</v>
      </c>
      <c r="H32" s="87" t="b">
        <v>0</v>
      </c>
      <c r="I32" s="87" t="b">
        <v>0</v>
      </c>
      <c r="J32" s="87" t="b">
        <v>0</v>
      </c>
      <c r="K32" s="87" t="b">
        <v>0</v>
      </c>
      <c r="L32" s="87" t="b">
        <v>0</v>
      </c>
    </row>
    <row r="33" spans="1:12" ht="15">
      <c r="A33" s="87" t="s">
        <v>2034</v>
      </c>
      <c r="B33" s="87" t="s">
        <v>2126</v>
      </c>
      <c r="C33" s="87">
        <v>2</v>
      </c>
      <c r="D33" s="131">
        <v>0.0022221741277791605</v>
      </c>
      <c r="E33" s="131">
        <v>2.4825877695267677</v>
      </c>
      <c r="F33" s="87" t="s">
        <v>2323</v>
      </c>
      <c r="G33" s="87" t="b">
        <v>0</v>
      </c>
      <c r="H33" s="87" t="b">
        <v>0</v>
      </c>
      <c r="I33" s="87" t="b">
        <v>0</v>
      </c>
      <c r="J33" s="87" t="b">
        <v>1</v>
      </c>
      <c r="K33" s="87" t="b">
        <v>0</v>
      </c>
      <c r="L33" s="87" t="b">
        <v>0</v>
      </c>
    </row>
    <row r="34" spans="1:12" ht="15">
      <c r="A34" s="87" t="s">
        <v>2073</v>
      </c>
      <c r="B34" s="87" t="s">
        <v>2148</v>
      </c>
      <c r="C34" s="87">
        <v>2</v>
      </c>
      <c r="D34" s="131">
        <v>0.0022221741277791605</v>
      </c>
      <c r="E34" s="131">
        <v>2.704436519143124</v>
      </c>
      <c r="F34" s="87" t="s">
        <v>2323</v>
      </c>
      <c r="G34" s="87" t="b">
        <v>0</v>
      </c>
      <c r="H34" s="87" t="b">
        <v>0</v>
      </c>
      <c r="I34" s="87" t="b">
        <v>0</v>
      </c>
      <c r="J34" s="87" t="b">
        <v>0</v>
      </c>
      <c r="K34" s="87" t="b">
        <v>0</v>
      </c>
      <c r="L34" s="87" t="b">
        <v>0</v>
      </c>
    </row>
    <row r="35" spans="1:12" ht="15">
      <c r="A35" s="87" t="s">
        <v>2148</v>
      </c>
      <c r="B35" s="87" t="s">
        <v>2026</v>
      </c>
      <c r="C35" s="87">
        <v>2</v>
      </c>
      <c r="D35" s="131">
        <v>0.0022221741277791605</v>
      </c>
      <c r="E35" s="131">
        <v>2.4034065234791426</v>
      </c>
      <c r="F35" s="87" t="s">
        <v>2323</v>
      </c>
      <c r="G35" s="87" t="b">
        <v>0</v>
      </c>
      <c r="H35" s="87" t="b">
        <v>0</v>
      </c>
      <c r="I35" s="87" t="b">
        <v>0</v>
      </c>
      <c r="J35" s="87" t="b">
        <v>0</v>
      </c>
      <c r="K35" s="87" t="b">
        <v>0</v>
      </c>
      <c r="L35" s="87" t="b">
        <v>0</v>
      </c>
    </row>
    <row r="36" spans="1:12" ht="15">
      <c r="A36" s="87" t="s">
        <v>2026</v>
      </c>
      <c r="B36" s="87" t="s">
        <v>2052</v>
      </c>
      <c r="C36" s="87">
        <v>2</v>
      </c>
      <c r="D36" s="131">
        <v>0.0022221741277791605</v>
      </c>
      <c r="E36" s="131">
        <v>2.1023765278151614</v>
      </c>
      <c r="F36" s="87" t="s">
        <v>2323</v>
      </c>
      <c r="G36" s="87" t="b">
        <v>0</v>
      </c>
      <c r="H36" s="87" t="b">
        <v>0</v>
      </c>
      <c r="I36" s="87" t="b">
        <v>0</v>
      </c>
      <c r="J36" s="87" t="b">
        <v>0</v>
      </c>
      <c r="K36" s="87" t="b">
        <v>0</v>
      </c>
      <c r="L36" s="87" t="b">
        <v>0</v>
      </c>
    </row>
    <row r="37" spans="1:12" ht="15">
      <c r="A37" s="87" t="s">
        <v>2052</v>
      </c>
      <c r="B37" s="87" t="s">
        <v>2053</v>
      </c>
      <c r="C37" s="87">
        <v>2</v>
      </c>
      <c r="D37" s="131">
        <v>0.0022221741277791605</v>
      </c>
      <c r="E37" s="131">
        <v>2.2784677868708427</v>
      </c>
      <c r="F37" s="87" t="s">
        <v>2323</v>
      </c>
      <c r="G37" s="87" t="b">
        <v>0</v>
      </c>
      <c r="H37" s="87" t="b">
        <v>0</v>
      </c>
      <c r="I37" s="87" t="b">
        <v>0</v>
      </c>
      <c r="J37" s="87" t="b">
        <v>0</v>
      </c>
      <c r="K37" s="87" t="b">
        <v>0</v>
      </c>
      <c r="L37" s="87" t="b">
        <v>0</v>
      </c>
    </row>
    <row r="38" spans="1:12" ht="15">
      <c r="A38" s="87" t="s">
        <v>2053</v>
      </c>
      <c r="B38" s="87" t="s">
        <v>2081</v>
      </c>
      <c r="C38" s="87">
        <v>2</v>
      </c>
      <c r="D38" s="131">
        <v>0.0022221741277791605</v>
      </c>
      <c r="E38" s="131">
        <v>2.4034065234791426</v>
      </c>
      <c r="F38" s="87" t="s">
        <v>2323</v>
      </c>
      <c r="G38" s="87" t="b">
        <v>0</v>
      </c>
      <c r="H38" s="87" t="b">
        <v>0</v>
      </c>
      <c r="I38" s="87" t="b">
        <v>0</v>
      </c>
      <c r="J38" s="87" t="b">
        <v>0</v>
      </c>
      <c r="K38" s="87" t="b">
        <v>0</v>
      </c>
      <c r="L38" s="87" t="b">
        <v>0</v>
      </c>
    </row>
    <row r="39" spans="1:12" ht="15">
      <c r="A39" s="87" t="s">
        <v>2081</v>
      </c>
      <c r="B39" s="87" t="s">
        <v>2149</v>
      </c>
      <c r="C39" s="87">
        <v>2</v>
      </c>
      <c r="D39" s="131">
        <v>0.0022221741277791605</v>
      </c>
      <c r="E39" s="131">
        <v>2.704436519143124</v>
      </c>
      <c r="F39" s="87" t="s">
        <v>2323</v>
      </c>
      <c r="G39" s="87" t="b">
        <v>0</v>
      </c>
      <c r="H39" s="87" t="b">
        <v>0</v>
      </c>
      <c r="I39" s="87" t="b">
        <v>0</v>
      </c>
      <c r="J39" s="87" t="b">
        <v>0</v>
      </c>
      <c r="K39" s="87" t="b">
        <v>0</v>
      </c>
      <c r="L39" s="87" t="b">
        <v>0</v>
      </c>
    </row>
    <row r="40" spans="1:12" ht="15">
      <c r="A40" s="87" t="s">
        <v>2149</v>
      </c>
      <c r="B40" s="87" t="s">
        <v>298</v>
      </c>
      <c r="C40" s="87">
        <v>2</v>
      </c>
      <c r="D40" s="131">
        <v>0.0022221741277791605</v>
      </c>
      <c r="E40" s="131">
        <v>2.8805277781988052</v>
      </c>
      <c r="F40" s="87" t="s">
        <v>2323</v>
      </c>
      <c r="G40" s="87" t="b">
        <v>0</v>
      </c>
      <c r="H40" s="87" t="b">
        <v>0</v>
      </c>
      <c r="I40" s="87" t="b">
        <v>0</v>
      </c>
      <c r="J40" s="87" t="b">
        <v>0</v>
      </c>
      <c r="K40" s="87" t="b">
        <v>0</v>
      </c>
      <c r="L40" s="87" t="b">
        <v>0</v>
      </c>
    </row>
    <row r="41" spans="1:12" ht="15">
      <c r="A41" s="87" t="s">
        <v>298</v>
      </c>
      <c r="B41" s="87" t="s">
        <v>2150</v>
      </c>
      <c r="C41" s="87">
        <v>2</v>
      </c>
      <c r="D41" s="131">
        <v>0.0022221741277791605</v>
      </c>
      <c r="E41" s="131">
        <v>2.8805277781988052</v>
      </c>
      <c r="F41" s="87" t="s">
        <v>2323</v>
      </c>
      <c r="G41" s="87" t="b">
        <v>0</v>
      </c>
      <c r="H41" s="87" t="b">
        <v>0</v>
      </c>
      <c r="I41" s="87" t="b">
        <v>0</v>
      </c>
      <c r="J41" s="87" t="b">
        <v>0</v>
      </c>
      <c r="K41" s="87" t="b">
        <v>0</v>
      </c>
      <c r="L41" s="87" t="b">
        <v>0</v>
      </c>
    </row>
    <row r="42" spans="1:12" ht="15">
      <c r="A42" s="87" t="s">
        <v>2150</v>
      </c>
      <c r="B42" s="87" t="s">
        <v>2151</v>
      </c>
      <c r="C42" s="87">
        <v>2</v>
      </c>
      <c r="D42" s="131">
        <v>0.0022221741277791605</v>
      </c>
      <c r="E42" s="131">
        <v>2.8805277781988052</v>
      </c>
      <c r="F42" s="87" t="s">
        <v>2323</v>
      </c>
      <c r="G42" s="87" t="b">
        <v>0</v>
      </c>
      <c r="H42" s="87" t="b">
        <v>0</v>
      </c>
      <c r="I42" s="87" t="b">
        <v>0</v>
      </c>
      <c r="J42" s="87" t="b">
        <v>0</v>
      </c>
      <c r="K42" s="87" t="b">
        <v>0</v>
      </c>
      <c r="L42" s="87" t="b">
        <v>0</v>
      </c>
    </row>
    <row r="43" spans="1:12" ht="15">
      <c r="A43" s="87" t="s">
        <v>2151</v>
      </c>
      <c r="B43" s="87" t="s">
        <v>2021</v>
      </c>
      <c r="C43" s="87">
        <v>2</v>
      </c>
      <c r="D43" s="131">
        <v>0.0022221741277791605</v>
      </c>
      <c r="E43" s="131">
        <v>2.3364597338485296</v>
      </c>
      <c r="F43" s="87" t="s">
        <v>2323</v>
      </c>
      <c r="G43" s="87" t="b">
        <v>0</v>
      </c>
      <c r="H43" s="87" t="b">
        <v>0</v>
      </c>
      <c r="I43" s="87" t="b">
        <v>0</v>
      </c>
      <c r="J43" s="87" t="b">
        <v>0</v>
      </c>
      <c r="K43" s="87" t="b">
        <v>0</v>
      </c>
      <c r="L43" s="87" t="b">
        <v>0</v>
      </c>
    </row>
    <row r="44" spans="1:12" ht="15">
      <c r="A44" s="87" t="s">
        <v>2021</v>
      </c>
      <c r="B44" s="87" t="s">
        <v>2152</v>
      </c>
      <c r="C44" s="87">
        <v>2</v>
      </c>
      <c r="D44" s="131">
        <v>0.0022221741277791605</v>
      </c>
      <c r="E44" s="131">
        <v>2.3364597338485296</v>
      </c>
      <c r="F44" s="87" t="s">
        <v>2323</v>
      </c>
      <c r="G44" s="87" t="b">
        <v>0</v>
      </c>
      <c r="H44" s="87" t="b">
        <v>0</v>
      </c>
      <c r="I44" s="87" t="b">
        <v>0</v>
      </c>
      <c r="J44" s="87" t="b">
        <v>0</v>
      </c>
      <c r="K44" s="87" t="b">
        <v>0</v>
      </c>
      <c r="L44" s="87" t="b">
        <v>0</v>
      </c>
    </row>
    <row r="45" spans="1:12" ht="15">
      <c r="A45" s="87" t="s">
        <v>2152</v>
      </c>
      <c r="B45" s="87" t="s">
        <v>2153</v>
      </c>
      <c r="C45" s="87">
        <v>2</v>
      </c>
      <c r="D45" s="131">
        <v>0.0022221741277791605</v>
      </c>
      <c r="E45" s="131">
        <v>2.8805277781988052</v>
      </c>
      <c r="F45" s="87" t="s">
        <v>2323</v>
      </c>
      <c r="G45" s="87" t="b">
        <v>0</v>
      </c>
      <c r="H45" s="87" t="b">
        <v>0</v>
      </c>
      <c r="I45" s="87" t="b">
        <v>0</v>
      </c>
      <c r="J45" s="87" t="b">
        <v>0</v>
      </c>
      <c r="K45" s="87" t="b">
        <v>0</v>
      </c>
      <c r="L45" s="87" t="b">
        <v>0</v>
      </c>
    </row>
    <row r="46" spans="1:12" ht="15">
      <c r="A46" s="87" t="s">
        <v>2153</v>
      </c>
      <c r="B46" s="87" t="s">
        <v>2154</v>
      </c>
      <c r="C46" s="87">
        <v>2</v>
      </c>
      <c r="D46" s="131">
        <v>0.0022221741277791605</v>
      </c>
      <c r="E46" s="131">
        <v>2.8805277781988052</v>
      </c>
      <c r="F46" s="87" t="s">
        <v>2323</v>
      </c>
      <c r="G46" s="87" t="b">
        <v>0</v>
      </c>
      <c r="H46" s="87" t="b">
        <v>0</v>
      </c>
      <c r="I46" s="87" t="b">
        <v>0</v>
      </c>
      <c r="J46" s="87" t="b">
        <v>0</v>
      </c>
      <c r="K46" s="87" t="b">
        <v>0</v>
      </c>
      <c r="L46" s="87" t="b">
        <v>0</v>
      </c>
    </row>
    <row r="47" spans="1:12" ht="15">
      <c r="A47" s="87" t="s">
        <v>2154</v>
      </c>
      <c r="B47" s="87" t="s">
        <v>2053</v>
      </c>
      <c r="C47" s="87">
        <v>2</v>
      </c>
      <c r="D47" s="131">
        <v>0.0022221741277791605</v>
      </c>
      <c r="E47" s="131">
        <v>2.579497782534824</v>
      </c>
      <c r="F47" s="87" t="s">
        <v>2323</v>
      </c>
      <c r="G47" s="87" t="b">
        <v>0</v>
      </c>
      <c r="H47" s="87" t="b">
        <v>0</v>
      </c>
      <c r="I47" s="87" t="b">
        <v>0</v>
      </c>
      <c r="J47" s="87" t="b">
        <v>0</v>
      </c>
      <c r="K47" s="87" t="b">
        <v>0</v>
      </c>
      <c r="L47" s="87" t="b">
        <v>0</v>
      </c>
    </row>
    <row r="48" spans="1:12" ht="15">
      <c r="A48" s="87" t="s">
        <v>2053</v>
      </c>
      <c r="B48" s="87" t="s">
        <v>2155</v>
      </c>
      <c r="C48" s="87">
        <v>2</v>
      </c>
      <c r="D48" s="131">
        <v>0.0022221741277791605</v>
      </c>
      <c r="E48" s="131">
        <v>2.579497782534824</v>
      </c>
      <c r="F48" s="87" t="s">
        <v>2323</v>
      </c>
      <c r="G48" s="87" t="b">
        <v>0</v>
      </c>
      <c r="H48" s="87" t="b">
        <v>0</v>
      </c>
      <c r="I48" s="87" t="b">
        <v>0</v>
      </c>
      <c r="J48" s="87" t="b">
        <v>0</v>
      </c>
      <c r="K48" s="87" t="b">
        <v>0</v>
      </c>
      <c r="L48" s="87" t="b">
        <v>0</v>
      </c>
    </row>
    <row r="49" spans="1:12" ht="15">
      <c r="A49" s="87" t="s">
        <v>2155</v>
      </c>
      <c r="B49" s="87" t="s">
        <v>2079</v>
      </c>
      <c r="C49" s="87">
        <v>2</v>
      </c>
      <c r="D49" s="131">
        <v>0.0022221741277791605</v>
      </c>
      <c r="E49" s="131">
        <v>2.8805277781988052</v>
      </c>
      <c r="F49" s="87" t="s">
        <v>2323</v>
      </c>
      <c r="G49" s="87" t="b">
        <v>0</v>
      </c>
      <c r="H49" s="87" t="b">
        <v>0</v>
      </c>
      <c r="I49" s="87" t="b">
        <v>0</v>
      </c>
      <c r="J49" s="87" t="b">
        <v>0</v>
      </c>
      <c r="K49" s="87" t="b">
        <v>0</v>
      </c>
      <c r="L49" s="87" t="b">
        <v>0</v>
      </c>
    </row>
    <row r="50" spans="1:12" ht="15">
      <c r="A50" s="87" t="s">
        <v>2079</v>
      </c>
      <c r="B50" s="87" t="s">
        <v>2156</v>
      </c>
      <c r="C50" s="87">
        <v>2</v>
      </c>
      <c r="D50" s="131">
        <v>0.0022221741277791605</v>
      </c>
      <c r="E50" s="131">
        <v>2.704436519143124</v>
      </c>
      <c r="F50" s="87" t="s">
        <v>2323</v>
      </c>
      <c r="G50" s="87" t="b">
        <v>0</v>
      </c>
      <c r="H50" s="87" t="b">
        <v>0</v>
      </c>
      <c r="I50" s="87" t="b">
        <v>0</v>
      </c>
      <c r="J50" s="87" t="b">
        <v>0</v>
      </c>
      <c r="K50" s="87" t="b">
        <v>0</v>
      </c>
      <c r="L50" s="87" t="b">
        <v>0</v>
      </c>
    </row>
    <row r="51" spans="1:12" ht="15">
      <c r="A51" s="87" t="s">
        <v>2156</v>
      </c>
      <c r="B51" s="87" t="s">
        <v>2157</v>
      </c>
      <c r="C51" s="87">
        <v>2</v>
      </c>
      <c r="D51" s="131">
        <v>0.0022221741277791605</v>
      </c>
      <c r="E51" s="131">
        <v>2.8805277781988052</v>
      </c>
      <c r="F51" s="87" t="s">
        <v>2323</v>
      </c>
      <c r="G51" s="87" t="b">
        <v>0</v>
      </c>
      <c r="H51" s="87" t="b">
        <v>0</v>
      </c>
      <c r="I51" s="87" t="b">
        <v>0</v>
      </c>
      <c r="J51" s="87" t="b">
        <v>0</v>
      </c>
      <c r="K51" s="87" t="b">
        <v>0</v>
      </c>
      <c r="L51" s="87" t="b">
        <v>0</v>
      </c>
    </row>
    <row r="52" spans="1:12" ht="15">
      <c r="A52" s="87" t="s">
        <v>2157</v>
      </c>
      <c r="B52" s="87" t="s">
        <v>2158</v>
      </c>
      <c r="C52" s="87">
        <v>2</v>
      </c>
      <c r="D52" s="131">
        <v>0.0022221741277791605</v>
      </c>
      <c r="E52" s="131">
        <v>2.8805277781988052</v>
      </c>
      <c r="F52" s="87" t="s">
        <v>2323</v>
      </c>
      <c r="G52" s="87" t="b">
        <v>0</v>
      </c>
      <c r="H52" s="87" t="b">
        <v>0</v>
      </c>
      <c r="I52" s="87" t="b">
        <v>0</v>
      </c>
      <c r="J52" s="87" t="b">
        <v>0</v>
      </c>
      <c r="K52" s="87" t="b">
        <v>0</v>
      </c>
      <c r="L52" s="87" t="b">
        <v>0</v>
      </c>
    </row>
    <row r="53" spans="1:12" ht="15">
      <c r="A53" s="87" t="s">
        <v>2158</v>
      </c>
      <c r="B53" s="87" t="s">
        <v>2159</v>
      </c>
      <c r="C53" s="87">
        <v>2</v>
      </c>
      <c r="D53" s="131">
        <v>0.0022221741277791605</v>
      </c>
      <c r="E53" s="131">
        <v>2.8805277781988052</v>
      </c>
      <c r="F53" s="87" t="s">
        <v>2323</v>
      </c>
      <c r="G53" s="87" t="b">
        <v>0</v>
      </c>
      <c r="H53" s="87" t="b">
        <v>0</v>
      </c>
      <c r="I53" s="87" t="b">
        <v>0</v>
      </c>
      <c r="J53" s="87" t="b">
        <v>0</v>
      </c>
      <c r="K53" s="87" t="b">
        <v>0</v>
      </c>
      <c r="L53" s="87" t="b">
        <v>0</v>
      </c>
    </row>
    <row r="54" spans="1:12" ht="15">
      <c r="A54" s="87" t="s">
        <v>2159</v>
      </c>
      <c r="B54" s="87" t="s">
        <v>2082</v>
      </c>
      <c r="C54" s="87">
        <v>2</v>
      </c>
      <c r="D54" s="131">
        <v>0.0022221741277791605</v>
      </c>
      <c r="E54" s="131">
        <v>2.704436519143124</v>
      </c>
      <c r="F54" s="87" t="s">
        <v>2323</v>
      </c>
      <c r="G54" s="87" t="b">
        <v>0</v>
      </c>
      <c r="H54" s="87" t="b">
        <v>0</v>
      </c>
      <c r="I54" s="87" t="b">
        <v>0</v>
      </c>
      <c r="J54" s="87" t="b">
        <v>0</v>
      </c>
      <c r="K54" s="87" t="b">
        <v>0</v>
      </c>
      <c r="L54" s="87" t="b">
        <v>0</v>
      </c>
    </row>
    <row r="55" spans="1:12" ht="15">
      <c r="A55" s="87" t="s">
        <v>2165</v>
      </c>
      <c r="B55" s="87" t="s">
        <v>2166</v>
      </c>
      <c r="C55" s="87">
        <v>2</v>
      </c>
      <c r="D55" s="131">
        <v>0.0022221741277791605</v>
      </c>
      <c r="E55" s="131">
        <v>2.8805277781988052</v>
      </c>
      <c r="F55" s="87" t="s">
        <v>2323</v>
      </c>
      <c r="G55" s="87" t="b">
        <v>0</v>
      </c>
      <c r="H55" s="87" t="b">
        <v>0</v>
      </c>
      <c r="I55" s="87" t="b">
        <v>0</v>
      </c>
      <c r="J55" s="87" t="b">
        <v>1</v>
      </c>
      <c r="K55" s="87" t="b">
        <v>0</v>
      </c>
      <c r="L55" s="87" t="b">
        <v>0</v>
      </c>
    </row>
    <row r="56" spans="1:12" ht="15">
      <c r="A56" s="87" t="s">
        <v>2166</v>
      </c>
      <c r="B56" s="87" t="s">
        <v>1752</v>
      </c>
      <c r="C56" s="87">
        <v>2</v>
      </c>
      <c r="D56" s="131">
        <v>0.0022221741277791605</v>
      </c>
      <c r="E56" s="131">
        <v>2.2273152644234613</v>
      </c>
      <c r="F56" s="87" t="s">
        <v>2323</v>
      </c>
      <c r="G56" s="87" t="b">
        <v>1</v>
      </c>
      <c r="H56" s="87" t="b">
        <v>0</v>
      </c>
      <c r="I56" s="87" t="b">
        <v>0</v>
      </c>
      <c r="J56" s="87" t="b">
        <v>0</v>
      </c>
      <c r="K56" s="87" t="b">
        <v>0</v>
      </c>
      <c r="L56" s="87" t="b">
        <v>0</v>
      </c>
    </row>
    <row r="57" spans="1:12" ht="15">
      <c r="A57" s="87" t="s">
        <v>1752</v>
      </c>
      <c r="B57" s="87" t="s">
        <v>2167</v>
      </c>
      <c r="C57" s="87">
        <v>2</v>
      </c>
      <c r="D57" s="131">
        <v>0.0022221741277791605</v>
      </c>
      <c r="E57" s="131">
        <v>2.3364597338485296</v>
      </c>
      <c r="F57" s="87" t="s">
        <v>2323</v>
      </c>
      <c r="G57" s="87" t="b">
        <v>0</v>
      </c>
      <c r="H57" s="87" t="b">
        <v>0</v>
      </c>
      <c r="I57" s="87" t="b">
        <v>0</v>
      </c>
      <c r="J57" s="87" t="b">
        <v>0</v>
      </c>
      <c r="K57" s="87" t="b">
        <v>0</v>
      </c>
      <c r="L57" s="87" t="b">
        <v>0</v>
      </c>
    </row>
    <row r="58" spans="1:12" ht="15">
      <c r="A58" s="87" t="s">
        <v>2167</v>
      </c>
      <c r="B58" s="87" t="s">
        <v>2168</v>
      </c>
      <c r="C58" s="87">
        <v>2</v>
      </c>
      <c r="D58" s="131">
        <v>0.0022221741277791605</v>
      </c>
      <c r="E58" s="131">
        <v>2.8805277781988052</v>
      </c>
      <c r="F58" s="87" t="s">
        <v>2323</v>
      </c>
      <c r="G58" s="87" t="b">
        <v>0</v>
      </c>
      <c r="H58" s="87" t="b">
        <v>0</v>
      </c>
      <c r="I58" s="87" t="b">
        <v>0</v>
      </c>
      <c r="J58" s="87" t="b">
        <v>0</v>
      </c>
      <c r="K58" s="87" t="b">
        <v>0</v>
      </c>
      <c r="L58" s="87" t="b">
        <v>0</v>
      </c>
    </row>
    <row r="59" spans="1:12" ht="15">
      <c r="A59" s="87" t="s">
        <v>2168</v>
      </c>
      <c r="B59" s="87" t="s">
        <v>2169</v>
      </c>
      <c r="C59" s="87">
        <v>2</v>
      </c>
      <c r="D59" s="131">
        <v>0.0022221741277791605</v>
      </c>
      <c r="E59" s="131">
        <v>2.8805277781988052</v>
      </c>
      <c r="F59" s="87" t="s">
        <v>2323</v>
      </c>
      <c r="G59" s="87" t="b">
        <v>0</v>
      </c>
      <c r="H59" s="87" t="b">
        <v>0</v>
      </c>
      <c r="I59" s="87" t="b">
        <v>0</v>
      </c>
      <c r="J59" s="87" t="b">
        <v>0</v>
      </c>
      <c r="K59" s="87" t="b">
        <v>0</v>
      </c>
      <c r="L59" s="87" t="b">
        <v>0</v>
      </c>
    </row>
    <row r="60" spans="1:12" ht="15">
      <c r="A60" s="87" t="s">
        <v>2169</v>
      </c>
      <c r="B60" s="87" t="s">
        <v>296</v>
      </c>
      <c r="C60" s="87">
        <v>2</v>
      </c>
      <c r="D60" s="131">
        <v>0.0022221741277791605</v>
      </c>
      <c r="E60" s="131">
        <v>2.8805277781988052</v>
      </c>
      <c r="F60" s="87" t="s">
        <v>2323</v>
      </c>
      <c r="G60" s="87" t="b">
        <v>0</v>
      </c>
      <c r="H60" s="87" t="b">
        <v>0</v>
      </c>
      <c r="I60" s="87" t="b">
        <v>0</v>
      </c>
      <c r="J60" s="87" t="b">
        <v>0</v>
      </c>
      <c r="K60" s="87" t="b">
        <v>0</v>
      </c>
      <c r="L60" s="87" t="b">
        <v>0</v>
      </c>
    </row>
    <row r="61" spans="1:12" ht="15">
      <c r="A61" s="87" t="s">
        <v>296</v>
      </c>
      <c r="B61" s="87" t="s">
        <v>1752</v>
      </c>
      <c r="C61" s="87">
        <v>2</v>
      </c>
      <c r="D61" s="131">
        <v>0.0022221741277791605</v>
      </c>
      <c r="E61" s="131">
        <v>2.2273152644234613</v>
      </c>
      <c r="F61" s="87" t="s">
        <v>2323</v>
      </c>
      <c r="G61" s="87" t="b">
        <v>0</v>
      </c>
      <c r="H61" s="87" t="b">
        <v>0</v>
      </c>
      <c r="I61" s="87" t="b">
        <v>0</v>
      </c>
      <c r="J61" s="87" t="b">
        <v>0</v>
      </c>
      <c r="K61" s="87" t="b">
        <v>0</v>
      </c>
      <c r="L61" s="87" t="b">
        <v>0</v>
      </c>
    </row>
    <row r="62" spans="1:12" ht="15">
      <c r="A62" s="87" t="s">
        <v>1752</v>
      </c>
      <c r="B62" s="87" t="s">
        <v>2170</v>
      </c>
      <c r="C62" s="87">
        <v>2</v>
      </c>
      <c r="D62" s="131">
        <v>0.0022221741277791605</v>
      </c>
      <c r="E62" s="131">
        <v>2.3364597338485296</v>
      </c>
      <c r="F62" s="87" t="s">
        <v>2323</v>
      </c>
      <c r="G62" s="87" t="b">
        <v>0</v>
      </c>
      <c r="H62" s="87" t="b">
        <v>0</v>
      </c>
      <c r="I62" s="87" t="b">
        <v>0</v>
      </c>
      <c r="J62" s="87" t="b">
        <v>0</v>
      </c>
      <c r="K62" s="87" t="b">
        <v>0</v>
      </c>
      <c r="L62" s="87" t="b">
        <v>0</v>
      </c>
    </row>
    <row r="63" spans="1:12" ht="15">
      <c r="A63" s="87" t="s">
        <v>2170</v>
      </c>
      <c r="B63" s="87" t="s">
        <v>2171</v>
      </c>
      <c r="C63" s="87">
        <v>2</v>
      </c>
      <c r="D63" s="131">
        <v>0.0022221741277791605</v>
      </c>
      <c r="E63" s="131">
        <v>2.8805277781988052</v>
      </c>
      <c r="F63" s="87" t="s">
        <v>2323</v>
      </c>
      <c r="G63" s="87" t="b">
        <v>0</v>
      </c>
      <c r="H63" s="87" t="b">
        <v>0</v>
      </c>
      <c r="I63" s="87" t="b">
        <v>0</v>
      </c>
      <c r="J63" s="87" t="b">
        <v>0</v>
      </c>
      <c r="K63" s="87" t="b">
        <v>0</v>
      </c>
      <c r="L63" s="87" t="b">
        <v>0</v>
      </c>
    </row>
    <row r="64" spans="1:12" ht="15">
      <c r="A64" s="87" t="s">
        <v>2171</v>
      </c>
      <c r="B64" s="87" t="s">
        <v>2086</v>
      </c>
      <c r="C64" s="87">
        <v>2</v>
      </c>
      <c r="D64" s="131">
        <v>0.0022221741277791605</v>
      </c>
      <c r="E64" s="131">
        <v>2.704436519143124</v>
      </c>
      <c r="F64" s="87" t="s">
        <v>2323</v>
      </c>
      <c r="G64" s="87" t="b">
        <v>0</v>
      </c>
      <c r="H64" s="87" t="b">
        <v>0</v>
      </c>
      <c r="I64" s="87" t="b">
        <v>0</v>
      </c>
      <c r="J64" s="87" t="b">
        <v>0</v>
      </c>
      <c r="K64" s="87" t="b">
        <v>0</v>
      </c>
      <c r="L64" s="87" t="b">
        <v>0</v>
      </c>
    </row>
    <row r="65" spans="1:12" ht="15">
      <c r="A65" s="87" t="s">
        <v>2086</v>
      </c>
      <c r="B65" s="87" t="s">
        <v>2172</v>
      </c>
      <c r="C65" s="87">
        <v>2</v>
      </c>
      <c r="D65" s="131">
        <v>0.0022221741277791605</v>
      </c>
      <c r="E65" s="131">
        <v>2.704436519143124</v>
      </c>
      <c r="F65" s="87" t="s">
        <v>2323</v>
      </c>
      <c r="G65" s="87" t="b">
        <v>0</v>
      </c>
      <c r="H65" s="87" t="b">
        <v>0</v>
      </c>
      <c r="I65" s="87" t="b">
        <v>0</v>
      </c>
      <c r="J65" s="87" t="b">
        <v>0</v>
      </c>
      <c r="K65" s="87" t="b">
        <v>0</v>
      </c>
      <c r="L65" s="87" t="b">
        <v>0</v>
      </c>
    </row>
    <row r="66" spans="1:12" ht="15">
      <c r="A66" s="87" t="s">
        <v>2172</v>
      </c>
      <c r="B66" s="87" t="s">
        <v>2173</v>
      </c>
      <c r="C66" s="87">
        <v>2</v>
      </c>
      <c r="D66" s="131">
        <v>0.0022221741277791605</v>
      </c>
      <c r="E66" s="131">
        <v>2.8805277781988052</v>
      </c>
      <c r="F66" s="87" t="s">
        <v>2323</v>
      </c>
      <c r="G66" s="87" t="b">
        <v>0</v>
      </c>
      <c r="H66" s="87" t="b">
        <v>0</v>
      </c>
      <c r="I66" s="87" t="b">
        <v>0</v>
      </c>
      <c r="J66" s="87" t="b">
        <v>0</v>
      </c>
      <c r="K66" s="87" t="b">
        <v>0</v>
      </c>
      <c r="L66" s="87" t="b">
        <v>0</v>
      </c>
    </row>
    <row r="67" spans="1:12" ht="15">
      <c r="A67" s="87" t="s">
        <v>2173</v>
      </c>
      <c r="B67" s="87" t="s">
        <v>2174</v>
      </c>
      <c r="C67" s="87">
        <v>2</v>
      </c>
      <c r="D67" s="131">
        <v>0.0022221741277791605</v>
      </c>
      <c r="E67" s="131">
        <v>2.8805277781988052</v>
      </c>
      <c r="F67" s="87" t="s">
        <v>2323</v>
      </c>
      <c r="G67" s="87" t="b">
        <v>0</v>
      </c>
      <c r="H67" s="87" t="b">
        <v>0</v>
      </c>
      <c r="I67" s="87" t="b">
        <v>0</v>
      </c>
      <c r="J67" s="87" t="b">
        <v>0</v>
      </c>
      <c r="K67" s="87" t="b">
        <v>0</v>
      </c>
      <c r="L67" s="87" t="b">
        <v>0</v>
      </c>
    </row>
    <row r="68" spans="1:12" ht="15">
      <c r="A68" s="87" t="s">
        <v>2174</v>
      </c>
      <c r="B68" s="87" t="s">
        <v>2175</v>
      </c>
      <c r="C68" s="87">
        <v>2</v>
      </c>
      <c r="D68" s="131">
        <v>0.0022221741277791605</v>
      </c>
      <c r="E68" s="131">
        <v>2.8805277781988052</v>
      </c>
      <c r="F68" s="87" t="s">
        <v>2323</v>
      </c>
      <c r="G68" s="87" t="b">
        <v>0</v>
      </c>
      <c r="H68" s="87" t="b">
        <v>0</v>
      </c>
      <c r="I68" s="87" t="b">
        <v>0</v>
      </c>
      <c r="J68" s="87" t="b">
        <v>0</v>
      </c>
      <c r="K68" s="87" t="b">
        <v>0</v>
      </c>
      <c r="L68" s="87" t="b">
        <v>0</v>
      </c>
    </row>
    <row r="69" spans="1:12" ht="15">
      <c r="A69" s="87" t="s">
        <v>2175</v>
      </c>
      <c r="B69" s="87" t="s">
        <v>2176</v>
      </c>
      <c r="C69" s="87">
        <v>2</v>
      </c>
      <c r="D69" s="131">
        <v>0.0022221741277791605</v>
      </c>
      <c r="E69" s="131">
        <v>2.8805277781988052</v>
      </c>
      <c r="F69" s="87" t="s">
        <v>2323</v>
      </c>
      <c r="G69" s="87" t="b">
        <v>0</v>
      </c>
      <c r="H69" s="87" t="b">
        <v>0</v>
      </c>
      <c r="I69" s="87" t="b">
        <v>0</v>
      </c>
      <c r="J69" s="87" t="b">
        <v>0</v>
      </c>
      <c r="K69" s="87" t="b">
        <v>1</v>
      </c>
      <c r="L69" s="87" t="b">
        <v>0</v>
      </c>
    </row>
    <row r="70" spans="1:12" ht="15">
      <c r="A70" s="87" t="s">
        <v>2176</v>
      </c>
      <c r="B70" s="87" t="s">
        <v>2021</v>
      </c>
      <c r="C70" s="87">
        <v>2</v>
      </c>
      <c r="D70" s="131">
        <v>0.0022221741277791605</v>
      </c>
      <c r="E70" s="131">
        <v>2.3364597338485296</v>
      </c>
      <c r="F70" s="87" t="s">
        <v>2323</v>
      </c>
      <c r="G70" s="87" t="b">
        <v>0</v>
      </c>
      <c r="H70" s="87" t="b">
        <v>1</v>
      </c>
      <c r="I70" s="87" t="b">
        <v>0</v>
      </c>
      <c r="J70" s="87" t="b">
        <v>0</v>
      </c>
      <c r="K70" s="87" t="b">
        <v>0</v>
      </c>
      <c r="L70" s="87" t="b">
        <v>0</v>
      </c>
    </row>
    <row r="71" spans="1:12" ht="15">
      <c r="A71" s="87" t="s">
        <v>2021</v>
      </c>
      <c r="B71" s="87" t="s">
        <v>2021</v>
      </c>
      <c r="C71" s="87">
        <v>2</v>
      </c>
      <c r="D71" s="131">
        <v>0.0022221741277791605</v>
      </c>
      <c r="E71" s="131">
        <v>1.792391689498254</v>
      </c>
      <c r="F71" s="87" t="s">
        <v>2323</v>
      </c>
      <c r="G71" s="87" t="b">
        <v>0</v>
      </c>
      <c r="H71" s="87" t="b">
        <v>0</v>
      </c>
      <c r="I71" s="87" t="b">
        <v>0</v>
      </c>
      <c r="J71" s="87" t="b">
        <v>0</v>
      </c>
      <c r="K71" s="87" t="b">
        <v>0</v>
      </c>
      <c r="L71" s="87" t="b">
        <v>0</v>
      </c>
    </row>
    <row r="72" spans="1:12" ht="15">
      <c r="A72" s="87" t="s">
        <v>2021</v>
      </c>
      <c r="B72" s="87" t="s">
        <v>2177</v>
      </c>
      <c r="C72" s="87">
        <v>2</v>
      </c>
      <c r="D72" s="131">
        <v>0.0022221741277791605</v>
      </c>
      <c r="E72" s="131">
        <v>2.3364597338485296</v>
      </c>
      <c r="F72" s="87" t="s">
        <v>2323</v>
      </c>
      <c r="G72" s="87" t="b">
        <v>0</v>
      </c>
      <c r="H72" s="87" t="b">
        <v>0</v>
      </c>
      <c r="I72" s="87" t="b">
        <v>0</v>
      </c>
      <c r="J72" s="87" t="b">
        <v>0</v>
      </c>
      <c r="K72" s="87" t="b">
        <v>0</v>
      </c>
      <c r="L72" s="87" t="b">
        <v>0</v>
      </c>
    </row>
    <row r="73" spans="1:12" ht="15">
      <c r="A73" s="87" t="s">
        <v>2177</v>
      </c>
      <c r="B73" s="87" t="s">
        <v>2054</v>
      </c>
      <c r="C73" s="87">
        <v>2</v>
      </c>
      <c r="D73" s="131">
        <v>0.0022221741277791605</v>
      </c>
      <c r="E73" s="131">
        <v>2.579497782534824</v>
      </c>
      <c r="F73" s="87" t="s">
        <v>2323</v>
      </c>
      <c r="G73" s="87" t="b">
        <v>0</v>
      </c>
      <c r="H73" s="87" t="b">
        <v>0</v>
      </c>
      <c r="I73" s="87" t="b">
        <v>0</v>
      </c>
      <c r="J73" s="87" t="b">
        <v>0</v>
      </c>
      <c r="K73" s="87" t="b">
        <v>0</v>
      </c>
      <c r="L73" s="87" t="b">
        <v>0</v>
      </c>
    </row>
    <row r="74" spans="1:12" ht="15">
      <c r="A74" s="87" t="s">
        <v>2054</v>
      </c>
      <c r="B74" s="87" t="s">
        <v>2178</v>
      </c>
      <c r="C74" s="87">
        <v>2</v>
      </c>
      <c r="D74" s="131">
        <v>0.0022221741277791605</v>
      </c>
      <c r="E74" s="131">
        <v>2.579497782534824</v>
      </c>
      <c r="F74" s="87" t="s">
        <v>2323</v>
      </c>
      <c r="G74" s="87" t="b">
        <v>0</v>
      </c>
      <c r="H74" s="87" t="b">
        <v>0</v>
      </c>
      <c r="I74" s="87" t="b">
        <v>0</v>
      </c>
      <c r="J74" s="87" t="b">
        <v>0</v>
      </c>
      <c r="K74" s="87" t="b">
        <v>0</v>
      </c>
      <c r="L74" s="87" t="b">
        <v>0</v>
      </c>
    </row>
    <row r="75" spans="1:12" ht="15">
      <c r="A75" s="87" t="s">
        <v>2178</v>
      </c>
      <c r="B75" s="87" t="s">
        <v>2072</v>
      </c>
      <c r="C75" s="87">
        <v>2</v>
      </c>
      <c r="D75" s="131">
        <v>0.0022221741277791605</v>
      </c>
      <c r="E75" s="131">
        <v>2.704436519143124</v>
      </c>
      <c r="F75" s="87" t="s">
        <v>2323</v>
      </c>
      <c r="G75" s="87" t="b">
        <v>0</v>
      </c>
      <c r="H75" s="87" t="b">
        <v>0</v>
      </c>
      <c r="I75" s="87" t="b">
        <v>0</v>
      </c>
      <c r="J75" s="87" t="b">
        <v>0</v>
      </c>
      <c r="K75" s="87" t="b">
        <v>0</v>
      </c>
      <c r="L75" s="87" t="b">
        <v>0</v>
      </c>
    </row>
    <row r="76" spans="1:12" ht="15">
      <c r="A76" s="87" t="s">
        <v>2072</v>
      </c>
      <c r="B76" s="87" t="s">
        <v>2179</v>
      </c>
      <c r="C76" s="87">
        <v>2</v>
      </c>
      <c r="D76" s="131">
        <v>0.0022221741277791605</v>
      </c>
      <c r="E76" s="131">
        <v>2.704436519143124</v>
      </c>
      <c r="F76" s="87" t="s">
        <v>2323</v>
      </c>
      <c r="G76" s="87" t="b">
        <v>0</v>
      </c>
      <c r="H76" s="87" t="b">
        <v>0</v>
      </c>
      <c r="I76" s="87" t="b">
        <v>0</v>
      </c>
      <c r="J76" s="87" t="b">
        <v>1</v>
      </c>
      <c r="K76" s="87" t="b">
        <v>0</v>
      </c>
      <c r="L76" s="87" t="b">
        <v>0</v>
      </c>
    </row>
    <row r="77" spans="1:12" ht="15">
      <c r="A77" s="87" t="s">
        <v>2179</v>
      </c>
      <c r="B77" s="87" t="s">
        <v>1749</v>
      </c>
      <c r="C77" s="87">
        <v>2</v>
      </c>
      <c r="D77" s="131">
        <v>0.0022221741277791605</v>
      </c>
      <c r="E77" s="131">
        <v>2.0354297381845483</v>
      </c>
      <c r="F77" s="87" t="s">
        <v>2323</v>
      </c>
      <c r="G77" s="87" t="b">
        <v>1</v>
      </c>
      <c r="H77" s="87" t="b">
        <v>0</v>
      </c>
      <c r="I77" s="87" t="b">
        <v>0</v>
      </c>
      <c r="J77" s="87" t="b">
        <v>0</v>
      </c>
      <c r="K77" s="87" t="b">
        <v>0</v>
      </c>
      <c r="L77" s="87" t="b">
        <v>0</v>
      </c>
    </row>
    <row r="78" spans="1:12" ht="15">
      <c r="A78" s="87" t="s">
        <v>2087</v>
      </c>
      <c r="B78" s="87" t="s">
        <v>1764</v>
      </c>
      <c r="C78" s="87">
        <v>2</v>
      </c>
      <c r="D78" s="131">
        <v>0.0022221741277791605</v>
      </c>
      <c r="E78" s="131">
        <v>2.1023765278151614</v>
      </c>
      <c r="F78" s="87" t="s">
        <v>2323</v>
      </c>
      <c r="G78" s="87" t="b">
        <v>0</v>
      </c>
      <c r="H78" s="87" t="b">
        <v>0</v>
      </c>
      <c r="I78" s="87" t="b">
        <v>0</v>
      </c>
      <c r="J78" s="87" t="b">
        <v>0</v>
      </c>
      <c r="K78" s="87" t="b">
        <v>0</v>
      </c>
      <c r="L78" s="87" t="b">
        <v>0</v>
      </c>
    </row>
    <row r="79" spans="1:12" ht="15">
      <c r="A79" s="87" t="s">
        <v>1764</v>
      </c>
      <c r="B79" s="87" t="s">
        <v>1749</v>
      </c>
      <c r="C79" s="87">
        <v>2</v>
      </c>
      <c r="D79" s="131">
        <v>0.0022221741277791605</v>
      </c>
      <c r="E79" s="131">
        <v>1.433369746856586</v>
      </c>
      <c r="F79" s="87" t="s">
        <v>2323</v>
      </c>
      <c r="G79" s="87" t="b">
        <v>0</v>
      </c>
      <c r="H79" s="87" t="b">
        <v>0</v>
      </c>
      <c r="I79" s="87" t="b">
        <v>0</v>
      </c>
      <c r="J79" s="87" t="b">
        <v>0</v>
      </c>
      <c r="K79" s="87" t="b">
        <v>0</v>
      </c>
      <c r="L79" s="87" t="b">
        <v>0</v>
      </c>
    </row>
    <row r="80" spans="1:12" ht="15">
      <c r="A80" s="87" t="s">
        <v>1749</v>
      </c>
      <c r="B80" s="87" t="s">
        <v>2180</v>
      </c>
      <c r="C80" s="87">
        <v>2</v>
      </c>
      <c r="D80" s="131">
        <v>0.0022221741277791605</v>
      </c>
      <c r="E80" s="131">
        <v>2.2784677868708427</v>
      </c>
      <c r="F80" s="87" t="s">
        <v>2323</v>
      </c>
      <c r="G80" s="87" t="b">
        <v>0</v>
      </c>
      <c r="H80" s="87" t="b">
        <v>0</v>
      </c>
      <c r="I80" s="87" t="b">
        <v>0</v>
      </c>
      <c r="J80" s="87" t="b">
        <v>0</v>
      </c>
      <c r="K80" s="87" t="b">
        <v>0</v>
      </c>
      <c r="L80" s="87" t="b">
        <v>0</v>
      </c>
    </row>
    <row r="81" spans="1:12" ht="15">
      <c r="A81" s="87" t="s">
        <v>2180</v>
      </c>
      <c r="B81" s="87" t="s">
        <v>2023</v>
      </c>
      <c r="C81" s="87">
        <v>2</v>
      </c>
      <c r="D81" s="131">
        <v>0.0022221741277791605</v>
      </c>
      <c r="E81" s="131">
        <v>2.4034065234791426</v>
      </c>
      <c r="F81" s="87" t="s">
        <v>2323</v>
      </c>
      <c r="G81" s="87" t="b">
        <v>0</v>
      </c>
      <c r="H81" s="87" t="b">
        <v>0</v>
      </c>
      <c r="I81" s="87" t="b">
        <v>0</v>
      </c>
      <c r="J81" s="87" t="b">
        <v>0</v>
      </c>
      <c r="K81" s="87" t="b">
        <v>0</v>
      </c>
      <c r="L81" s="87" t="b">
        <v>0</v>
      </c>
    </row>
    <row r="82" spans="1:12" ht="15">
      <c r="A82" s="87" t="s">
        <v>2023</v>
      </c>
      <c r="B82" s="87" t="s">
        <v>2181</v>
      </c>
      <c r="C82" s="87">
        <v>2</v>
      </c>
      <c r="D82" s="131">
        <v>0.0022221741277791605</v>
      </c>
      <c r="E82" s="131">
        <v>2.4034065234791426</v>
      </c>
      <c r="F82" s="87" t="s">
        <v>2323</v>
      </c>
      <c r="G82" s="87" t="b">
        <v>0</v>
      </c>
      <c r="H82" s="87" t="b">
        <v>0</v>
      </c>
      <c r="I82" s="87" t="b">
        <v>0</v>
      </c>
      <c r="J82" s="87" t="b">
        <v>0</v>
      </c>
      <c r="K82" s="87" t="b">
        <v>0</v>
      </c>
      <c r="L82" s="87" t="b">
        <v>0</v>
      </c>
    </row>
    <row r="83" spans="1:12" ht="15">
      <c r="A83" s="87" t="s">
        <v>2181</v>
      </c>
      <c r="B83" s="87" t="s">
        <v>2182</v>
      </c>
      <c r="C83" s="87">
        <v>2</v>
      </c>
      <c r="D83" s="131">
        <v>0.0022221741277791605</v>
      </c>
      <c r="E83" s="131">
        <v>2.8805277781988052</v>
      </c>
      <c r="F83" s="87" t="s">
        <v>2323</v>
      </c>
      <c r="G83" s="87" t="b">
        <v>0</v>
      </c>
      <c r="H83" s="87" t="b">
        <v>0</v>
      </c>
      <c r="I83" s="87" t="b">
        <v>0</v>
      </c>
      <c r="J83" s="87" t="b">
        <v>0</v>
      </c>
      <c r="K83" s="87" t="b">
        <v>0</v>
      </c>
      <c r="L83" s="87" t="b">
        <v>0</v>
      </c>
    </row>
    <row r="84" spans="1:12" ht="15">
      <c r="A84" s="87" t="s">
        <v>2182</v>
      </c>
      <c r="B84" s="87" t="s">
        <v>2088</v>
      </c>
      <c r="C84" s="87">
        <v>2</v>
      </c>
      <c r="D84" s="131">
        <v>0.0022221741277791605</v>
      </c>
      <c r="E84" s="131">
        <v>2.704436519143124</v>
      </c>
      <c r="F84" s="87" t="s">
        <v>2323</v>
      </c>
      <c r="G84" s="87" t="b">
        <v>0</v>
      </c>
      <c r="H84" s="87" t="b">
        <v>0</v>
      </c>
      <c r="I84" s="87" t="b">
        <v>0</v>
      </c>
      <c r="J84" s="87" t="b">
        <v>0</v>
      </c>
      <c r="K84" s="87" t="b">
        <v>0</v>
      </c>
      <c r="L84" s="87" t="b">
        <v>0</v>
      </c>
    </row>
    <row r="85" spans="1:12" ht="15">
      <c r="A85" s="87" t="s">
        <v>2088</v>
      </c>
      <c r="B85" s="87" t="s">
        <v>2055</v>
      </c>
      <c r="C85" s="87">
        <v>2</v>
      </c>
      <c r="D85" s="131">
        <v>0.0022221741277791605</v>
      </c>
      <c r="E85" s="131">
        <v>2.4034065234791426</v>
      </c>
      <c r="F85" s="87" t="s">
        <v>2323</v>
      </c>
      <c r="G85" s="87" t="b">
        <v>0</v>
      </c>
      <c r="H85" s="87" t="b">
        <v>0</v>
      </c>
      <c r="I85" s="87" t="b">
        <v>0</v>
      </c>
      <c r="J85" s="87" t="b">
        <v>0</v>
      </c>
      <c r="K85" s="87" t="b">
        <v>0</v>
      </c>
      <c r="L85" s="87" t="b">
        <v>0</v>
      </c>
    </row>
    <row r="86" spans="1:12" ht="15">
      <c r="A86" s="87" t="s">
        <v>2055</v>
      </c>
      <c r="B86" s="87" t="s">
        <v>2056</v>
      </c>
      <c r="C86" s="87">
        <v>2</v>
      </c>
      <c r="D86" s="131">
        <v>0.0022221741277791605</v>
      </c>
      <c r="E86" s="131">
        <v>2.2784677868708427</v>
      </c>
      <c r="F86" s="87" t="s">
        <v>2323</v>
      </c>
      <c r="G86" s="87" t="b">
        <v>0</v>
      </c>
      <c r="H86" s="87" t="b">
        <v>0</v>
      </c>
      <c r="I86" s="87" t="b">
        <v>0</v>
      </c>
      <c r="J86" s="87" t="b">
        <v>0</v>
      </c>
      <c r="K86" s="87" t="b">
        <v>0</v>
      </c>
      <c r="L86" s="87" t="b">
        <v>0</v>
      </c>
    </row>
    <row r="87" spans="1:12" ht="15">
      <c r="A87" s="87" t="s">
        <v>2056</v>
      </c>
      <c r="B87" s="87" t="s">
        <v>2080</v>
      </c>
      <c r="C87" s="87">
        <v>2</v>
      </c>
      <c r="D87" s="131">
        <v>0.0022221741277791605</v>
      </c>
      <c r="E87" s="131">
        <v>2.4034065234791426</v>
      </c>
      <c r="F87" s="87" t="s">
        <v>2323</v>
      </c>
      <c r="G87" s="87" t="b">
        <v>0</v>
      </c>
      <c r="H87" s="87" t="b">
        <v>0</v>
      </c>
      <c r="I87" s="87" t="b">
        <v>0</v>
      </c>
      <c r="J87" s="87" t="b">
        <v>0</v>
      </c>
      <c r="K87" s="87" t="b">
        <v>0</v>
      </c>
      <c r="L87" s="87" t="b">
        <v>0</v>
      </c>
    </row>
    <row r="88" spans="1:12" ht="15">
      <c r="A88" s="87" t="s">
        <v>2080</v>
      </c>
      <c r="B88" s="87" t="s">
        <v>2183</v>
      </c>
      <c r="C88" s="87">
        <v>2</v>
      </c>
      <c r="D88" s="131">
        <v>0.0022221741277791605</v>
      </c>
      <c r="E88" s="131">
        <v>2.704436519143124</v>
      </c>
      <c r="F88" s="87" t="s">
        <v>2323</v>
      </c>
      <c r="G88" s="87" t="b">
        <v>0</v>
      </c>
      <c r="H88" s="87" t="b">
        <v>0</v>
      </c>
      <c r="I88" s="87" t="b">
        <v>0</v>
      </c>
      <c r="J88" s="87" t="b">
        <v>0</v>
      </c>
      <c r="K88" s="87" t="b">
        <v>0</v>
      </c>
      <c r="L88" s="87" t="b">
        <v>0</v>
      </c>
    </row>
    <row r="89" spans="1:12" ht="15">
      <c r="A89" s="87" t="s">
        <v>2183</v>
      </c>
      <c r="B89" s="87" t="s">
        <v>2089</v>
      </c>
      <c r="C89" s="87">
        <v>2</v>
      </c>
      <c r="D89" s="131">
        <v>0.0022221741277791605</v>
      </c>
      <c r="E89" s="131">
        <v>2.704436519143124</v>
      </c>
      <c r="F89" s="87" t="s">
        <v>2323</v>
      </c>
      <c r="G89" s="87" t="b">
        <v>0</v>
      </c>
      <c r="H89" s="87" t="b">
        <v>0</v>
      </c>
      <c r="I89" s="87" t="b">
        <v>0</v>
      </c>
      <c r="J89" s="87" t="b">
        <v>0</v>
      </c>
      <c r="K89" s="87" t="b">
        <v>0</v>
      </c>
      <c r="L89" s="87" t="b">
        <v>0</v>
      </c>
    </row>
    <row r="90" spans="1:12" ht="15">
      <c r="A90" s="87" t="s">
        <v>2089</v>
      </c>
      <c r="B90" s="87" t="s">
        <v>2184</v>
      </c>
      <c r="C90" s="87">
        <v>2</v>
      </c>
      <c r="D90" s="131">
        <v>0.0022221741277791605</v>
      </c>
      <c r="E90" s="131">
        <v>2.8805277781988052</v>
      </c>
      <c r="F90" s="87" t="s">
        <v>2323</v>
      </c>
      <c r="G90" s="87" t="b">
        <v>0</v>
      </c>
      <c r="H90" s="87" t="b">
        <v>0</v>
      </c>
      <c r="I90" s="87" t="b">
        <v>0</v>
      </c>
      <c r="J90" s="87" t="b">
        <v>0</v>
      </c>
      <c r="K90" s="87" t="b">
        <v>0</v>
      </c>
      <c r="L90" s="87" t="b">
        <v>0</v>
      </c>
    </row>
    <row r="91" spans="1:12" ht="15">
      <c r="A91" s="87" t="s">
        <v>2184</v>
      </c>
      <c r="B91" s="87" t="s">
        <v>2185</v>
      </c>
      <c r="C91" s="87">
        <v>2</v>
      </c>
      <c r="D91" s="131">
        <v>0.0022221741277791605</v>
      </c>
      <c r="E91" s="131">
        <v>2.8805277781988052</v>
      </c>
      <c r="F91" s="87" t="s">
        <v>2323</v>
      </c>
      <c r="G91" s="87" t="b">
        <v>0</v>
      </c>
      <c r="H91" s="87" t="b">
        <v>0</v>
      </c>
      <c r="I91" s="87" t="b">
        <v>0</v>
      </c>
      <c r="J91" s="87" t="b">
        <v>0</v>
      </c>
      <c r="K91" s="87" t="b">
        <v>0</v>
      </c>
      <c r="L91" s="87" t="b">
        <v>0</v>
      </c>
    </row>
    <row r="92" spans="1:12" ht="15">
      <c r="A92" s="87" t="s">
        <v>2185</v>
      </c>
      <c r="B92" s="87" t="s">
        <v>2186</v>
      </c>
      <c r="C92" s="87">
        <v>2</v>
      </c>
      <c r="D92" s="131">
        <v>0.0022221741277791605</v>
      </c>
      <c r="E92" s="131">
        <v>2.8805277781988052</v>
      </c>
      <c r="F92" s="87" t="s">
        <v>2323</v>
      </c>
      <c r="G92" s="87" t="b">
        <v>0</v>
      </c>
      <c r="H92" s="87" t="b">
        <v>0</v>
      </c>
      <c r="I92" s="87" t="b">
        <v>0</v>
      </c>
      <c r="J92" s="87" t="b">
        <v>0</v>
      </c>
      <c r="K92" s="87" t="b">
        <v>0</v>
      </c>
      <c r="L92" s="87" t="b">
        <v>0</v>
      </c>
    </row>
    <row r="93" spans="1:12" ht="15">
      <c r="A93" s="87" t="s">
        <v>2186</v>
      </c>
      <c r="B93" s="87" t="s">
        <v>2187</v>
      </c>
      <c r="C93" s="87">
        <v>2</v>
      </c>
      <c r="D93" s="131">
        <v>0.0022221741277791605</v>
      </c>
      <c r="E93" s="131">
        <v>2.8805277781988052</v>
      </c>
      <c r="F93" s="87" t="s">
        <v>2323</v>
      </c>
      <c r="G93" s="87" t="b">
        <v>0</v>
      </c>
      <c r="H93" s="87" t="b">
        <v>0</v>
      </c>
      <c r="I93" s="87" t="b">
        <v>0</v>
      </c>
      <c r="J93" s="87" t="b">
        <v>0</v>
      </c>
      <c r="K93" s="87" t="b">
        <v>0</v>
      </c>
      <c r="L93" s="87" t="b">
        <v>0</v>
      </c>
    </row>
    <row r="94" spans="1:12" ht="15">
      <c r="A94" s="87" t="s">
        <v>2187</v>
      </c>
      <c r="B94" s="87" t="s">
        <v>2188</v>
      </c>
      <c r="C94" s="87">
        <v>2</v>
      </c>
      <c r="D94" s="131">
        <v>0.0022221741277791605</v>
      </c>
      <c r="E94" s="131">
        <v>2.8805277781988052</v>
      </c>
      <c r="F94" s="87" t="s">
        <v>2323</v>
      </c>
      <c r="G94" s="87" t="b">
        <v>0</v>
      </c>
      <c r="H94" s="87" t="b">
        <v>0</v>
      </c>
      <c r="I94" s="87" t="b">
        <v>0</v>
      </c>
      <c r="J94" s="87" t="b">
        <v>0</v>
      </c>
      <c r="K94" s="87" t="b">
        <v>0</v>
      </c>
      <c r="L94" s="87" t="b">
        <v>0</v>
      </c>
    </row>
    <row r="95" spans="1:12" ht="15">
      <c r="A95" s="87" t="s">
        <v>2188</v>
      </c>
      <c r="B95" s="87" t="s">
        <v>2055</v>
      </c>
      <c r="C95" s="87">
        <v>2</v>
      </c>
      <c r="D95" s="131">
        <v>0.0022221741277791605</v>
      </c>
      <c r="E95" s="131">
        <v>2.579497782534824</v>
      </c>
      <c r="F95" s="87" t="s">
        <v>2323</v>
      </c>
      <c r="G95" s="87" t="b">
        <v>0</v>
      </c>
      <c r="H95" s="87" t="b">
        <v>0</v>
      </c>
      <c r="I95" s="87" t="b">
        <v>0</v>
      </c>
      <c r="J95" s="87" t="b">
        <v>0</v>
      </c>
      <c r="K95" s="87" t="b">
        <v>0</v>
      </c>
      <c r="L95" s="87" t="b">
        <v>0</v>
      </c>
    </row>
    <row r="96" spans="1:12" ht="15">
      <c r="A96" s="87" t="s">
        <v>2055</v>
      </c>
      <c r="B96" s="87" t="s">
        <v>2189</v>
      </c>
      <c r="C96" s="87">
        <v>2</v>
      </c>
      <c r="D96" s="131">
        <v>0.0022221741277791605</v>
      </c>
      <c r="E96" s="131">
        <v>2.579497782534824</v>
      </c>
      <c r="F96" s="87" t="s">
        <v>2323</v>
      </c>
      <c r="G96" s="87" t="b">
        <v>0</v>
      </c>
      <c r="H96" s="87" t="b">
        <v>0</v>
      </c>
      <c r="I96" s="87" t="b">
        <v>0</v>
      </c>
      <c r="J96" s="87" t="b">
        <v>0</v>
      </c>
      <c r="K96" s="87" t="b">
        <v>0</v>
      </c>
      <c r="L96" s="87" t="b">
        <v>0</v>
      </c>
    </row>
    <row r="97" spans="1:12" ht="15">
      <c r="A97" s="87" t="s">
        <v>2189</v>
      </c>
      <c r="B97" s="87" t="s">
        <v>2190</v>
      </c>
      <c r="C97" s="87">
        <v>2</v>
      </c>
      <c r="D97" s="131">
        <v>0.0022221741277791605</v>
      </c>
      <c r="E97" s="131">
        <v>2.8805277781988052</v>
      </c>
      <c r="F97" s="87" t="s">
        <v>2323</v>
      </c>
      <c r="G97" s="87" t="b">
        <v>0</v>
      </c>
      <c r="H97" s="87" t="b">
        <v>0</v>
      </c>
      <c r="I97" s="87" t="b">
        <v>0</v>
      </c>
      <c r="J97" s="87" t="b">
        <v>0</v>
      </c>
      <c r="K97" s="87" t="b">
        <v>0</v>
      </c>
      <c r="L97" s="87" t="b">
        <v>0</v>
      </c>
    </row>
    <row r="98" spans="1:12" ht="15">
      <c r="A98" s="87" t="s">
        <v>2190</v>
      </c>
      <c r="B98" s="87" t="s">
        <v>2191</v>
      </c>
      <c r="C98" s="87">
        <v>2</v>
      </c>
      <c r="D98" s="131">
        <v>0.0022221741277791605</v>
      </c>
      <c r="E98" s="131">
        <v>2.8805277781988052</v>
      </c>
      <c r="F98" s="87" t="s">
        <v>2323</v>
      </c>
      <c r="G98" s="87" t="b">
        <v>0</v>
      </c>
      <c r="H98" s="87" t="b">
        <v>0</v>
      </c>
      <c r="I98" s="87" t="b">
        <v>0</v>
      </c>
      <c r="J98" s="87" t="b">
        <v>0</v>
      </c>
      <c r="K98" s="87" t="b">
        <v>0</v>
      </c>
      <c r="L98" s="87" t="b">
        <v>0</v>
      </c>
    </row>
    <row r="99" spans="1:12" ht="15">
      <c r="A99" s="87" t="s">
        <v>2191</v>
      </c>
      <c r="B99" s="87" t="s">
        <v>2192</v>
      </c>
      <c r="C99" s="87">
        <v>2</v>
      </c>
      <c r="D99" s="131">
        <v>0.0022221741277791605</v>
      </c>
      <c r="E99" s="131">
        <v>2.8805277781988052</v>
      </c>
      <c r="F99" s="87" t="s">
        <v>2323</v>
      </c>
      <c r="G99" s="87" t="b">
        <v>0</v>
      </c>
      <c r="H99" s="87" t="b">
        <v>0</v>
      </c>
      <c r="I99" s="87" t="b">
        <v>0</v>
      </c>
      <c r="J99" s="87" t="b">
        <v>0</v>
      </c>
      <c r="K99" s="87" t="b">
        <v>0</v>
      </c>
      <c r="L99" s="87" t="b">
        <v>0</v>
      </c>
    </row>
    <row r="100" spans="1:12" ht="15">
      <c r="A100" s="87" t="s">
        <v>237</v>
      </c>
      <c r="B100" s="87" t="s">
        <v>2038</v>
      </c>
      <c r="C100" s="87">
        <v>2</v>
      </c>
      <c r="D100" s="131">
        <v>0.0022221741277791605</v>
      </c>
      <c r="E100" s="131">
        <v>1.9385197251764918</v>
      </c>
      <c r="F100" s="87" t="s">
        <v>2323</v>
      </c>
      <c r="G100" s="87" t="b">
        <v>0</v>
      </c>
      <c r="H100" s="87" t="b">
        <v>0</v>
      </c>
      <c r="I100" s="87" t="b">
        <v>0</v>
      </c>
      <c r="J100" s="87" t="b">
        <v>0</v>
      </c>
      <c r="K100" s="87" t="b">
        <v>0</v>
      </c>
      <c r="L100" s="87" t="b">
        <v>0</v>
      </c>
    </row>
    <row r="101" spans="1:12" ht="15">
      <c r="A101" s="87" t="s">
        <v>255</v>
      </c>
      <c r="B101" s="87" t="s">
        <v>293</v>
      </c>
      <c r="C101" s="87">
        <v>2</v>
      </c>
      <c r="D101" s="131">
        <v>0.0022221741277791605</v>
      </c>
      <c r="E101" s="131">
        <v>2.704436519143124</v>
      </c>
      <c r="F101" s="87" t="s">
        <v>2323</v>
      </c>
      <c r="G101" s="87" t="b">
        <v>0</v>
      </c>
      <c r="H101" s="87" t="b">
        <v>0</v>
      </c>
      <c r="I101" s="87" t="b">
        <v>0</v>
      </c>
      <c r="J101" s="87" t="b">
        <v>0</v>
      </c>
      <c r="K101" s="87" t="b">
        <v>0</v>
      </c>
      <c r="L101" s="87" t="b">
        <v>0</v>
      </c>
    </row>
    <row r="102" spans="1:12" ht="15">
      <c r="A102" s="87" t="s">
        <v>2058</v>
      </c>
      <c r="B102" s="87" t="s">
        <v>2197</v>
      </c>
      <c r="C102" s="87">
        <v>2</v>
      </c>
      <c r="D102" s="131">
        <v>0.0022221741277791605</v>
      </c>
      <c r="E102" s="131">
        <v>2.579497782534824</v>
      </c>
      <c r="F102" s="87" t="s">
        <v>2323</v>
      </c>
      <c r="G102" s="87" t="b">
        <v>0</v>
      </c>
      <c r="H102" s="87" t="b">
        <v>0</v>
      </c>
      <c r="I102" s="87" t="b">
        <v>0</v>
      </c>
      <c r="J102" s="87" t="b">
        <v>0</v>
      </c>
      <c r="K102" s="87" t="b">
        <v>0</v>
      </c>
      <c r="L102" s="87" t="b">
        <v>0</v>
      </c>
    </row>
    <row r="103" spans="1:12" ht="15">
      <c r="A103" s="87" t="s">
        <v>2197</v>
      </c>
      <c r="B103" s="87" t="s">
        <v>2198</v>
      </c>
      <c r="C103" s="87">
        <v>2</v>
      </c>
      <c r="D103" s="131">
        <v>0.0022221741277791605</v>
      </c>
      <c r="E103" s="131">
        <v>2.8805277781988052</v>
      </c>
      <c r="F103" s="87" t="s">
        <v>2323</v>
      </c>
      <c r="G103" s="87" t="b">
        <v>0</v>
      </c>
      <c r="H103" s="87" t="b">
        <v>0</v>
      </c>
      <c r="I103" s="87" t="b">
        <v>0</v>
      </c>
      <c r="J103" s="87" t="b">
        <v>0</v>
      </c>
      <c r="K103" s="87" t="b">
        <v>0</v>
      </c>
      <c r="L103" s="87" t="b">
        <v>0</v>
      </c>
    </row>
    <row r="104" spans="1:12" ht="15">
      <c r="A104" s="87" t="s">
        <v>2198</v>
      </c>
      <c r="B104" s="87" t="s">
        <v>2199</v>
      </c>
      <c r="C104" s="87">
        <v>2</v>
      </c>
      <c r="D104" s="131">
        <v>0.0022221741277791605</v>
      </c>
      <c r="E104" s="131">
        <v>2.8805277781988052</v>
      </c>
      <c r="F104" s="87" t="s">
        <v>2323</v>
      </c>
      <c r="G104" s="87" t="b">
        <v>0</v>
      </c>
      <c r="H104" s="87" t="b">
        <v>0</v>
      </c>
      <c r="I104" s="87" t="b">
        <v>0</v>
      </c>
      <c r="J104" s="87" t="b">
        <v>0</v>
      </c>
      <c r="K104" s="87" t="b">
        <v>0</v>
      </c>
      <c r="L104" s="87" t="b">
        <v>0</v>
      </c>
    </row>
    <row r="105" spans="1:12" ht="15">
      <c r="A105" s="87" t="s">
        <v>2200</v>
      </c>
      <c r="B105" s="87" t="s">
        <v>2039</v>
      </c>
      <c r="C105" s="87">
        <v>2</v>
      </c>
      <c r="D105" s="131">
        <v>0.0022221741277791605</v>
      </c>
      <c r="E105" s="131">
        <v>2.4825877695267677</v>
      </c>
      <c r="F105" s="87" t="s">
        <v>2323</v>
      </c>
      <c r="G105" s="87" t="b">
        <v>0</v>
      </c>
      <c r="H105" s="87" t="b">
        <v>0</v>
      </c>
      <c r="I105" s="87" t="b">
        <v>0</v>
      </c>
      <c r="J105" s="87" t="b">
        <v>0</v>
      </c>
      <c r="K105" s="87" t="b">
        <v>0</v>
      </c>
      <c r="L105" s="87" t="b">
        <v>0</v>
      </c>
    </row>
    <row r="106" spans="1:12" ht="15">
      <c r="A106" s="87" t="s">
        <v>2039</v>
      </c>
      <c r="B106" s="87" t="s">
        <v>2201</v>
      </c>
      <c r="C106" s="87">
        <v>2</v>
      </c>
      <c r="D106" s="131">
        <v>0.0022221741277791605</v>
      </c>
      <c r="E106" s="131">
        <v>2.4825877695267677</v>
      </c>
      <c r="F106" s="87" t="s">
        <v>2323</v>
      </c>
      <c r="G106" s="87" t="b">
        <v>0</v>
      </c>
      <c r="H106" s="87" t="b">
        <v>0</v>
      </c>
      <c r="I106" s="87" t="b">
        <v>0</v>
      </c>
      <c r="J106" s="87" t="b">
        <v>0</v>
      </c>
      <c r="K106" s="87" t="b">
        <v>0</v>
      </c>
      <c r="L106" s="87" t="b">
        <v>0</v>
      </c>
    </row>
    <row r="107" spans="1:12" ht="15">
      <c r="A107" s="87" t="s">
        <v>2201</v>
      </c>
      <c r="B107" s="87" t="s">
        <v>2202</v>
      </c>
      <c r="C107" s="87">
        <v>2</v>
      </c>
      <c r="D107" s="131">
        <v>0.0022221741277791605</v>
      </c>
      <c r="E107" s="131">
        <v>2.8805277781988052</v>
      </c>
      <c r="F107" s="87" t="s">
        <v>2323</v>
      </c>
      <c r="G107" s="87" t="b">
        <v>0</v>
      </c>
      <c r="H107" s="87" t="b">
        <v>0</v>
      </c>
      <c r="I107" s="87" t="b">
        <v>0</v>
      </c>
      <c r="J107" s="87" t="b">
        <v>0</v>
      </c>
      <c r="K107" s="87" t="b">
        <v>0</v>
      </c>
      <c r="L107" s="87" t="b">
        <v>0</v>
      </c>
    </row>
    <row r="108" spans="1:12" ht="15">
      <c r="A108" s="87" t="s">
        <v>2202</v>
      </c>
      <c r="B108" s="87" t="s">
        <v>1793</v>
      </c>
      <c r="C108" s="87">
        <v>2</v>
      </c>
      <c r="D108" s="131">
        <v>0.0022221741277791605</v>
      </c>
      <c r="E108" s="131">
        <v>2.4825877695267677</v>
      </c>
      <c r="F108" s="87" t="s">
        <v>2323</v>
      </c>
      <c r="G108" s="87" t="b">
        <v>0</v>
      </c>
      <c r="H108" s="87" t="b">
        <v>0</v>
      </c>
      <c r="I108" s="87" t="b">
        <v>0</v>
      </c>
      <c r="J108" s="87" t="b">
        <v>0</v>
      </c>
      <c r="K108" s="87" t="b">
        <v>0</v>
      </c>
      <c r="L108" s="87" t="b">
        <v>0</v>
      </c>
    </row>
    <row r="109" spans="1:12" ht="15">
      <c r="A109" s="87" t="s">
        <v>1793</v>
      </c>
      <c r="B109" s="87" t="s">
        <v>2203</v>
      </c>
      <c r="C109" s="87">
        <v>2</v>
      </c>
      <c r="D109" s="131">
        <v>0.0022221741277791605</v>
      </c>
      <c r="E109" s="131">
        <v>2.4825877695267677</v>
      </c>
      <c r="F109" s="87" t="s">
        <v>2323</v>
      </c>
      <c r="G109" s="87" t="b">
        <v>0</v>
      </c>
      <c r="H109" s="87" t="b">
        <v>0</v>
      </c>
      <c r="I109" s="87" t="b">
        <v>0</v>
      </c>
      <c r="J109" s="87" t="b">
        <v>1</v>
      </c>
      <c r="K109" s="87" t="b">
        <v>0</v>
      </c>
      <c r="L109" s="87" t="b">
        <v>0</v>
      </c>
    </row>
    <row r="110" spans="1:12" ht="15">
      <c r="A110" s="87" t="s">
        <v>2203</v>
      </c>
      <c r="B110" s="87" t="s">
        <v>2075</v>
      </c>
      <c r="C110" s="87">
        <v>2</v>
      </c>
      <c r="D110" s="131">
        <v>0.0022221741277791605</v>
      </c>
      <c r="E110" s="131">
        <v>2.704436519143124</v>
      </c>
      <c r="F110" s="87" t="s">
        <v>2323</v>
      </c>
      <c r="G110" s="87" t="b">
        <v>1</v>
      </c>
      <c r="H110" s="87" t="b">
        <v>0</v>
      </c>
      <c r="I110" s="87" t="b">
        <v>0</v>
      </c>
      <c r="J110" s="87" t="b">
        <v>0</v>
      </c>
      <c r="K110" s="87" t="b">
        <v>0</v>
      </c>
      <c r="L110" s="87" t="b">
        <v>0</v>
      </c>
    </row>
    <row r="111" spans="1:12" ht="15">
      <c r="A111" s="87" t="s">
        <v>2075</v>
      </c>
      <c r="B111" s="87" t="s">
        <v>2031</v>
      </c>
      <c r="C111" s="87">
        <v>2</v>
      </c>
      <c r="D111" s="131">
        <v>0.0022221741277791605</v>
      </c>
      <c r="E111" s="131">
        <v>2.3064965104710864</v>
      </c>
      <c r="F111" s="87" t="s">
        <v>2323</v>
      </c>
      <c r="G111" s="87" t="b">
        <v>0</v>
      </c>
      <c r="H111" s="87" t="b">
        <v>0</v>
      </c>
      <c r="I111" s="87" t="b">
        <v>0</v>
      </c>
      <c r="J111" s="87" t="b">
        <v>1</v>
      </c>
      <c r="K111" s="87" t="b">
        <v>0</v>
      </c>
      <c r="L111" s="87" t="b">
        <v>0</v>
      </c>
    </row>
    <row r="112" spans="1:12" ht="15">
      <c r="A112" s="87" t="s">
        <v>2031</v>
      </c>
      <c r="B112" s="87" t="s">
        <v>2204</v>
      </c>
      <c r="C112" s="87">
        <v>2</v>
      </c>
      <c r="D112" s="131">
        <v>0.0022221741277791605</v>
      </c>
      <c r="E112" s="131">
        <v>2.4825877695267677</v>
      </c>
      <c r="F112" s="87" t="s">
        <v>2323</v>
      </c>
      <c r="G112" s="87" t="b">
        <v>1</v>
      </c>
      <c r="H112" s="87" t="b">
        <v>0</v>
      </c>
      <c r="I112" s="87" t="b">
        <v>0</v>
      </c>
      <c r="J112" s="87" t="b">
        <v>0</v>
      </c>
      <c r="K112" s="87" t="b">
        <v>0</v>
      </c>
      <c r="L112" s="87" t="b">
        <v>0</v>
      </c>
    </row>
    <row r="113" spans="1:12" ht="15">
      <c r="A113" s="87" t="s">
        <v>2204</v>
      </c>
      <c r="B113" s="87" t="s">
        <v>2205</v>
      </c>
      <c r="C113" s="87">
        <v>2</v>
      </c>
      <c r="D113" s="131">
        <v>0.0022221741277791605</v>
      </c>
      <c r="E113" s="131">
        <v>2.8805277781988052</v>
      </c>
      <c r="F113" s="87" t="s">
        <v>2323</v>
      </c>
      <c r="G113" s="87" t="b">
        <v>0</v>
      </c>
      <c r="H113" s="87" t="b">
        <v>0</v>
      </c>
      <c r="I113" s="87" t="b">
        <v>0</v>
      </c>
      <c r="J113" s="87" t="b">
        <v>0</v>
      </c>
      <c r="K113" s="87" t="b">
        <v>0</v>
      </c>
      <c r="L113" s="87" t="b">
        <v>0</v>
      </c>
    </row>
    <row r="114" spans="1:12" ht="15">
      <c r="A114" s="87" t="s">
        <v>2205</v>
      </c>
      <c r="B114" s="87" t="s">
        <v>2206</v>
      </c>
      <c r="C114" s="87">
        <v>2</v>
      </c>
      <c r="D114" s="131">
        <v>0.0022221741277791605</v>
      </c>
      <c r="E114" s="131">
        <v>2.8805277781988052</v>
      </c>
      <c r="F114" s="87" t="s">
        <v>2323</v>
      </c>
      <c r="G114" s="87" t="b">
        <v>0</v>
      </c>
      <c r="H114" s="87" t="b">
        <v>0</v>
      </c>
      <c r="I114" s="87" t="b">
        <v>0</v>
      </c>
      <c r="J114" s="87" t="b">
        <v>0</v>
      </c>
      <c r="K114" s="87" t="b">
        <v>0</v>
      </c>
      <c r="L114" s="87" t="b">
        <v>0</v>
      </c>
    </row>
    <row r="115" spans="1:12" ht="15">
      <c r="A115" s="87" t="s">
        <v>2206</v>
      </c>
      <c r="B115" s="87" t="s">
        <v>2207</v>
      </c>
      <c r="C115" s="87">
        <v>2</v>
      </c>
      <c r="D115" s="131">
        <v>0.0022221741277791605</v>
      </c>
      <c r="E115" s="131">
        <v>2.8805277781988052</v>
      </c>
      <c r="F115" s="87" t="s">
        <v>2323</v>
      </c>
      <c r="G115" s="87" t="b">
        <v>0</v>
      </c>
      <c r="H115" s="87" t="b">
        <v>0</v>
      </c>
      <c r="I115" s="87" t="b">
        <v>0</v>
      </c>
      <c r="J115" s="87" t="b">
        <v>0</v>
      </c>
      <c r="K115" s="87" t="b">
        <v>0</v>
      </c>
      <c r="L115" s="87" t="b">
        <v>0</v>
      </c>
    </row>
    <row r="116" spans="1:12" ht="15">
      <c r="A116" s="87" t="s">
        <v>2207</v>
      </c>
      <c r="B116" s="87" t="s">
        <v>2208</v>
      </c>
      <c r="C116" s="87">
        <v>2</v>
      </c>
      <c r="D116" s="131">
        <v>0.0022221741277791605</v>
      </c>
      <c r="E116" s="131">
        <v>2.8805277781988052</v>
      </c>
      <c r="F116" s="87" t="s">
        <v>2323</v>
      </c>
      <c r="G116" s="87" t="b">
        <v>0</v>
      </c>
      <c r="H116" s="87" t="b">
        <v>0</v>
      </c>
      <c r="I116" s="87" t="b">
        <v>0</v>
      </c>
      <c r="J116" s="87" t="b">
        <v>0</v>
      </c>
      <c r="K116" s="87" t="b">
        <v>0</v>
      </c>
      <c r="L116" s="87" t="b">
        <v>0</v>
      </c>
    </row>
    <row r="117" spans="1:12" ht="15">
      <c r="A117" s="87" t="s">
        <v>2208</v>
      </c>
      <c r="B117" s="87" t="s">
        <v>2209</v>
      </c>
      <c r="C117" s="87">
        <v>2</v>
      </c>
      <c r="D117" s="131">
        <v>0.0022221741277791605</v>
      </c>
      <c r="E117" s="131">
        <v>2.8805277781988052</v>
      </c>
      <c r="F117" s="87" t="s">
        <v>2323</v>
      </c>
      <c r="G117" s="87" t="b">
        <v>0</v>
      </c>
      <c r="H117" s="87" t="b">
        <v>0</v>
      </c>
      <c r="I117" s="87" t="b">
        <v>0</v>
      </c>
      <c r="J117" s="87" t="b">
        <v>0</v>
      </c>
      <c r="K117" s="87" t="b">
        <v>0</v>
      </c>
      <c r="L117" s="87" t="b">
        <v>0</v>
      </c>
    </row>
    <row r="118" spans="1:12" ht="15">
      <c r="A118" s="87" t="s">
        <v>2209</v>
      </c>
      <c r="B118" s="87" t="s">
        <v>2210</v>
      </c>
      <c r="C118" s="87">
        <v>2</v>
      </c>
      <c r="D118" s="131">
        <v>0.0022221741277791605</v>
      </c>
      <c r="E118" s="131">
        <v>2.8805277781988052</v>
      </c>
      <c r="F118" s="87" t="s">
        <v>2323</v>
      </c>
      <c r="G118" s="87" t="b">
        <v>0</v>
      </c>
      <c r="H118" s="87" t="b">
        <v>0</v>
      </c>
      <c r="I118" s="87" t="b">
        <v>0</v>
      </c>
      <c r="J118" s="87" t="b">
        <v>0</v>
      </c>
      <c r="K118" s="87" t="b">
        <v>0</v>
      </c>
      <c r="L118" s="87" t="b">
        <v>0</v>
      </c>
    </row>
    <row r="119" spans="1:12" ht="15">
      <c r="A119" s="87" t="s">
        <v>2210</v>
      </c>
      <c r="B119" s="87" t="s">
        <v>2211</v>
      </c>
      <c r="C119" s="87">
        <v>2</v>
      </c>
      <c r="D119" s="131">
        <v>0.0022221741277791605</v>
      </c>
      <c r="E119" s="131">
        <v>2.8805277781988052</v>
      </c>
      <c r="F119" s="87" t="s">
        <v>2323</v>
      </c>
      <c r="G119" s="87" t="b">
        <v>0</v>
      </c>
      <c r="H119" s="87" t="b">
        <v>0</v>
      </c>
      <c r="I119" s="87" t="b">
        <v>0</v>
      </c>
      <c r="J119" s="87" t="b">
        <v>0</v>
      </c>
      <c r="K119" s="87" t="b">
        <v>0</v>
      </c>
      <c r="L119" s="87" t="b">
        <v>0</v>
      </c>
    </row>
    <row r="120" spans="1:12" ht="15">
      <c r="A120" s="87" t="s">
        <v>2211</v>
      </c>
      <c r="B120" s="87" t="s">
        <v>2212</v>
      </c>
      <c r="C120" s="87">
        <v>2</v>
      </c>
      <c r="D120" s="131">
        <v>0.0022221741277791605</v>
      </c>
      <c r="E120" s="131">
        <v>2.8805277781988052</v>
      </c>
      <c r="F120" s="87" t="s">
        <v>2323</v>
      </c>
      <c r="G120" s="87" t="b">
        <v>0</v>
      </c>
      <c r="H120" s="87" t="b">
        <v>0</v>
      </c>
      <c r="I120" s="87" t="b">
        <v>0</v>
      </c>
      <c r="J120" s="87" t="b">
        <v>0</v>
      </c>
      <c r="K120" s="87" t="b">
        <v>0</v>
      </c>
      <c r="L120" s="87" t="b">
        <v>0</v>
      </c>
    </row>
    <row r="121" spans="1:12" ht="15">
      <c r="A121" s="87" t="s">
        <v>2212</v>
      </c>
      <c r="B121" s="87" t="s">
        <v>2091</v>
      </c>
      <c r="C121" s="87">
        <v>2</v>
      </c>
      <c r="D121" s="131">
        <v>0.0022221741277791605</v>
      </c>
      <c r="E121" s="131">
        <v>2.704436519143124</v>
      </c>
      <c r="F121" s="87" t="s">
        <v>2323</v>
      </c>
      <c r="G121" s="87" t="b">
        <v>0</v>
      </c>
      <c r="H121" s="87" t="b">
        <v>0</v>
      </c>
      <c r="I121" s="87" t="b">
        <v>0</v>
      </c>
      <c r="J121" s="87" t="b">
        <v>0</v>
      </c>
      <c r="K121" s="87" t="b">
        <v>0</v>
      </c>
      <c r="L121" s="87" t="b">
        <v>0</v>
      </c>
    </row>
    <row r="122" spans="1:12" ht="15">
      <c r="A122" s="87" t="s">
        <v>2091</v>
      </c>
      <c r="B122" s="87" t="s">
        <v>2213</v>
      </c>
      <c r="C122" s="87">
        <v>2</v>
      </c>
      <c r="D122" s="131">
        <v>0.0022221741277791605</v>
      </c>
      <c r="E122" s="131">
        <v>2.704436519143124</v>
      </c>
      <c r="F122" s="87" t="s">
        <v>2323</v>
      </c>
      <c r="G122" s="87" t="b">
        <v>0</v>
      </c>
      <c r="H122" s="87" t="b">
        <v>0</v>
      </c>
      <c r="I122" s="87" t="b">
        <v>0</v>
      </c>
      <c r="J122" s="87" t="b">
        <v>0</v>
      </c>
      <c r="K122" s="87" t="b">
        <v>0</v>
      </c>
      <c r="L122" s="87" t="b">
        <v>0</v>
      </c>
    </row>
    <row r="123" spans="1:12" ht="15">
      <c r="A123" s="87" t="s">
        <v>2070</v>
      </c>
      <c r="B123" s="87" t="s">
        <v>258</v>
      </c>
      <c r="C123" s="87">
        <v>2</v>
      </c>
      <c r="D123" s="131">
        <v>0.0022221741277791605</v>
      </c>
      <c r="E123" s="131">
        <v>2.2273152644234613</v>
      </c>
      <c r="F123" s="87" t="s">
        <v>2323</v>
      </c>
      <c r="G123" s="87" t="b">
        <v>0</v>
      </c>
      <c r="H123" s="87" t="b">
        <v>0</v>
      </c>
      <c r="I123" s="87" t="b">
        <v>0</v>
      </c>
      <c r="J123" s="87" t="b">
        <v>0</v>
      </c>
      <c r="K123" s="87" t="b">
        <v>0</v>
      </c>
      <c r="L123" s="87" t="b">
        <v>0</v>
      </c>
    </row>
    <row r="124" spans="1:12" ht="15">
      <c r="A124" s="87" t="s">
        <v>1790</v>
      </c>
      <c r="B124" s="87" t="s">
        <v>2215</v>
      </c>
      <c r="C124" s="87">
        <v>2</v>
      </c>
      <c r="D124" s="131">
        <v>0.0022221741277791605</v>
      </c>
      <c r="E124" s="131">
        <v>2.4034065234791426</v>
      </c>
      <c r="F124" s="87" t="s">
        <v>2323</v>
      </c>
      <c r="G124" s="87" t="b">
        <v>0</v>
      </c>
      <c r="H124" s="87" t="b">
        <v>0</v>
      </c>
      <c r="I124" s="87" t="b">
        <v>0</v>
      </c>
      <c r="J124" s="87" t="b">
        <v>0</v>
      </c>
      <c r="K124" s="87" t="b">
        <v>0</v>
      </c>
      <c r="L124" s="87" t="b">
        <v>0</v>
      </c>
    </row>
    <row r="125" spans="1:12" ht="15">
      <c r="A125" s="87" t="s">
        <v>2215</v>
      </c>
      <c r="B125" s="87" t="s">
        <v>2216</v>
      </c>
      <c r="C125" s="87">
        <v>2</v>
      </c>
      <c r="D125" s="131">
        <v>0.0022221741277791605</v>
      </c>
      <c r="E125" s="131">
        <v>2.8805277781988052</v>
      </c>
      <c r="F125" s="87" t="s">
        <v>2323</v>
      </c>
      <c r="G125" s="87" t="b">
        <v>0</v>
      </c>
      <c r="H125" s="87" t="b">
        <v>0</v>
      </c>
      <c r="I125" s="87" t="b">
        <v>0</v>
      </c>
      <c r="J125" s="87" t="b">
        <v>0</v>
      </c>
      <c r="K125" s="87" t="b">
        <v>0</v>
      </c>
      <c r="L125" s="87" t="b">
        <v>0</v>
      </c>
    </row>
    <row r="126" spans="1:12" ht="15">
      <c r="A126" s="87" t="s">
        <v>2216</v>
      </c>
      <c r="B126" s="87" t="s">
        <v>2217</v>
      </c>
      <c r="C126" s="87">
        <v>2</v>
      </c>
      <c r="D126" s="131">
        <v>0.0022221741277791605</v>
      </c>
      <c r="E126" s="131">
        <v>2.8805277781988052</v>
      </c>
      <c r="F126" s="87" t="s">
        <v>2323</v>
      </c>
      <c r="G126" s="87" t="b">
        <v>0</v>
      </c>
      <c r="H126" s="87" t="b">
        <v>0</v>
      </c>
      <c r="I126" s="87" t="b">
        <v>0</v>
      </c>
      <c r="J126" s="87" t="b">
        <v>0</v>
      </c>
      <c r="K126" s="87" t="b">
        <v>0</v>
      </c>
      <c r="L126" s="87" t="b">
        <v>0</v>
      </c>
    </row>
    <row r="127" spans="1:12" ht="15">
      <c r="A127" s="87" t="s">
        <v>2217</v>
      </c>
      <c r="B127" s="87" t="s">
        <v>2218</v>
      </c>
      <c r="C127" s="87">
        <v>2</v>
      </c>
      <c r="D127" s="131">
        <v>0.0022221741277791605</v>
      </c>
      <c r="E127" s="131">
        <v>2.8805277781988052</v>
      </c>
      <c r="F127" s="87" t="s">
        <v>2323</v>
      </c>
      <c r="G127" s="87" t="b">
        <v>0</v>
      </c>
      <c r="H127" s="87" t="b">
        <v>0</v>
      </c>
      <c r="I127" s="87" t="b">
        <v>0</v>
      </c>
      <c r="J127" s="87" t="b">
        <v>0</v>
      </c>
      <c r="K127" s="87" t="b">
        <v>0</v>
      </c>
      <c r="L127" s="87" t="b">
        <v>0</v>
      </c>
    </row>
    <row r="128" spans="1:12" ht="15">
      <c r="A128" s="87" t="s">
        <v>290</v>
      </c>
      <c r="B128" s="87" t="s">
        <v>289</v>
      </c>
      <c r="C128" s="87">
        <v>2</v>
      </c>
      <c r="D128" s="131">
        <v>0.0022221741277791605</v>
      </c>
      <c r="E128" s="131">
        <v>2.8805277781988052</v>
      </c>
      <c r="F128" s="87" t="s">
        <v>2323</v>
      </c>
      <c r="G128" s="87" t="b">
        <v>0</v>
      </c>
      <c r="H128" s="87" t="b">
        <v>0</v>
      </c>
      <c r="I128" s="87" t="b">
        <v>0</v>
      </c>
      <c r="J128" s="87" t="b">
        <v>0</v>
      </c>
      <c r="K128" s="87" t="b">
        <v>0</v>
      </c>
      <c r="L128" s="87" t="b">
        <v>0</v>
      </c>
    </row>
    <row r="129" spans="1:12" ht="15">
      <c r="A129" s="87" t="s">
        <v>2222</v>
      </c>
      <c r="B129" s="87" t="s">
        <v>1751</v>
      </c>
      <c r="C129" s="87">
        <v>2</v>
      </c>
      <c r="D129" s="131">
        <v>0.0022221741277791605</v>
      </c>
      <c r="E129" s="131">
        <v>2.2273152644234613</v>
      </c>
      <c r="F129" s="87" t="s">
        <v>2323</v>
      </c>
      <c r="G129" s="87" t="b">
        <v>0</v>
      </c>
      <c r="H129" s="87" t="b">
        <v>0</v>
      </c>
      <c r="I129" s="87" t="b">
        <v>0</v>
      </c>
      <c r="J129" s="87" t="b">
        <v>0</v>
      </c>
      <c r="K129" s="87" t="b">
        <v>0</v>
      </c>
      <c r="L129" s="87" t="b">
        <v>0</v>
      </c>
    </row>
    <row r="130" spans="1:12" ht="15">
      <c r="A130" s="87" t="s">
        <v>2028</v>
      </c>
      <c r="B130" s="87" t="s">
        <v>2230</v>
      </c>
      <c r="C130" s="87">
        <v>2</v>
      </c>
      <c r="D130" s="131">
        <v>0.0022221741277791605</v>
      </c>
      <c r="E130" s="131">
        <v>2.4034065234791426</v>
      </c>
      <c r="F130" s="87" t="s">
        <v>2323</v>
      </c>
      <c r="G130" s="87" t="b">
        <v>1</v>
      </c>
      <c r="H130" s="87" t="b">
        <v>0</v>
      </c>
      <c r="I130" s="87" t="b">
        <v>0</v>
      </c>
      <c r="J130" s="87" t="b">
        <v>1</v>
      </c>
      <c r="K130" s="87" t="b">
        <v>0</v>
      </c>
      <c r="L130" s="87" t="b">
        <v>0</v>
      </c>
    </row>
    <row r="131" spans="1:12" ht="15">
      <c r="A131" s="87" t="s">
        <v>2062</v>
      </c>
      <c r="B131" s="87" t="s">
        <v>2235</v>
      </c>
      <c r="C131" s="87">
        <v>2</v>
      </c>
      <c r="D131" s="131">
        <v>0.0022221741277791605</v>
      </c>
      <c r="E131" s="131">
        <v>2.579497782534824</v>
      </c>
      <c r="F131" s="87" t="s">
        <v>2323</v>
      </c>
      <c r="G131" s="87" t="b">
        <v>0</v>
      </c>
      <c r="H131" s="87" t="b">
        <v>0</v>
      </c>
      <c r="I131" s="87" t="b">
        <v>0</v>
      </c>
      <c r="J131" s="87" t="b">
        <v>0</v>
      </c>
      <c r="K131" s="87" t="b">
        <v>0</v>
      </c>
      <c r="L131" s="87" t="b">
        <v>0</v>
      </c>
    </row>
    <row r="132" spans="1:12" ht="15">
      <c r="A132" s="87" t="s">
        <v>2235</v>
      </c>
      <c r="B132" s="87" t="s">
        <v>2236</v>
      </c>
      <c r="C132" s="87">
        <v>2</v>
      </c>
      <c r="D132" s="131">
        <v>0.0022221741277791605</v>
      </c>
      <c r="E132" s="131">
        <v>2.8805277781988052</v>
      </c>
      <c r="F132" s="87" t="s">
        <v>2323</v>
      </c>
      <c r="G132" s="87" t="b">
        <v>0</v>
      </c>
      <c r="H132" s="87" t="b">
        <v>0</v>
      </c>
      <c r="I132" s="87" t="b">
        <v>0</v>
      </c>
      <c r="J132" s="87" t="b">
        <v>0</v>
      </c>
      <c r="K132" s="87" t="b">
        <v>0</v>
      </c>
      <c r="L132" s="87" t="b">
        <v>0</v>
      </c>
    </row>
    <row r="133" spans="1:12" ht="15">
      <c r="A133" s="87" t="s">
        <v>2236</v>
      </c>
      <c r="B133" s="87" t="s">
        <v>2104</v>
      </c>
      <c r="C133" s="87">
        <v>2</v>
      </c>
      <c r="D133" s="131">
        <v>0.0022221741277791605</v>
      </c>
      <c r="E133" s="131">
        <v>2.704436519143124</v>
      </c>
      <c r="F133" s="87" t="s">
        <v>2323</v>
      </c>
      <c r="G133" s="87" t="b">
        <v>0</v>
      </c>
      <c r="H133" s="87" t="b">
        <v>0</v>
      </c>
      <c r="I133" s="87" t="b">
        <v>0</v>
      </c>
      <c r="J133" s="87" t="b">
        <v>0</v>
      </c>
      <c r="K133" s="87" t="b">
        <v>0</v>
      </c>
      <c r="L133" s="87" t="b">
        <v>0</v>
      </c>
    </row>
    <row r="134" spans="1:12" ht="15">
      <c r="A134" s="87" t="s">
        <v>2104</v>
      </c>
      <c r="B134" s="87" t="s">
        <v>2237</v>
      </c>
      <c r="C134" s="87">
        <v>2</v>
      </c>
      <c r="D134" s="131">
        <v>0.0022221741277791605</v>
      </c>
      <c r="E134" s="131">
        <v>2.704436519143124</v>
      </c>
      <c r="F134" s="87" t="s">
        <v>2323</v>
      </c>
      <c r="G134" s="87" t="b">
        <v>0</v>
      </c>
      <c r="H134" s="87" t="b">
        <v>0</v>
      </c>
      <c r="I134" s="87" t="b">
        <v>0</v>
      </c>
      <c r="J134" s="87" t="b">
        <v>0</v>
      </c>
      <c r="K134" s="87" t="b">
        <v>0</v>
      </c>
      <c r="L134" s="87" t="b">
        <v>0</v>
      </c>
    </row>
    <row r="135" spans="1:12" ht="15">
      <c r="A135" s="87" t="s">
        <v>2237</v>
      </c>
      <c r="B135" s="87" t="s">
        <v>2238</v>
      </c>
      <c r="C135" s="87">
        <v>2</v>
      </c>
      <c r="D135" s="131">
        <v>0.0022221741277791605</v>
      </c>
      <c r="E135" s="131">
        <v>2.8805277781988052</v>
      </c>
      <c r="F135" s="87" t="s">
        <v>2323</v>
      </c>
      <c r="G135" s="87" t="b">
        <v>0</v>
      </c>
      <c r="H135" s="87" t="b">
        <v>0</v>
      </c>
      <c r="I135" s="87" t="b">
        <v>0</v>
      </c>
      <c r="J135" s="87" t="b">
        <v>1</v>
      </c>
      <c r="K135" s="87" t="b">
        <v>0</v>
      </c>
      <c r="L135" s="87" t="b">
        <v>0</v>
      </c>
    </row>
    <row r="136" spans="1:12" ht="15">
      <c r="A136" s="87" t="s">
        <v>2238</v>
      </c>
      <c r="B136" s="87" t="s">
        <v>2239</v>
      </c>
      <c r="C136" s="87">
        <v>2</v>
      </c>
      <c r="D136" s="131">
        <v>0.0022221741277791605</v>
      </c>
      <c r="E136" s="131">
        <v>2.8805277781988052</v>
      </c>
      <c r="F136" s="87" t="s">
        <v>2323</v>
      </c>
      <c r="G136" s="87" t="b">
        <v>1</v>
      </c>
      <c r="H136" s="87" t="b">
        <v>0</v>
      </c>
      <c r="I136" s="87" t="b">
        <v>0</v>
      </c>
      <c r="J136" s="87" t="b">
        <v>0</v>
      </c>
      <c r="K136" s="87" t="b">
        <v>0</v>
      </c>
      <c r="L136" s="87" t="b">
        <v>0</v>
      </c>
    </row>
    <row r="137" spans="1:12" ht="15">
      <c r="A137" s="87" t="s">
        <v>2239</v>
      </c>
      <c r="B137" s="87" t="s">
        <v>2240</v>
      </c>
      <c r="C137" s="87">
        <v>2</v>
      </c>
      <c r="D137" s="131">
        <v>0.0022221741277791605</v>
      </c>
      <c r="E137" s="131">
        <v>2.8805277781988052</v>
      </c>
      <c r="F137" s="87" t="s">
        <v>2323</v>
      </c>
      <c r="G137" s="87" t="b">
        <v>0</v>
      </c>
      <c r="H137" s="87" t="b">
        <v>0</v>
      </c>
      <c r="I137" s="87" t="b">
        <v>0</v>
      </c>
      <c r="J137" s="87" t="b">
        <v>0</v>
      </c>
      <c r="K137" s="87" t="b">
        <v>0</v>
      </c>
      <c r="L137" s="87" t="b">
        <v>0</v>
      </c>
    </row>
    <row r="138" spans="1:12" ht="15">
      <c r="A138" s="87" t="s">
        <v>2240</v>
      </c>
      <c r="B138" s="87" t="s">
        <v>2056</v>
      </c>
      <c r="C138" s="87">
        <v>2</v>
      </c>
      <c r="D138" s="131">
        <v>0.0022221741277791605</v>
      </c>
      <c r="E138" s="131">
        <v>2.579497782534824</v>
      </c>
      <c r="F138" s="87" t="s">
        <v>2323</v>
      </c>
      <c r="G138" s="87" t="b">
        <v>0</v>
      </c>
      <c r="H138" s="87" t="b">
        <v>0</v>
      </c>
      <c r="I138" s="87" t="b">
        <v>0</v>
      </c>
      <c r="J138" s="87" t="b">
        <v>0</v>
      </c>
      <c r="K138" s="87" t="b">
        <v>0</v>
      </c>
      <c r="L138" s="87" t="b">
        <v>0</v>
      </c>
    </row>
    <row r="139" spans="1:12" ht="15">
      <c r="A139" s="87" t="s">
        <v>2056</v>
      </c>
      <c r="B139" s="87" t="s">
        <v>2241</v>
      </c>
      <c r="C139" s="87">
        <v>2</v>
      </c>
      <c r="D139" s="131">
        <v>0.0022221741277791605</v>
      </c>
      <c r="E139" s="131">
        <v>2.579497782534824</v>
      </c>
      <c r="F139" s="87" t="s">
        <v>2323</v>
      </c>
      <c r="G139" s="87" t="b">
        <v>0</v>
      </c>
      <c r="H139" s="87" t="b">
        <v>0</v>
      </c>
      <c r="I139" s="87" t="b">
        <v>0</v>
      </c>
      <c r="J139" s="87" t="b">
        <v>1</v>
      </c>
      <c r="K139" s="87" t="b">
        <v>0</v>
      </c>
      <c r="L139" s="87" t="b">
        <v>0</v>
      </c>
    </row>
    <row r="140" spans="1:12" ht="15">
      <c r="A140" s="87" t="s">
        <v>2241</v>
      </c>
      <c r="B140" s="87" t="s">
        <v>2028</v>
      </c>
      <c r="C140" s="87">
        <v>2</v>
      </c>
      <c r="D140" s="131">
        <v>0.0022221741277791605</v>
      </c>
      <c r="E140" s="131">
        <v>2.4034065234791426</v>
      </c>
      <c r="F140" s="87" t="s">
        <v>2323</v>
      </c>
      <c r="G140" s="87" t="b">
        <v>1</v>
      </c>
      <c r="H140" s="87" t="b">
        <v>0</v>
      </c>
      <c r="I140" s="87" t="b">
        <v>0</v>
      </c>
      <c r="J140" s="87" t="b">
        <v>1</v>
      </c>
      <c r="K140" s="87" t="b">
        <v>0</v>
      </c>
      <c r="L140" s="87" t="b">
        <v>0</v>
      </c>
    </row>
    <row r="141" spans="1:12" ht="15">
      <c r="A141" s="87" t="s">
        <v>2028</v>
      </c>
      <c r="B141" s="87" t="s">
        <v>1758</v>
      </c>
      <c r="C141" s="87">
        <v>2</v>
      </c>
      <c r="D141" s="131">
        <v>0.0022221741277791605</v>
      </c>
      <c r="E141" s="131">
        <v>1.9262852687594803</v>
      </c>
      <c r="F141" s="87" t="s">
        <v>2323</v>
      </c>
      <c r="G141" s="87" t="b">
        <v>1</v>
      </c>
      <c r="H141" s="87" t="b">
        <v>0</v>
      </c>
      <c r="I141" s="87" t="b">
        <v>0</v>
      </c>
      <c r="J141" s="87" t="b">
        <v>0</v>
      </c>
      <c r="K141" s="87" t="b">
        <v>1</v>
      </c>
      <c r="L141" s="87" t="b">
        <v>0</v>
      </c>
    </row>
    <row r="142" spans="1:12" ht="15">
      <c r="A142" s="87" t="s">
        <v>1759</v>
      </c>
      <c r="B142" s="87" t="s">
        <v>1757</v>
      </c>
      <c r="C142" s="87">
        <v>2</v>
      </c>
      <c r="D142" s="131">
        <v>0.0022221741277791605</v>
      </c>
      <c r="E142" s="131">
        <v>1.859338479128867</v>
      </c>
      <c r="F142" s="87" t="s">
        <v>2323</v>
      </c>
      <c r="G142" s="87" t="b">
        <v>0</v>
      </c>
      <c r="H142" s="87" t="b">
        <v>0</v>
      </c>
      <c r="I142" s="87" t="b">
        <v>0</v>
      </c>
      <c r="J142" s="87" t="b">
        <v>1</v>
      </c>
      <c r="K142" s="87" t="b">
        <v>0</v>
      </c>
      <c r="L142" s="87" t="b">
        <v>0</v>
      </c>
    </row>
    <row r="143" spans="1:12" ht="15">
      <c r="A143" s="87" t="s">
        <v>1757</v>
      </c>
      <c r="B143" s="87" t="s">
        <v>2242</v>
      </c>
      <c r="C143" s="87">
        <v>2</v>
      </c>
      <c r="D143" s="131">
        <v>0.0022221741277791605</v>
      </c>
      <c r="E143" s="131">
        <v>2.2273152644234613</v>
      </c>
      <c r="F143" s="87" t="s">
        <v>2323</v>
      </c>
      <c r="G143" s="87" t="b">
        <v>1</v>
      </c>
      <c r="H143" s="87" t="b">
        <v>0</v>
      </c>
      <c r="I143" s="87" t="b">
        <v>0</v>
      </c>
      <c r="J143" s="87" t="b">
        <v>0</v>
      </c>
      <c r="K143" s="87" t="b">
        <v>0</v>
      </c>
      <c r="L143" s="87" t="b">
        <v>0</v>
      </c>
    </row>
    <row r="144" spans="1:12" ht="15">
      <c r="A144" s="87" t="s">
        <v>2242</v>
      </c>
      <c r="B144" s="87" t="s">
        <v>2105</v>
      </c>
      <c r="C144" s="87">
        <v>2</v>
      </c>
      <c r="D144" s="131">
        <v>0.0022221741277791605</v>
      </c>
      <c r="E144" s="131">
        <v>2.704436519143124</v>
      </c>
      <c r="F144" s="87" t="s">
        <v>2323</v>
      </c>
      <c r="G144" s="87" t="b">
        <v>0</v>
      </c>
      <c r="H144" s="87" t="b">
        <v>0</v>
      </c>
      <c r="I144" s="87" t="b">
        <v>0</v>
      </c>
      <c r="J144" s="87" t="b">
        <v>0</v>
      </c>
      <c r="K144" s="87" t="b">
        <v>0</v>
      </c>
      <c r="L144" s="87" t="b">
        <v>0</v>
      </c>
    </row>
    <row r="145" spans="1:12" ht="15">
      <c r="A145" s="87" t="s">
        <v>2105</v>
      </c>
      <c r="B145" s="87" t="s">
        <v>1758</v>
      </c>
      <c r="C145" s="87">
        <v>2</v>
      </c>
      <c r="D145" s="131">
        <v>0.0022221741277791605</v>
      </c>
      <c r="E145" s="131">
        <v>2.2273152644234613</v>
      </c>
      <c r="F145" s="87" t="s">
        <v>2323</v>
      </c>
      <c r="G145" s="87" t="b">
        <v>0</v>
      </c>
      <c r="H145" s="87" t="b">
        <v>0</v>
      </c>
      <c r="I145" s="87" t="b">
        <v>0</v>
      </c>
      <c r="J145" s="87" t="b">
        <v>0</v>
      </c>
      <c r="K145" s="87" t="b">
        <v>1</v>
      </c>
      <c r="L145" s="87" t="b">
        <v>0</v>
      </c>
    </row>
    <row r="146" spans="1:12" ht="15">
      <c r="A146" s="87" t="s">
        <v>1759</v>
      </c>
      <c r="B146" s="87" t="s">
        <v>2243</v>
      </c>
      <c r="C146" s="87">
        <v>2</v>
      </c>
      <c r="D146" s="131">
        <v>0.0022221741277791605</v>
      </c>
      <c r="E146" s="131">
        <v>2.4034065234791426</v>
      </c>
      <c r="F146" s="87" t="s">
        <v>2323</v>
      </c>
      <c r="G146" s="87" t="b">
        <v>0</v>
      </c>
      <c r="H146" s="87" t="b">
        <v>0</v>
      </c>
      <c r="I146" s="87" t="b">
        <v>0</v>
      </c>
      <c r="J146" s="87" t="b">
        <v>0</v>
      </c>
      <c r="K146" s="87" t="b">
        <v>0</v>
      </c>
      <c r="L146" s="87" t="b">
        <v>0</v>
      </c>
    </row>
    <row r="147" spans="1:12" ht="15">
      <c r="A147" s="87" t="s">
        <v>2243</v>
      </c>
      <c r="B147" s="87" t="s">
        <v>2244</v>
      </c>
      <c r="C147" s="87">
        <v>2</v>
      </c>
      <c r="D147" s="131">
        <v>0.0022221741277791605</v>
      </c>
      <c r="E147" s="131">
        <v>2.8805277781988052</v>
      </c>
      <c r="F147" s="87" t="s">
        <v>2323</v>
      </c>
      <c r="G147" s="87" t="b">
        <v>0</v>
      </c>
      <c r="H147" s="87" t="b">
        <v>0</v>
      </c>
      <c r="I147" s="87" t="b">
        <v>0</v>
      </c>
      <c r="J147" s="87" t="b">
        <v>0</v>
      </c>
      <c r="K147" s="87" t="b">
        <v>0</v>
      </c>
      <c r="L147" s="87" t="b">
        <v>0</v>
      </c>
    </row>
    <row r="148" spans="1:12" ht="15">
      <c r="A148" s="87" t="s">
        <v>2244</v>
      </c>
      <c r="B148" s="87" t="s">
        <v>2245</v>
      </c>
      <c r="C148" s="87">
        <v>2</v>
      </c>
      <c r="D148" s="131">
        <v>0.0022221741277791605</v>
      </c>
      <c r="E148" s="131">
        <v>2.8805277781988052</v>
      </c>
      <c r="F148" s="87" t="s">
        <v>2323</v>
      </c>
      <c r="G148" s="87" t="b">
        <v>0</v>
      </c>
      <c r="H148" s="87" t="b">
        <v>0</v>
      </c>
      <c r="I148" s="87" t="b">
        <v>0</v>
      </c>
      <c r="J148" s="87" t="b">
        <v>0</v>
      </c>
      <c r="K148" s="87" t="b">
        <v>0</v>
      </c>
      <c r="L148" s="87" t="b">
        <v>0</v>
      </c>
    </row>
    <row r="149" spans="1:12" ht="15">
      <c r="A149" s="87" t="s">
        <v>2245</v>
      </c>
      <c r="B149" s="87" t="s">
        <v>2095</v>
      </c>
      <c r="C149" s="87">
        <v>2</v>
      </c>
      <c r="D149" s="131">
        <v>0.0022221741277791605</v>
      </c>
      <c r="E149" s="131">
        <v>2.704436519143124</v>
      </c>
      <c r="F149" s="87" t="s">
        <v>2323</v>
      </c>
      <c r="G149" s="87" t="b">
        <v>0</v>
      </c>
      <c r="H149" s="87" t="b">
        <v>0</v>
      </c>
      <c r="I149" s="87" t="b">
        <v>0</v>
      </c>
      <c r="J149" s="87" t="b">
        <v>0</v>
      </c>
      <c r="K149" s="87" t="b">
        <v>0</v>
      </c>
      <c r="L149" s="87" t="b">
        <v>0</v>
      </c>
    </row>
    <row r="150" spans="1:12" ht="15">
      <c r="A150" s="87" t="s">
        <v>2095</v>
      </c>
      <c r="B150" s="87" t="s">
        <v>2246</v>
      </c>
      <c r="C150" s="87">
        <v>2</v>
      </c>
      <c r="D150" s="131">
        <v>0.0022221741277791605</v>
      </c>
      <c r="E150" s="131">
        <v>2.704436519143124</v>
      </c>
      <c r="F150" s="87" t="s">
        <v>2323</v>
      </c>
      <c r="G150" s="87" t="b">
        <v>0</v>
      </c>
      <c r="H150" s="87" t="b">
        <v>0</v>
      </c>
      <c r="I150" s="87" t="b">
        <v>0</v>
      </c>
      <c r="J150" s="87" t="b">
        <v>0</v>
      </c>
      <c r="K150" s="87" t="b">
        <v>0</v>
      </c>
      <c r="L150" s="87" t="b">
        <v>0</v>
      </c>
    </row>
    <row r="151" spans="1:12" ht="15">
      <c r="A151" s="87" t="s">
        <v>2246</v>
      </c>
      <c r="B151" s="87" t="s">
        <v>1794</v>
      </c>
      <c r="C151" s="87">
        <v>2</v>
      </c>
      <c r="D151" s="131">
        <v>0.0022221741277791605</v>
      </c>
      <c r="E151" s="131">
        <v>2.579497782534824</v>
      </c>
      <c r="F151" s="87" t="s">
        <v>2323</v>
      </c>
      <c r="G151" s="87" t="b">
        <v>0</v>
      </c>
      <c r="H151" s="87" t="b">
        <v>0</v>
      </c>
      <c r="I151" s="87" t="b">
        <v>0</v>
      </c>
      <c r="J151" s="87" t="b">
        <v>0</v>
      </c>
      <c r="K151" s="87" t="b">
        <v>0</v>
      </c>
      <c r="L151" s="87" t="b">
        <v>0</v>
      </c>
    </row>
    <row r="152" spans="1:12" ht="15">
      <c r="A152" s="87" t="s">
        <v>1794</v>
      </c>
      <c r="B152" s="87" t="s">
        <v>1758</v>
      </c>
      <c r="C152" s="87">
        <v>2</v>
      </c>
      <c r="D152" s="131">
        <v>0.0022221741277791605</v>
      </c>
      <c r="E152" s="131">
        <v>2.1023765278151614</v>
      </c>
      <c r="F152" s="87" t="s">
        <v>2323</v>
      </c>
      <c r="G152" s="87" t="b">
        <v>0</v>
      </c>
      <c r="H152" s="87" t="b">
        <v>0</v>
      </c>
      <c r="I152" s="87" t="b">
        <v>0</v>
      </c>
      <c r="J152" s="87" t="b">
        <v>0</v>
      </c>
      <c r="K152" s="87" t="b">
        <v>1</v>
      </c>
      <c r="L152" s="87" t="b">
        <v>0</v>
      </c>
    </row>
    <row r="153" spans="1:12" ht="15">
      <c r="A153" s="87" t="s">
        <v>1758</v>
      </c>
      <c r="B153" s="87" t="s">
        <v>2247</v>
      </c>
      <c r="C153" s="87">
        <v>2</v>
      </c>
      <c r="D153" s="131">
        <v>0.0022221741277791605</v>
      </c>
      <c r="E153" s="131">
        <v>2.4034065234791426</v>
      </c>
      <c r="F153" s="87" t="s">
        <v>2323</v>
      </c>
      <c r="G153" s="87" t="b">
        <v>0</v>
      </c>
      <c r="H153" s="87" t="b">
        <v>1</v>
      </c>
      <c r="I153" s="87" t="b">
        <v>0</v>
      </c>
      <c r="J153" s="87" t="b">
        <v>1</v>
      </c>
      <c r="K153" s="87" t="b">
        <v>0</v>
      </c>
      <c r="L153" s="87" t="b">
        <v>0</v>
      </c>
    </row>
    <row r="154" spans="1:12" ht="15">
      <c r="A154" s="87" t="s">
        <v>2247</v>
      </c>
      <c r="B154" s="87" t="s">
        <v>2248</v>
      </c>
      <c r="C154" s="87">
        <v>2</v>
      </c>
      <c r="D154" s="131">
        <v>0.0022221741277791605</v>
      </c>
      <c r="E154" s="131">
        <v>2.8805277781988052</v>
      </c>
      <c r="F154" s="87" t="s">
        <v>2323</v>
      </c>
      <c r="G154" s="87" t="b">
        <v>1</v>
      </c>
      <c r="H154" s="87" t="b">
        <v>0</v>
      </c>
      <c r="I154" s="87" t="b">
        <v>0</v>
      </c>
      <c r="J154" s="87" t="b">
        <v>0</v>
      </c>
      <c r="K154" s="87" t="b">
        <v>0</v>
      </c>
      <c r="L154" s="87" t="b">
        <v>0</v>
      </c>
    </row>
    <row r="155" spans="1:12" ht="15">
      <c r="A155" s="87" t="s">
        <v>2248</v>
      </c>
      <c r="B155" s="87" t="s">
        <v>2249</v>
      </c>
      <c r="C155" s="87">
        <v>2</v>
      </c>
      <c r="D155" s="131">
        <v>0.0022221741277791605</v>
      </c>
      <c r="E155" s="131">
        <v>2.8805277781988052</v>
      </c>
      <c r="F155" s="87" t="s">
        <v>2323</v>
      </c>
      <c r="G155" s="87" t="b">
        <v>0</v>
      </c>
      <c r="H155" s="87" t="b">
        <v>0</v>
      </c>
      <c r="I155" s="87" t="b">
        <v>0</v>
      </c>
      <c r="J155" s="87" t="b">
        <v>0</v>
      </c>
      <c r="K155" s="87" t="b">
        <v>0</v>
      </c>
      <c r="L155" s="87" t="b">
        <v>0</v>
      </c>
    </row>
    <row r="156" spans="1:12" ht="15">
      <c r="A156" s="87" t="s">
        <v>2249</v>
      </c>
      <c r="B156" s="87" t="s">
        <v>2106</v>
      </c>
      <c r="C156" s="87">
        <v>2</v>
      </c>
      <c r="D156" s="131">
        <v>0.0022221741277791605</v>
      </c>
      <c r="E156" s="131">
        <v>2.8805277781988052</v>
      </c>
      <c r="F156" s="87" t="s">
        <v>2323</v>
      </c>
      <c r="G156" s="87" t="b">
        <v>0</v>
      </c>
      <c r="H156" s="87" t="b">
        <v>0</v>
      </c>
      <c r="I156" s="87" t="b">
        <v>0</v>
      </c>
      <c r="J156" s="87" t="b">
        <v>0</v>
      </c>
      <c r="K156" s="87" t="b">
        <v>0</v>
      </c>
      <c r="L156" s="87" t="b">
        <v>0</v>
      </c>
    </row>
    <row r="157" spans="1:12" ht="15">
      <c r="A157" s="87" t="s">
        <v>2106</v>
      </c>
      <c r="B157" s="87" t="s">
        <v>2029</v>
      </c>
      <c r="C157" s="87">
        <v>2</v>
      </c>
      <c r="D157" s="131">
        <v>0.0022221741277791605</v>
      </c>
      <c r="E157" s="131">
        <v>2.2273152644234613</v>
      </c>
      <c r="F157" s="87" t="s">
        <v>2323</v>
      </c>
      <c r="G157" s="87" t="b">
        <v>0</v>
      </c>
      <c r="H157" s="87" t="b">
        <v>0</v>
      </c>
      <c r="I157" s="87" t="b">
        <v>0</v>
      </c>
      <c r="J157" s="87" t="b">
        <v>0</v>
      </c>
      <c r="K157" s="87" t="b">
        <v>0</v>
      </c>
      <c r="L157" s="87" t="b">
        <v>0</v>
      </c>
    </row>
    <row r="158" spans="1:12" ht="15">
      <c r="A158" s="87" t="s">
        <v>1774</v>
      </c>
      <c r="B158" s="87" t="s">
        <v>2107</v>
      </c>
      <c r="C158" s="87">
        <v>2</v>
      </c>
      <c r="D158" s="131">
        <v>0.0022221741277791605</v>
      </c>
      <c r="E158" s="131">
        <v>2.5283452600874425</v>
      </c>
      <c r="F158" s="87" t="s">
        <v>2323</v>
      </c>
      <c r="G158" s="87" t="b">
        <v>0</v>
      </c>
      <c r="H158" s="87" t="b">
        <v>0</v>
      </c>
      <c r="I158" s="87" t="b">
        <v>0</v>
      </c>
      <c r="J158" s="87" t="b">
        <v>0</v>
      </c>
      <c r="K158" s="87" t="b">
        <v>0</v>
      </c>
      <c r="L158" s="87" t="b">
        <v>0</v>
      </c>
    </row>
    <row r="159" spans="1:12" ht="15">
      <c r="A159" s="87" t="s">
        <v>2107</v>
      </c>
      <c r="B159" s="87" t="s">
        <v>2250</v>
      </c>
      <c r="C159" s="87">
        <v>2</v>
      </c>
      <c r="D159" s="131">
        <v>0.0022221741277791605</v>
      </c>
      <c r="E159" s="131">
        <v>2.704436519143124</v>
      </c>
      <c r="F159" s="87" t="s">
        <v>2323</v>
      </c>
      <c r="G159" s="87" t="b">
        <v>0</v>
      </c>
      <c r="H159" s="87" t="b">
        <v>0</v>
      </c>
      <c r="I159" s="87" t="b">
        <v>0</v>
      </c>
      <c r="J159" s="87" t="b">
        <v>0</v>
      </c>
      <c r="K159" s="87" t="b">
        <v>0</v>
      </c>
      <c r="L159" s="87" t="b">
        <v>0</v>
      </c>
    </row>
    <row r="160" spans="1:12" ht="15">
      <c r="A160" s="87" t="s">
        <v>2250</v>
      </c>
      <c r="B160" s="87" t="s">
        <v>1775</v>
      </c>
      <c r="C160" s="87">
        <v>2</v>
      </c>
      <c r="D160" s="131">
        <v>0.0022221741277791605</v>
      </c>
      <c r="E160" s="131">
        <v>2.704436519143124</v>
      </c>
      <c r="F160" s="87" t="s">
        <v>2323</v>
      </c>
      <c r="G160" s="87" t="b">
        <v>0</v>
      </c>
      <c r="H160" s="87" t="b">
        <v>0</v>
      </c>
      <c r="I160" s="87" t="b">
        <v>0</v>
      </c>
      <c r="J160" s="87" t="b">
        <v>1</v>
      </c>
      <c r="K160" s="87" t="b">
        <v>0</v>
      </c>
      <c r="L160" s="87" t="b">
        <v>0</v>
      </c>
    </row>
    <row r="161" spans="1:12" ht="15">
      <c r="A161" s="87" t="s">
        <v>1775</v>
      </c>
      <c r="B161" s="87" t="s">
        <v>2101</v>
      </c>
      <c r="C161" s="87">
        <v>2</v>
      </c>
      <c r="D161" s="131">
        <v>0.0022221741277791605</v>
      </c>
      <c r="E161" s="131">
        <v>2.5283452600874425</v>
      </c>
      <c r="F161" s="87" t="s">
        <v>2323</v>
      </c>
      <c r="G161" s="87" t="b">
        <v>1</v>
      </c>
      <c r="H161" s="87" t="b">
        <v>0</v>
      </c>
      <c r="I161" s="87" t="b">
        <v>0</v>
      </c>
      <c r="J161" s="87" t="b">
        <v>0</v>
      </c>
      <c r="K161" s="87" t="b">
        <v>0</v>
      </c>
      <c r="L161" s="87" t="b">
        <v>0</v>
      </c>
    </row>
    <row r="162" spans="1:12" ht="15">
      <c r="A162" s="87" t="s">
        <v>2101</v>
      </c>
      <c r="B162" s="87" t="s">
        <v>2251</v>
      </c>
      <c r="C162" s="87">
        <v>2</v>
      </c>
      <c r="D162" s="131">
        <v>0.0022221741277791605</v>
      </c>
      <c r="E162" s="131">
        <v>2.704436519143124</v>
      </c>
      <c r="F162" s="87" t="s">
        <v>2323</v>
      </c>
      <c r="G162" s="87" t="b">
        <v>0</v>
      </c>
      <c r="H162" s="87" t="b">
        <v>0</v>
      </c>
      <c r="I162" s="87" t="b">
        <v>0</v>
      </c>
      <c r="J162" s="87" t="b">
        <v>0</v>
      </c>
      <c r="K162" s="87" t="b">
        <v>0</v>
      </c>
      <c r="L162" s="87" t="b">
        <v>0</v>
      </c>
    </row>
    <row r="163" spans="1:12" ht="15">
      <c r="A163" s="87" t="s">
        <v>2251</v>
      </c>
      <c r="B163" s="87" t="s">
        <v>2252</v>
      </c>
      <c r="C163" s="87">
        <v>2</v>
      </c>
      <c r="D163" s="131">
        <v>0.0022221741277791605</v>
      </c>
      <c r="E163" s="131">
        <v>2.8805277781988052</v>
      </c>
      <c r="F163" s="87" t="s">
        <v>2323</v>
      </c>
      <c r="G163" s="87" t="b">
        <v>0</v>
      </c>
      <c r="H163" s="87" t="b">
        <v>0</v>
      </c>
      <c r="I163" s="87" t="b">
        <v>0</v>
      </c>
      <c r="J163" s="87" t="b">
        <v>0</v>
      </c>
      <c r="K163" s="87" t="b">
        <v>0</v>
      </c>
      <c r="L163" s="87" t="b">
        <v>0</v>
      </c>
    </row>
    <row r="164" spans="1:12" ht="15">
      <c r="A164" s="87" t="s">
        <v>2252</v>
      </c>
      <c r="B164" s="87" t="s">
        <v>1717</v>
      </c>
      <c r="C164" s="87">
        <v>2</v>
      </c>
      <c r="D164" s="131">
        <v>0.0022221741277791605</v>
      </c>
      <c r="E164" s="131">
        <v>2.4034065234791426</v>
      </c>
      <c r="F164" s="87" t="s">
        <v>2323</v>
      </c>
      <c r="G164" s="87" t="b">
        <v>0</v>
      </c>
      <c r="H164" s="87" t="b">
        <v>0</v>
      </c>
      <c r="I164" s="87" t="b">
        <v>0</v>
      </c>
      <c r="J164" s="87" t="b">
        <v>0</v>
      </c>
      <c r="K164" s="87" t="b">
        <v>0</v>
      </c>
      <c r="L164" s="87" t="b">
        <v>0</v>
      </c>
    </row>
    <row r="165" spans="1:12" ht="15">
      <c r="A165" s="87" t="s">
        <v>1717</v>
      </c>
      <c r="B165" s="87" t="s">
        <v>2253</v>
      </c>
      <c r="C165" s="87">
        <v>2</v>
      </c>
      <c r="D165" s="131">
        <v>0.0022221741277791605</v>
      </c>
      <c r="E165" s="131">
        <v>2.4825877695267677</v>
      </c>
      <c r="F165" s="87" t="s">
        <v>2323</v>
      </c>
      <c r="G165" s="87" t="b">
        <v>0</v>
      </c>
      <c r="H165" s="87" t="b">
        <v>0</v>
      </c>
      <c r="I165" s="87" t="b">
        <v>0</v>
      </c>
      <c r="J165" s="87" t="b">
        <v>0</v>
      </c>
      <c r="K165" s="87" t="b">
        <v>0</v>
      </c>
      <c r="L165" s="87" t="b">
        <v>0</v>
      </c>
    </row>
    <row r="166" spans="1:12" ht="15">
      <c r="A166" s="87" t="s">
        <v>2253</v>
      </c>
      <c r="B166" s="87" t="s">
        <v>282</v>
      </c>
      <c r="C166" s="87">
        <v>2</v>
      </c>
      <c r="D166" s="131">
        <v>0.0022221741277791605</v>
      </c>
      <c r="E166" s="131">
        <v>2.8805277781988052</v>
      </c>
      <c r="F166" s="87" t="s">
        <v>2323</v>
      </c>
      <c r="G166" s="87" t="b">
        <v>0</v>
      </c>
      <c r="H166" s="87" t="b">
        <v>0</v>
      </c>
      <c r="I166" s="87" t="b">
        <v>0</v>
      </c>
      <c r="J166" s="87" t="b">
        <v>0</v>
      </c>
      <c r="K166" s="87" t="b">
        <v>0</v>
      </c>
      <c r="L166" s="87" t="b">
        <v>0</v>
      </c>
    </row>
    <row r="167" spans="1:12" ht="15">
      <c r="A167" s="87" t="s">
        <v>282</v>
      </c>
      <c r="B167" s="87" t="s">
        <v>2254</v>
      </c>
      <c r="C167" s="87">
        <v>2</v>
      </c>
      <c r="D167" s="131">
        <v>0.0022221741277791605</v>
      </c>
      <c r="E167" s="131">
        <v>2.8805277781988052</v>
      </c>
      <c r="F167" s="87" t="s">
        <v>2323</v>
      </c>
      <c r="G167" s="87" t="b">
        <v>0</v>
      </c>
      <c r="H167" s="87" t="b">
        <v>0</v>
      </c>
      <c r="I167" s="87" t="b">
        <v>0</v>
      </c>
      <c r="J167" s="87" t="b">
        <v>0</v>
      </c>
      <c r="K167" s="87" t="b">
        <v>0</v>
      </c>
      <c r="L167" s="87" t="b">
        <v>0</v>
      </c>
    </row>
    <row r="168" spans="1:12" ht="15">
      <c r="A168" s="87" t="s">
        <v>2254</v>
      </c>
      <c r="B168" s="87" t="s">
        <v>2255</v>
      </c>
      <c r="C168" s="87">
        <v>2</v>
      </c>
      <c r="D168" s="131">
        <v>0.0022221741277791605</v>
      </c>
      <c r="E168" s="131">
        <v>2.8805277781988052</v>
      </c>
      <c r="F168" s="87" t="s">
        <v>2323</v>
      </c>
      <c r="G168" s="87" t="b">
        <v>0</v>
      </c>
      <c r="H168" s="87" t="b">
        <v>0</v>
      </c>
      <c r="I168" s="87" t="b">
        <v>0</v>
      </c>
      <c r="J168" s="87" t="b">
        <v>0</v>
      </c>
      <c r="K168" s="87" t="b">
        <v>0</v>
      </c>
      <c r="L168" s="87" t="b">
        <v>0</v>
      </c>
    </row>
    <row r="169" spans="1:12" ht="15">
      <c r="A169" s="87" t="s">
        <v>2255</v>
      </c>
      <c r="B169" s="87" t="s">
        <v>2256</v>
      </c>
      <c r="C169" s="87">
        <v>2</v>
      </c>
      <c r="D169" s="131">
        <v>0.0022221741277791605</v>
      </c>
      <c r="E169" s="131">
        <v>2.8805277781988052</v>
      </c>
      <c r="F169" s="87" t="s">
        <v>2323</v>
      </c>
      <c r="G169" s="87" t="b">
        <v>0</v>
      </c>
      <c r="H169" s="87" t="b">
        <v>0</v>
      </c>
      <c r="I169" s="87" t="b">
        <v>0</v>
      </c>
      <c r="J169" s="87" t="b">
        <v>0</v>
      </c>
      <c r="K169" s="87" t="b">
        <v>0</v>
      </c>
      <c r="L169" s="87" t="b">
        <v>0</v>
      </c>
    </row>
    <row r="170" spans="1:12" ht="15">
      <c r="A170" s="87" t="s">
        <v>2256</v>
      </c>
      <c r="B170" s="87" t="s">
        <v>2257</v>
      </c>
      <c r="C170" s="87">
        <v>2</v>
      </c>
      <c r="D170" s="131">
        <v>0.0022221741277791605</v>
      </c>
      <c r="E170" s="131">
        <v>2.8805277781988052</v>
      </c>
      <c r="F170" s="87" t="s">
        <v>2323</v>
      </c>
      <c r="G170" s="87" t="b">
        <v>0</v>
      </c>
      <c r="H170" s="87" t="b">
        <v>0</v>
      </c>
      <c r="I170" s="87" t="b">
        <v>0</v>
      </c>
      <c r="J170" s="87" t="b">
        <v>0</v>
      </c>
      <c r="K170" s="87" t="b">
        <v>0</v>
      </c>
      <c r="L170" s="87" t="b">
        <v>0</v>
      </c>
    </row>
    <row r="171" spans="1:12" ht="15">
      <c r="A171" s="87" t="s">
        <v>2257</v>
      </c>
      <c r="B171" s="87" t="s">
        <v>2258</v>
      </c>
      <c r="C171" s="87">
        <v>2</v>
      </c>
      <c r="D171" s="131">
        <v>0.0022221741277791605</v>
      </c>
      <c r="E171" s="131">
        <v>2.8805277781988052</v>
      </c>
      <c r="F171" s="87" t="s">
        <v>2323</v>
      </c>
      <c r="G171" s="87" t="b">
        <v>0</v>
      </c>
      <c r="H171" s="87" t="b">
        <v>0</v>
      </c>
      <c r="I171" s="87" t="b">
        <v>0</v>
      </c>
      <c r="J171" s="87" t="b">
        <v>0</v>
      </c>
      <c r="K171" s="87" t="b">
        <v>0</v>
      </c>
      <c r="L171" s="87" t="b">
        <v>0</v>
      </c>
    </row>
    <row r="172" spans="1:12" ht="15">
      <c r="A172" s="87" t="s">
        <v>2258</v>
      </c>
      <c r="B172" s="87" t="s">
        <v>2259</v>
      </c>
      <c r="C172" s="87">
        <v>2</v>
      </c>
      <c r="D172" s="131">
        <v>0.0022221741277791605</v>
      </c>
      <c r="E172" s="131">
        <v>2.8805277781988052</v>
      </c>
      <c r="F172" s="87" t="s">
        <v>2323</v>
      </c>
      <c r="G172" s="87" t="b">
        <v>0</v>
      </c>
      <c r="H172" s="87" t="b">
        <v>0</v>
      </c>
      <c r="I172" s="87" t="b">
        <v>0</v>
      </c>
      <c r="J172" s="87" t="b">
        <v>0</v>
      </c>
      <c r="K172" s="87" t="b">
        <v>0</v>
      </c>
      <c r="L172" s="87" t="b">
        <v>0</v>
      </c>
    </row>
    <row r="173" spans="1:12" ht="15">
      <c r="A173" s="87" t="s">
        <v>2259</v>
      </c>
      <c r="B173" s="87" t="s">
        <v>2260</v>
      </c>
      <c r="C173" s="87">
        <v>2</v>
      </c>
      <c r="D173" s="131">
        <v>0.0022221741277791605</v>
      </c>
      <c r="E173" s="131">
        <v>2.8805277781988052</v>
      </c>
      <c r="F173" s="87" t="s">
        <v>2323</v>
      </c>
      <c r="G173" s="87" t="b">
        <v>0</v>
      </c>
      <c r="H173" s="87" t="b">
        <v>0</v>
      </c>
      <c r="I173" s="87" t="b">
        <v>0</v>
      </c>
      <c r="J173" s="87" t="b">
        <v>0</v>
      </c>
      <c r="K173" s="87" t="b">
        <v>0</v>
      </c>
      <c r="L173" s="87" t="b">
        <v>0</v>
      </c>
    </row>
    <row r="174" spans="1:12" ht="15">
      <c r="A174" s="87" t="s">
        <v>2260</v>
      </c>
      <c r="B174" s="87" t="s">
        <v>1776</v>
      </c>
      <c r="C174" s="87">
        <v>2</v>
      </c>
      <c r="D174" s="131">
        <v>0.0022221741277791605</v>
      </c>
      <c r="E174" s="131">
        <v>2.579497782534824</v>
      </c>
      <c r="F174" s="87" t="s">
        <v>2323</v>
      </c>
      <c r="G174" s="87" t="b">
        <v>0</v>
      </c>
      <c r="H174" s="87" t="b">
        <v>0</v>
      </c>
      <c r="I174" s="87" t="b">
        <v>0</v>
      </c>
      <c r="J174" s="87" t="b">
        <v>0</v>
      </c>
      <c r="K174" s="87" t="b">
        <v>0</v>
      </c>
      <c r="L174" s="87" t="b">
        <v>0</v>
      </c>
    </row>
    <row r="175" spans="1:12" ht="15">
      <c r="A175" s="87" t="s">
        <v>1776</v>
      </c>
      <c r="B175" s="87" t="s">
        <v>2261</v>
      </c>
      <c r="C175" s="87">
        <v>2</v>
      </c>
      <c r="D175" s="131">
        <v>0.0022221741277791605</v>
      </c>
      <c r="E175" s="131">
        <v>2.8805277781988052</v>
      </c>
      <c r="F175" s="87" t="s">
        <v>2323</v>
      </c>
      <c r="G175" s="87" t="b">
        <v>0</v>
      </c>
      <c r="H175" s="87" t="b">
        <v>0</v>
      </c>
      <c r="I175" s="87" t="b">
        <v>0</v>
      </c>
      <c r="J175" s="87" t="b">
        <v>0</v>
      </c>
      <c r="K175" s="87" t="b">
        <v>0</v>
      </c>
      <c r="L175" s="87" t="b">
        <v>0</v>
      </c>
    </row>
    <row r="176" spans="1:12" ht="15">
      <c r="A176" s="87" t="s">
        <v>2261</v>
      </c>
      <c r="B176" s="87" t="s">
        <v>2262</v>
      </c>
      <c r="C176" s="87">
        <v>2</v>
      </c>
      <c r="D176" s="131">
        <v>0.0022221741277791605</v>
      </c>
      <c r="E176" s="131">
        <v>2.8805277781988052</v>
      </c>
      <c r="F176" s="87" t="s">
        <v>2323</v>
      </c>
      <c r="G176" s="87" t="b">
        <v>0</v>
      </c>
      <c r="H176" s="87" t="b">
        <v>0</v>
      </c>
      <c r="I176" s="87" t="b">
        <v>0</v>
      </c>
      <c r="J176" s="87" t="b">
        <v>0</v>
      </c>
      <c r="K176" s="87" t="b">
        <v>0</v>
      </c>
      <c r="L176" s="87" t="b">
        <v>0</v>
      </c>
    </row>
    <row r="177" spans="1:12" ht="15">
      <c r="A177" s="87" t="s">
        <v>2262</v>
      </c>
      <c r="B177" s="87" t="s">
        <v>2263</v>
      </c>
      <c r="C177" s="87">
        <v>2</v>
      </c>
      <c r="D177" s="131">
        <v>0.0022221741277791605</v>
      </c>
      <c r="E177" s="131">
        <v>2.8805277781988052</v>
      </c>
      <c r="F177" s="87" t="s">
        <v>2323</v>
      </c>
      <c r="G177" s="87" t="b">
        <v>0</v>
      </c>
      <c r="H177" s="87" t="b">
        <v>0</v>
      </c>
      <c r="I177" s="87" t="b">
        <v>0</v>
      </c>
      <c r="J177" s="87" t="b">
        <v>0</v>
      </c>
      <c r="K177" s="87" t="b">
        <v>0</v>
      </c>
      <c r="L177" s="87" t="b">
        <v>0</v>
      </c>
    </row>
    <row r="178" spans="1:12" ht="15">
      <c r="A178" s="87" t="s">
        <v>2263</v>
      </c>
      <c r="B178" s="87" t="s">
        <v>2264</v>
      </c>
      <c r="C178" s="87">
        <v>2</v>
      </c>
      <c r="D178" s="131">
        <v>0.0022221741277791605</v>
      </c>
      <c r="E178" s="131">
        <v>2.8805277781988052</v>
      </c>
      <c r="F178" s="87" t="s">
        <v>2323</v>
      </c>
      <c r="G178" s="87" t="b">
        <v>0</v>
      </c>
      <c r="H178" s="87" t="b">
        <v>0</v>
      </c>
      <c r="I178" s="87" t="b">
        <v>0</v>
      </c>
      <c r="J178" s="87" t="b">
        <v>0</v>
      </c>
      <c r="K178" s="87" t="b">
        <v>0</v>
      </c>
      <c r="L178" s="87" t="b">
        <v>0</v>
      </c>
    </row>
    <row r="179" spans="1:12" ht="15">
      <c r="A179" s="87" t="s">
        <v>2264</v>
      </c>
      <c r="B179" s="87" t="s">
        <v>2265</v>
      </c>
      <c r="C179" s="87">
        <v>2</v>
      </c>
      <c r="D179" s="131">
        <v>0.0022221741277791605</v>
      </c>
      <c r="E179" s="131">
        <v>2.8805277781988052</v>
      </c>
      <c r="F179" s="87" t="s">
        <v>2323</v>
      </c>
      <c r="G179" s="87" t="b">
        <v>0</v>
      </c>
      <c r="H179" s="87" t="b">
        <v>0</v>
      </c>
      <c r="I179" s="87" t="b">
        <v>0</v>
      </c>
      <c r="J179" s="87" t="b">
        <v>0</v>
      </c>
      <c r="K179" s="87" t="b">
        <v>0</v>
      </c>
      <c r="L179" s="87" t="b">
        <v>0</v>
      </c>
    </row>
    <row r="180" spans="1:12" ht="15">
      <c r="A180" s="87" t="s">
        <v>2265</v>
      </c>
      <c r="B180" s="87" t="s">
        <v>2266</v>
      </c>
      <c r="C180" s="87">
        <v>2</v>
      </c>
      <c r="D180" s="131">
        <v>0.0022221741277791605</v>
      </c>
      <c r="E180" s="131">
        <v>2.8805277781988052</v>
      </c>
      <c r="F180" s="87" t="s">
        <v>2323</v>
      </c>
      <c r="G180" s="87" t="b">
        <v>0</v>
      </c>
      <c r="H180" s="87" t="b">
        <v>0</v>
      </c>
      <c r="I180" s="87" t="b">
        <v>0</v>
      </c>
      <c r="J180" s="87" t="b">
        <v>0</v>
      </c>
      <c r="K180" s="87" t="b">
        <v>0</v>
      </c>
      <c r="L180" s="87" t="b">
        <v>0</v>
      </c>
    </row>
    <row r="181" spans="1:12" ht="15">
      <c r="A181" s="87" t="s">
        <v>2266</v>
      </c>
      <c r="B181" s="87" t="s">
        <v>1776</v>
      </c>
      <c r="C181" s="87">
        <v>2</v>
      </c>
      <c r="D181" s="131">
        <v>0.0022221741277791605</v>
      </c>
      <c r="E181" s="131">
        <v>2.579497782534824</v>
      </c>
      <c r="F181" s="87" t="s">
        <v>2323</v>
      </c>
      <c r="G181" s="87" t="b">
        <v>0</v>
      </c>
      <c r="H181" s="87" t="b">
        <v>0</v>
      </c>
      <c r="I181" s="87" t="b">
        <v>0</v>
      </c>
      <c r="J181" s="87" t="b">
        <v>0</v>
      </c>
      <c r="K181" s="87" t="b">
        <v>0</v>
      </c>
      <c r="L181" s="87" t="b">
        <v>0</v>
      </c>
    </row>
    <row r="182" spans="1:12" ht="15">
      <c r="A182" s="87" t="s">
        <v>281</v>
      </c>
      <c r="B182" s="87" t="s">
        <v>2045</v>
      </c>
      <c r="C182" s="87">
        <v>2</v>
      </c>
      <c r="D182" s="131">
        <v>0.0022221741277791605</v>
      </c>
      <c r="E182" s="131">
        <v>2.2784677868708427</v>
      </c>
      <c r="F182" s="87" t="s">
        <v>2323</v>
      </c>
      <c r="G182" s="87" t="b">
        <v>0</v>
      </c>
      <c r="H182" s="87" t="b">
        <v>0</v>
      </c>
      <c r="I182" s="87" t="b">
        <v>0</v>
      </c>
      <c r="J182" s="87" t="b">
        <v>0</v>
      </c>
      <c r="K182" s="87" t="b">
        <v>0</v>
      </c>
      <c r="L182" s="87" t="b">
        <v>0</v>
      </c>
    </row>
    <row r="183" spans="1:12" ht="15">
      <c r="A183" s="87" t="s">
        <v>2045</v>
      </c>
      <c r="B183" s="87" t="s">
        <v>281</v>
      </c>
      <c r="C183" s="87">
        <v>2</v>
      </c>
      <c r="D183" s="131">
        <v>0.0022221741277791605</v>
      </c>
      <c r="E183" s="131">
        <v>2.579497782534824</v>
      </c>
      <c r="F183" s="87" t="s">
        <v>2323</v>
      </c>
      <c r="G183" s="87" t="b">
        <v>0</v>
      </c>
      <c r="H183" s="87" t="b">
        <v>0</v>
      </c>
      <c r="I183" s="87" t="b">
        <v>0</v>
      </c>
      <c r="J183" s="87" t="b">
        <v>0</v>
      </c>
      <c r="K183" s="87" t="b">
        <v>0</v>
      </c>
      <c r="L183" s="87" t="b">
        <v>0</v>
      </c>
    </row>
    <row r="184" spans="1:12" ht="15">
      <c r="A184" s="87" t="s">
        <v>281</v>
      </c>
      <c r="B184" s="87" t="s">
        <v>2042</v>
      </c>
      <c r="C184" s="87">
        <v>2</v>
      </c>
      <c r="D184" s="131">
        <v>0.0022221741277791605</v>
      </c>
      <c r="E184" s="131">
        <v>2.1815577738627865</v>
      </c>
      <c r="F184" s="87" t="s">
        <v>2323</v>
      </c>
      <c r="G184" s="87" t="b">
        <v>0</v>
      </c>
      <c r="H184" s="87" t="b">
        <v>0</v>
      </c>
      <c r="I184" s="87" t="b">
        <v>0</v>
      </c>
      <c r="J184" s="87" t="b">
        <v>0</v>
      </c>
      <c r="K184" s="87" t="b">
        <v>0</v>
      </c>
      <c r="L184" s="87" t="b">
        <v>0</v>
      </c>
    </row>
    <row r="185" spans="1:12" ht="15">
      <c r="A185" s="87" t="s">
        <v>2042</v>
      </c>
      <c r="B185" s="87" t="s">
        <v>2267</v>
      </c>
      <c r="C185" s="87">
        <v>2</v>
      </c>
      <c r="D185" s="131">
        <v>0.0022221741277791605</v>
      </c>
      <c r="E185" s="131">
        <v>2.704436519143124</v>
      </c>
      <c r="F185" s="87" t="s">
        <v>2323</v>
      </c>
      <c r="G185" s="87" t="b">
        <v>0</v>
      </c>
      <c r="H185" s="87" t="b">
        <v>0</v>
      </c>
      <c r="I185" s="87" t="b">
        <v>0</v>
      </c>
      <c r="J185" s="87" t="b">
        <v>0</v>
      </c>
      <c r="K185" s="87" t="b">
        <v>0</v>
      </c>
      <c r="L185" s="87" t="b">
        <v>0</v>
      </c>
    </row>
    <row r="186" spans="1:12" ht="15">
      <c r="A186" s="87" t="s">
        <v>2267</v>
      </c>
      <c r="B186" s="87" t="s">
        <v>2019</v>
      </c>
      <c r="C186" s="87">
        <v>2</v>
      </c>
      <c r="D186" s="131">
        <v>0.0022221741277791605</v>
      </c>
      <c r="E186" s="131">
        <v>2.3364597338485296</v>
      </c>
      <c r="F186" s="87" t="s">
        <v>2323</v>
      </c>
      <c r="G186" s="87" t="b">
        <v>0</v>
      </c>
      <c r="H186" s="87" t="b">
        <v>0</v>
      </c>
      <c r="I186" s="87" t="b">
        <v>0</v>
      </c>
      <c r="J186" s="87" t="b">
        <v>0</v>
      </c>
      <c r="K186" s="87" t="b">
        <v>0</v>
      </c>
      <c r="L186" s="87" t="b">
        <v>0</v>
      </c>
    </row>
    <row r="187" spans="1:12" ht="15">
      <c r="A187" s="87" t="s">
        <v>2020</v>
      </c>
      <c r="B187" s="87" t="s">
        <v>2038</v>
      </c>
      <c r="C187" s="87">
        <v>2</v>
      </c>
      <c r="D187" s="131">
        <v>0.0022221741277791605</v>
      </c>
      <c r="E187" s="131">
        <v>1.9385197251764918</v>
      </c>
      <c r="F187" s="87" t="s">
        <v>2323</v>
      </c>
      <c r="G187" s="87" t="b">
        <v>0</v>
      </c>
      <c r="H187" s="87" t="b">
        <v>0</v>
      </c>
      <c r="I187" s="87" t="b">
        <v>0</v>
      </c>
      <c r="J187" s="87" t="b">
        <v>0</v>
      </c>
      <c r="K187" s="87" t="b">
        <v>0</v>
      </c>
      <c r="L187" s="87" t="b">
        <v>0</v>
      </c>
    </row>
    <row r="188" spans="1:12" ht="15">
      <c r="A188" s="87" t="s">
        <v>2038</v>
      </c>
      <c r="B188" s="87" t="s">
        <v>2052</v>
      </c>
      <c r="C188" s="87">
        <v>2</v>
      </c>
      <c r="D188" s="131">
        <v>0.0022221741277791605</v>
      </c>
      <c r="E188" s="131">
        <v>2.1815577738627865</v>
      </c>
      <c r="F188" s="87" t="s">
        <v>2323</v>
      </c>
      <c r="G188" s="87" t="b">
        <v>0</v>
      </c>
      <c r="H188" s="87" t="b">
        <v>0</v>
      </c>
      <c r="I188" s="87" t="b">
        <v>0</v>
      </c>
      <c r="J188" s="87" t="b">
        <v>0</v>
      </c>
      <c r="K188" s="87" t="b">
        <v>0</v>
      </c>
      <c r="L188" s="87" t="b">
        <v>0</v>
      </c>
    </row>
    <row r="189" spans="1:12" ht="15">
      <c r="A189" s="87" t="s">
        <v>2052</v>
      </c>
      <c r="B189" s="87" t="s">
        <v>2268</v>
      </c>
      <c r="C189" s="87">
        <v>2</v>
      </c>
      <c r="D189" s="131">
        <v>0.0022221741277791605</v>
      </c>
      <c r="E189" s="131">
        <v>2.579497782534824</v>
      </c>
      <c r="F189" s="87" t="s">
        <v>2323</v>
      </c>
      <c r="G189" s="87" t="b">
        <v>0</v>
      </c>
      <c r="H189" s="87" t="b">
        <v>0</v>
      </c>
      <c r="I189" s="87" t="b">
        <v>0</v>
      </c>
      <c r="J189" s="87" t="b">
        <v>0</v>
      </c>
      <c r="K189" s="87" t="b">
        <v>0</v>
      </c>
      <c r="L189" s="87" t="b">
        <v>0</v>
      </c>
    </row>
    <row r="190" spans="1:12" ht="15">
      <c r="A190" s="87" t="s">
        <v>2268</v>
      </c>
      <c r="B190" s="87" t="s">
        <v>2269</v>
      </c>
      <c r="C190" s="87">
        <v>2</v>
      </c>
      <c r="D190" s="131">
        <v>0.0022221741277791605</v>
      </c>
      <c r="E190" s="131">
        <v>2.8805277781988052</v>
      </c>
      <c r="F190" s="87" t="s">
        <v>2323</v>
      </c>
      <c r="G190" s="87" t="b">
        <v>0</v>
      </c>
      <c r="H190" s="87" t="b">
        <v>0</v>
      </c>
      <c r="I190" s="87" t="b">
        <v>0</v>
      </c>
      <c r="J190" s="87" t="b">
        <v>0</v>
      </c>
      <c r="K190" s="87" t="b">
        <v>0</v>
      </c>
      <c r="L190" s="87" t="b">
        <v>0</v>
      </c>
    </row>
    <row r="191" spans="1:12" ht="15">
      <c r="A191" s="87" t="s">
        <v>2269</v>
      </c>
      <c r="B191" s="87" t="s">
        <v>2071</v>
      </c>
      <c r="C191" s="87">
        <v>2</v>
      </c>
      <c r="D191" s="131">
        <v>0.0022221741277791605</v>
      </c>
      <c r="E191" s="131">
        <v>2.704436519143124</v>
      </c>
      <c r="F191" s="87" t="s">
        <v>2323</v>
      </c>
      <c r="G191" s="87" t="b">
        <v>0</v>
      </c>
      <c r="H191" s="87" t="b">
        <v>0</v>
      </c>
      <c r="I191" s="87" t="b">
        <v>0</v>
      </c>
      <c r="J191" s="87" t="b">
        <v>0</v>
      </c>
      <c r="K191" s="87" t="b">
        <v>0</v>
      </c>
      <c r="L191" s="87" t="b">
        <v>0</v>
      </c>
    </row>
    <row r="192" spans="1:12" ht="15">
      <c r="A192" s="87" t="s">
        <v>2071</v>
      </c>
      <c r="B192" s="87" t="s">
        <v>2057</v>
      </c>
      <c r="C192" s="87">
        <v>2</v>
      </c>
      <c r="D192" s="131">
        <v>0.0022221741277791605</v>
      </c>
      <c r="E192" s="131">
        <v>2.4034065234791426</v>
      </c>
      <c r="F192" s="87" t="s">
        <v>2323</v>
      </c>
      <c r="G192" s="87" t="b">
        <v>0</v>
      </c>
      <c r="H192" s="87" t="b">
        <v>0</v>
      </c>
      <c r="I192" s="87" t="b">
        <v>0</v>
      </c>
      <c r="J192" s="87" t="b">
        <v>0</v>
      </c>
      <c r="K192" s="87" t="b">
        <v>0</v>
      </c>
      <c r="L192" s="87" t="b">
        <v>0</v>
      </c>
    </row>
    <row r="193" spans="1:12" ht="15">
      <c r="A193" s="87" t="s">
        <v>2057</v>
      </c>
      <c r="B193" s="87" t="s">
        <v>1714</v>
      </c>
      <c r="C193" s="87">
        <v>2</v>
      </c>
      <c r="D193" s="131">
        <v>0.0022221741277791605</v>
      </c>
      <c r="E193" s="131">
        <v>2.1815577738627865</v>
      </c>
      <c r="F193" s="87" t="s">
        <v>2323</v>
      </c>
      <c r="G193" s="87" t="b">
        <v>0</v>
      </c>
      <c r="H193" s="87" t="b">
        <v>0</v>
      </c>
      <c r="I193" s="87" t="b">
        <v>0</v>
      </c>
      <c r="J193" s="87" t="b">
        <v>0</v>
      </c>
      <c r="K193" s="87" t="b">
        <v>0</v>
      </c>
      <c r="L193" s="87" t="b">
        <v>0</v>
      </c>
    </row>
    <row r="194" spans="1:12" ht="15">
      <c r="A194" s="87" t="s">
        <v>1714</v>
      </c>
      <c r="B194" s="87" t="s">
        <v>1717</v>
      </c>
      <c r="C194" s="87">
        <v>2</v>
      </c>
      <c r="D194" s="131">
        <v>0.0022221741277791605</v>
      </c>
      <c r="E194" s="131">
        <v>2.005466514807105</v>
      </c>
      <c r="F194" s="87" t="s">
        <v>2323</v>
      </c>
      <c r="G194" s="87" t="b">
        <v>0</v>
      </c>
      <c r="H194" s="87" t="b">
        <v>0</v>
      </c>
      <c r="I194" s="87" t="b">
        <v>0</v>
      </c>
      <c r="J194" s="87" t="b">
        <v>0</v>
      </c>
      <c r="K194" s="87" t="b">
        <v>0</v>
      </c>
      <c r="L194" s="87" t="b">
        <v>0</v>
      </c>
    </row>
    <row r="195" spans="1:12" ht="15">
      <c r="A195" s="87" t="s">
        <v>1717</v>
      </c>
      <c r="B195" s="87" t="s">
        <v>2108</v>
      </c>
      <c r="C195" s="87">
        <v>2</v>
      </c>
      <c r="D195" s="131">
        <v>0.0022221741277791605</v>
      </c>
      <c r="E195" s="131">
        <v>2.3064965104710864</v>
      </c>
      <c r="F195" s="87" t="s">
        <v>2323</v>
      </c>
      <c r="G195" s="87" t="b">
        <v>0</v>
      </c>
      <c r="H195" s="87" t="b">
        <v>0</v>
      </c>
      <c r="I195" s="87" t="b">
        <v>0</v>
      </c>
      <c r="J195" s="87" t="b">
        <v>0</v>
      </c>
      <c r="K195" s="87" t="b">
        <v>0</v>
      </c>
      <c r="L195" s="87" t="b">
        <v>0</v>
      </c>
    </row>
    <row r="196" spans="1:12" ht="15">
      <c r="A196" s="87" t="s">
        <v>2108</v>
      </c>
      <c r="B196" s="87" t="s">
        <v>2054</v>
      </c>
      <c r="C196" s="87">
        <v>2</v>
      </c>
      <c r="D196" s="131">
        <v>0.0022221741277791605</v>
      </c>
      <c r="E196" s="131">
        <v>2.4034065234791426</v>
      </c>
      <c r="F196" s="87" t="s">
        <v>2323</v>
      </c>
      <c r="G196" s="87" t="b">
        <v>0</v>
      </c>
      <c r="H196" s="87" t="b">
        <v>0</v>
      </c>
      <c r="I196" s="87" t="b">
        <v>0</v>
      </c>
      <c r="J196" s="87" t="b">
        <v>0</v>
      </c>
      <c r="K196" s="87" t="b">
        <v>0</v>
      </c>
      <c r="L196" s="87" t="b">
        <v>0</v>
      </c>
    </row>
    <row r="197" spans="1:12" ht="15">
      <c r="A197" s="87" t="s">
        <v>2054</v>
      </c>
      <c r="B197" s="87" t="s">
        <v>1756</v>
      </c>
      <c r="C197" s="87">
        <v>2</v>
      </c>
      <c r="D197" s="131">
        <v>0.0022221741277791605</v>
      </c>
      <c r="E197" s="131">
        <v>2.0354297381845483</v>
      </c>
      <c r="F197" s="87" t="s">
        <v>2323</v>
      </c>
      <c r="G197" s="87" t="b">
        <v>0</v>
      </c>
      <c r="H197" s="87" t="b">
        <v>0</v>
      </c>
      <c r="I197" s="87" t="b">
        <v>0</v>
      </c>
      <c r="J197" s="87" t="b">
        <v>0</v>
      </c>
      <c r="K197" s="87" t="b">
        <v>0</v>
      </c>
      <c r="L197" s="87" t="b">
        <v>0</v>
      </c>
    </row>
    <row r="198" spans="1:12" ht="15">
      <c r="A198" s="87" t="s">
        <v>1756</v>
      </c>
      <c r="B198" s="87" t="s">
        <v>2270</v>
      </c>
      <c r="C198" s="87">
        <v>2</v>
      </c>
      <c r="D198" s="131">
        <v>0.0022221741277791605</v>
      </c>
      <c r="E198" s="131">
        <v>2.579497782534824</v>
      </c>
      <c r="F198" s="87" t="s">
        <v>2323</v>
      </c>
      <c r="G198" s="87" t="b">
        <v>0</v>
      </c>
      <c r="H198" s="87" t="b">
        <v>0</v>
      </c>
      <c r="I198" s="87" t="b">
        <v>0</v>
      </c>
      <c r="J198" s="87" t="b">
        <v>0</v>
      </c>
      <c r="K198" s="87" t="b">
        <v>0</v>
      </c>
      <c r="L198" s="87" t="b">
        <v>0</v>
      </c>
    </row>
    <row r="199" spans="1:12" ht="15">
      <c r="A199" s="87" t="s">
        <v>2270</v>
      </c>
      <c r="B199" s="87" t="s">
        <v>2037</v>
      </c>
      <c r="C199" s="87">
        <v>2</v>
      </c>
      <c r="D199" s="131">
        <v>0.0022221741277791605</v>
      </c>
      <c r="E199" s="131">
        <v>2.4825877695267677</v>
      </c>
      <c r="F199" s="87" t="s">
        <v>2323</v>
      </c>
      <c r="G199" s="87" t="b">
        <v>0</v>
      </c>
      <c r="H199" s="87" t="b">
        <v>0</v>
      </c>
      <c r="I199" s="87" t="b">
        <v>0</v>
      </c>
      <c r="J199" s="87" t="b">
        <v>0</v>
      </c>
      <c r="K199" s="87" t="b">
        <v>0</v>
      </c>
      <c r="L199" s="87" t="b">
        <v>0</v>
      </c>
    </row>
    <row r="200" spans="1:12" ht="15">
      <c r="A200" s="87" t="s">
        <v>2109</v>
      </c>
      <c r="B200" s="87" t="s">
        <v>2271</v>
      </c>
      <c r="C200" s="87">
        <v>2</v>
      </c>
      <c r="D200" s="131">
        <v>0.0022221741277791605</v>
      </c>
      <c r="E200" s="131">
        <v>2.704436519143124</v>
      </c>
      <c r="F200" s="87" t="s">
        <v>2323</v>
      </c>
      <c r="G200" s="87" t="b">
        <v>0</v>
      </c>
      <c r="H200" s="87" t="b">
        <v>0</v>
      </c>
      <c r="I200" s="87" t="b">
        <v>0</v>
      </c>
      <c r="J200" s="87" t="b">
        <v>0</v>
      </c>
      <c r="K200" s="87" t="b">
        <v>0</v>
      </c>
      <c r="L200" s="87" t="b">
        <v>0</v>
      </c>
    </row>
    <row r="201" spans="1:12" ht="15">
      <c r="A201" s="87" t="s">
        <v>2271</v>
      </c>
      <c r="B201" s="87" t="s">
        <v>1752</v>
      </c>
      <c r="C201" s="87">
        <v>2</v>
      </c>
      <c r="D201" s="131">
        <v>0.0022221741277791605</v>
      </c>
      <c r="E201" s="131">
        <v>2.2273152644234613</v>
      </c>
      <c r="F201" s="87" t="s">
        <v>2323</v>
      </c>
      <c r="G201" s="87" t="b">
        <v>0</v>
      </c>
      <c r="H201" s="87" t="b">
        <v>0</v>
      </c>
      <c r="I201" s="87" t="b">
        <v>0</v>
      </c>
      <c r="J201" s="87" t="b">
        <v>0</v>
      </c>
      <c r="K201" s="87" t="b">
        <v>0</v>
      </c>
      <c r="L201" s="87" t="b">
        <v>0</v>
      </c>
    </row>
    <row r="202" spans="1:12" ht="15">
      <c r="A202" s="87" t="s">
        <v>1752</v>
      </c>
      <c r="B202" s="87" t="s">
        <v>1765</v>
      </c>
      <c r="C202" s="87">
        <v>2</v>
      </c>
      <c r="D202" s="131">
        <v>0.0022221741277791605</v>
      </c>
      <c r="E202" s="131">
        <v>1.792391689498254</v>
      </c>
      <c r="F202" s="87" t="s">
        <v>2323</v>
      </c>
      <c r="G202" s="87" t="b">
        <v>0</v>
      </c>
      <c r="H202" s="87" t="b">
        <v>0</v>
      </c>
      <c r="I202" s="87" t="b">
        <v>0</v>
      </c>
      <c r="J202" s="87" t="b">
        <v>0</v>
      </c>
      <c r="K202" s="87" t="b">
        <v>0</v>
      </c>
      <c r="L202" s="87" t="b">
        <v>0</v>
      </c>
    </row>
    <row r="203" spans="1:12" ht="15">
      <c r="A203" s="87" t="s">
        <v>1765</v>
      </c>
      <c r="B203" s="87" t="s">
        <v>2063</v>
      </c>
      <c r="C203" s="87">
        <v>2</v>
      </c>
      <c r="D203" s="131">
        <v>0.0022221741277791605</v>
      </c>
      <c r="E203" s="131">
        <v>2.0354297381845483</v>
      </c>
      <c r="F203" s="87" t="s">
        <v>2323</v>
      </c>
      <c r="G203" s="87" t="b">
        <v>0</v>
      </c>
      <c r="H203" s="87" t="b">
        <v>0</v>
      </c>
      <c r="I203" s="87" t="b">
        <v>0</v>
      </c>
      <c r="J203" s="87" t="b">
        <v>1</v>
      </c>
      <c r="K203" s="87" t="b">
        <v>0</v>
      </c>
      <c r="L203" s="87" t="b">
        <v>0</v>
      </c>
    </row>
    <row r="204" spans="1:12" ht="15">
      <c r="A204" s="87" t="s">
        <v>2063</v>
      </c>
      <c r="B204" s="87" t="s">
        <v>2094</v>
      </c>
      <c r="C204" s="87">
        <v>2</v>
      </c>
      <c r="D204" s="131">
        <v>0.0022221741277791605</v>
      </c>
      <c r="E204" s="131">
        <v>2.4034065234791426</v>
      </c>
      <c r="F204" s="87" t="s">
        <v>2323</v>
      </c>
      <c r="G204" s="87" t="b">
        <v>1</v>
      </c>
      <c r="H204" s="87" t="b">
        <v>0</v>
      </c>
      <c r="I204" s="87" t="b">
        <v>0</v>
      </c>
      <c r="J204" s="87" t="b">
        <v>0</v>
      </c>
      <c r="K204" s="87" t="b">
        <v>0</v>
      </c>
      <c r="L204" s="87" t="b">
        <v>0</v>
      </c>
    </row>
    <row r="205" spans="1:12" ht="15">
      <c r="A205" s="87" t="s">
        <v>2094</v>
      </c>
      <c r="B205" s="87" t="s">
        <v>2272</v>
      </c>
      <c r="C205" s="87">
        <v>2</v>
      </c>
      <c r="D205" s="131">
        <v>0.0022221741277791605</v>
      </c>
      <c r="E205" s="131">
        <v>2.704436519143124</v>
      </c>
      <c r="F205" s="87" t="s">
        <v>2323</v>
      </c>
      <c r="G205" s="87" t="b">
        <v>0</v>
      </c>
      <c r="H205" s="87" t="b">
        <v>0</v>
      </c>
      <c r="I205" s="87" t="b">
        <v>0</v>
      </c>
      <c r="J205" s="87" t="b">
        <v>0</v>
      </c>
      <c r="K205" s="87" t="b">
        <v>0</v>
      </c>
      <c r="L205" s="87" t="b">
        <v>0</v>
      </c>
    </row>
    <row r="206" spans="1:12" ht="15">
      <c r="A206" s="87" t="s">
        <v>2272</v>
      </c>
      <c r="B206" s="87" t="s">
        <v>2273</v>
      </c>
      <c r="C206" s="87">
        <v>2</v>
      </c>
      <c r="D206" s="131">
        <v>0.0022221741277791605</v>
      </c>
      <c r="E206" s="131">
        <v>2.8805277781988052</v>
      </c>
      <c r="F206" s="87" t="s">
        <v>2323</v>
      </c>
      <c r="G206" s="87" t="b">
        <v>0</v>
      </c>
      <c r="H206" s="87" t="b">
        <v>0</v>
      </c>
      <c r="I206" s="87" t="b">
        <v>0</v>
      </c>
      <c r="J206" s="87" t="b">
        <v>0</v>
      </c>
      <c r="K206" s="87" t="b">
        <v>0</v>
      </c>
      <c r="L206" s="87" t="b">
        <v>0</v>
      </c>
    </row>
    <row r="207" spans="1:12" ht="15">
      <c r="A207" s="87" t="s">
        <v>2273</v>
      </c>
      <c r="B207" s="87" t="s">
        <v>2042</v>
      </c>
      <c r="C207" s="87">
        <v>2</v>
      </c>
      <c r="D207" s="131">
        <v>0.0022221741277791605</v>
      </c>
      <c r="E207" s="131">
        <v>2.4825877695267677</v>
      </c>
      <c r="F207" s="87" t="s">
        <v>2323</v>
      </c>
      <c r="G207" s="87" t="b">
        <v>0</v>
      </c>
      <c r="H207" s="87" t="b">
        <v>0</v>
      </c>
      <c r="I207" s="87" t="b">
        <v>0</v>
      </c>
      <c r="J207" s="87" t="b">
        <v>0</v>
      </c>
      <c r="K207" s="87" t="b">
        <v>0</v>
      </c>
      <c r="L207" s="87" t="b">
        <v>0</v>
      </c>
    </row>
    <row r="208" spans="1:12" ht="15">
      <c r="A208" s="87" t="s">
        <v>2274</v>
      </c>
      <c r="B208" s="87" t="s">
        <v>2275</v>
      </c>
      <c r="C208" s="87">
        <v>2</v>
      </c>
      <c r="D208" s="131">
        <v>0.0022221741277791605</v>
      </c>
      <c r="E208" s="131">
        <v>2.8805277781988052</v>
      </c>
      <c r="F208" s="87" t="s">
        <v>2323</v>
      </c>
      <c r="G208" s="87" t="b">
        <v>0</v>
      </c>
      <c r="H208" s="87" t="b">
        <v>0</v>
      </c>
      <c r="I208" s="87" t="b">
        <v>0</v>
      </c>
      <c r="J208" s="87" t="b">
        <v>1</v>
      </c>
      <c r="K208" s="87" t="b">
        <v>0</v>
      </c>
      <c r="L208" s="87" t="b">
        <v>0</v>
      </c>
    </row>
    <row r="209" spans="1:12" ht="15">
      <c r="A209" s="87" t="s">
        <v>2275</v>
      </c>
      <c r="B209" s="87" t="s">
        <v>2276</v>
      </c>
      <c r="C209" s="87">
        <v>2</v>
      </c>
      <c r="D209" s="131">
        <v>0.0022221741277791605</v>
      </c>
      <c r="E209" s="131">
        <v>2.8805277781988052</v>
      </c>
      <c r="F209" s="87" t="s">
        <v>2323</v>
      </c>
      <c r="G209" s="87" t="b">
        <v>1</v>
      </c>
      <c r="H209" s="87" t="b">
        <v>0</v>
      </c>
      <c r="I209" s="87" t="b">
        <v>0</v>
      </c>
      <c r="J209" s="87" t="b">
        <v>1</v>
      </c>
      <c r="K209" s="87" t="b">
        <v>0</v>
      </c>
      <c r="L209" s="87" t="b">
        <v>0</v>
      </c>
    </row>
    <row r="210" spans="1:12" ht="15">
      <c r="A210" s="87" t="s">
        <v>2276</v>
      </c>
      <c r="B210" s="87" t="s">
        <v>2097</v>
      </c>
      <c r="C210" s="87">
        <v>2</v>
      </c>
      <c r="D210" s="131">
        <v>0.0022221741277791605</v>
      </c>
      <c r="E210" s="131">
        <v>2.704436519143124</v>
      </c>
      <c r="F210" s="87" t="s">
        <v>2323</v>
      </c>
      <c r="G210" s="87" t="b">
        <v>1</v>
      </c>
      <c r="H210" s="87" t="b">
        <v>0</v>
      </c>
      <c r="I210" s="87" t="b">
        <v>0</v>
      </c>
      <c r="J210" s="87" t="b">
        <v>0</v>
      </c>
      <c r="K210" s="87" t="b">
        <v>0</v>
      </c>
      <c r="L210" s="87" t="b">
        <v>0</v>
      </c>
    </row>
    <row r="211" spans="1:12" ht="15">
      <c r="A211" s="87" t="s">
        <v>2097</v>
      </c>
      <c r="B211" s="87" t="s">
        <v>2110</v>
      </c>
      <c r="C211" s="87">
        <v>2</v>
      </c>
      <c r="D211" s="131">
        <v>0.0022221741277791605</v>
      </c>
      <c r="E211" s="131">
        <v>2.5283452600874425</v>
      </c>
      <c r="F211" s="87" t="s">
        <v>2323</v>
      </c>
      <c r="G211" s="87" t="b">
        <v>0</v>
      </c>
      <c r="H211" s="87" t="b">
        <v>0</v>
      </c>
      <c r="I211" s="87" t="b">
        <v>0</v>
      </c>
      <c r="J211" s="87" t="b">
        <v>0</v>
      </c>
      <c r="K211" s="87" t="b">
        <v>0</v>
      </c>
      <c r="L211" s="87" t="b">
        <v>0</v>
      </c>
    </row>
    <row r="212" spans="1:12" ht="15">
      <c r="A212" s="87" t="s">
        <v>2110</v>
      </c>
      <c r="B212" s="87" t="s">
        <v>2025</v>
      </c>
      <c r="C212" s="87">
        <v>2</v>
      </c>
      <c r="D212" s="131">
        <v>0.0022221741277791605</v>
      </c>
      <c r="E212" s="131">
        <v>2.2273152644234613</v>
      </c>
      <c r="F212" s="87" t="s">
        <v>2323</v>
      </c>
      <c r="G212" s="87" t="b">
        <v>0</v>
      </c>
      <c r="H212" s="87" t="b">
        <v>0</v>
      </c>
      <c r="I212" s="87" t="b">
        <v>0</v>
      </c>
      <c r="J212" s="87" t="b">
        <v>0</v>
      </c>
      <c r="K212" s="87" t="b">
        <v>0</v>
      </c>
      <c r="L212" s="87" t="b">
        <v>0</v>
      </c>
    </row>
    <row r="213" spans="1:12" ht="15">
      <c r="A213" s="87" t="s">
        <v>2025</v>
      </c>
      <c r="B213" s="87" t="s">
        <v>2277</v>
      </c>
      <c r="C213" s="87">
        <v>2</v>
      </c>
      <c r="D213" s="131">
        <v>0.0022221741277791605</v>
      </c>
      <c r="E213" s="131">
        <v>2.4034065234791426</v>
      </c>
      <c r="F213" s="87" t="s">
        <v>2323</v>
      </c>
      <c r="G213" s="87" t="b">
        <v>0</v>
      </c>
      <c r="H213" s="87" t="b">
        <v>0</v>
      </c>
      <c r="I213" s="87" t="b">
        <v>0</v>
      </c>
      <c r="J213" s="87" t="b">
        <v>0</v>
      </c>
      <c r="K213" s="87" t="b">
        <v>0</v>
      </c>
      <c r="L213" s="87" t="b">
        <v>0</v>
      </c>
    </row>
    <row r="214" spans="1:12" ht="15">
      <c r="A214" s="87" t="s">
        <v>2277</v>
      </c>
      <c r="B214" s="87" t="s">
        <v>2278</v>
      </c>
      <c r="C214" s="87">
        <v>2</v>
      </c>
      <c r="D214" s="131">
        <v>0.0022221741277791605</v>
      </c>
      <c r="E214" s="131">
        <v>2.8805277781988052</v>
      </c>
      <c r="F214" s="87" t="s">
        <v>2323</v>
      </c>
      <c r="G214" s="87" t="b">
        <v>0</v>
      </c>
      <c r="H214" s="87" t="b">
        <v>0</v>
      </c>
      <c r="I214" s="87" t="b">
        <v>0</v>
      </c>
      <c r="J214" s="87" t="b">
        <v>0</v>
      </c>
      <c r="K214" s="87" t="b">
        <v>0</v>
      </c>
      <c r="L214" s="87" t="b">
        <v>0</v>
      </c>
    </row>
    <row r="215" spans="1:12" ht="15">
      <c r="A215" s="87" t="s">
        <v>2278</v>
      </c>
      <c r="B215" s="87" t="s">
        <v>2111</v>
      </c>
      <c r="C215" s="87">
        <v>2</v>
      </c>
      <c r="D215" s="131">
        <v>0.0022221741277791605</v>
      </c>
      <c r="E215" s="131">
        <v>2.704436519143124</v>
      </c>
      <c r="F215" s="87" t="s">
        <v>2323</v>
      </c>
      <c r="G215" s="87" t="b">
        <v>0</v>
      </c>
      <c r="H215" s="87" t="b">
        <v>0</v>
      </c>
      <c r="I215" s="87" t="b">
        <v>0</v>
      </c>
      <c r="J215" s="87" t="b">
        <v>0</v>
      </c>
      <c r="K215" s="87" t="b">
        <v>0</v>
      </c>
      <c r="L215" s="87" t="b">
        <v>0</v>
      </c>
    </row>
    <row r="216" spans="1:12" ht="15">
      <c r="A216" s="87" t="s">
        <v>2111</v>
      </c>
      <c r="B216" s="87" t="s">
        <v>2279</v>
      </c>
      <c r="C216" s="87">
        <v>2</v>
      </c>
      <c r="D216" s="131">
        <v>0.0022221741277791605</v>
      </c>
      <c r="E216" s="131">
        <v>2.704436519143124</v>
      </c>
      <c r="F216" s="87" t="s">
        <v>2323</v>
      </c>
      <c r="G216" s="87" t="b">
        <v>0</v>
      </c>
      <c r="H216" s="87" t="b">
        <v>0</v>
      </c>
      <c r="I216" s="87" t="b">
        <v>0</v>
      </c>
      <c r="J216" s="87" t="b">
        <v>0</v>
      </c>
      <c r="K216" s="87" t="b">
        <v>0</v>
      </c>
      <c r="L216" s="87" t="b">
        <v>0</v>
      </c>
    </row>
    <row r="217" spans="1:12" ht="15">
      <c r="A217" s="87" t="s">
        <v>2279</v>
      </c>
      <c r="B217" s="87" t="s">
        <v>2280</v>
      </c>
      <c r="C217" s="87">
        <v>2</v>
      </c>
      <c r="D217" s="131">
        <v>0.0022221741277791605</v>
      </c>
      <c r="E217" s="131">
        <v>2.8805277781988052</v>
      </c>
      <c r="F217" s="87" t="s">
        <v>2323</v>
      </c>
      <c r="G217" s="87" t="b">
        <v>0</v>
      </c>
      <c r="H217" s="87" t="b">
        <v>0</v>
      </c>
      <c r="I217" s="87" t="b">
        <v>0</v>
      </c>
      <c r="J217" s="87" t="b">
        <v>0</v>
      </c>
      <c r="K217" s="87" t="b">
        <v>0</v>
      </c>
      <c r="L217" s="87" t="b">
        <v>0</v>
      </c>
    </row>
    <row r="218" spans="1:12" ht="15">
      <c r="A218" s="87" t="s">
        <v>2280</v>
      </c>
      <c r="B218" s="87" t="s">
        <v>2281</v>
      </c>
      <c r="C218" s="87">
        <v>2</v>
      </c>
      <c r="D218" s="131">
        <v>0.0022221741277791605</v>
      </c>
      <c r="E218" s="131">
        <v>2.8805277781988052</v>
      </c>
      <c r="F218" s="87" t="s">
        <v>2323</v>
      </c>
      <c r="G218" s="87" t="b">
        <v>0</v>
      </c>
      <c r="H218" s="87" t="b">
        <v>0</v>
      </c>
      <c r="I218" s="87" t="b">
        <v>0</v>
      </c>
      <c r="J218" s="87" t="b">
        <v>0</v>
      </c>
      <c r="K218" s="87" t="b">
        <v>0</v>
      </c>
      <c r="L218" s="87" t="b">
        <v>0</v>
      </c>
    </row>
    <row r="219" spans="1:12" ht="15">
      <c r="A219" s="87" t="s">
        <v>2281</v>
      </c>
      <c r="B219" s="87" t="s">
        <v>2282</v>
      </c>
      <c r="C219" s="87">
        <v>2</v>
      </c>
      <c r="D219" s="131">
        <v>0.0022221741277791605</v>
      </c>
      <c r="E219" s="131">
        <v>2.8805277781988052</v>
      </c>
      <c r="F219" s="87" t="s">
        <v>2323</v>
      </c>
      <c r="G219" s="87" t="b">
        <v>0</v>
      </c>
      <c r="H219" s="87" t="b">
        <v>0</v>
      </c>
      <c r="I219" s="87" t="b">
        <v>0</v>
      </c>
      <c r="J219" s="87" t="b">
        <v>1</v>
      </c>
      <c r="K219" s="87" t="b">
        <v>0</v>
      </c>
      <c r="L219" s="87" t="b">
        <v>0</v>
      </c>
    </row>
    <row r="220" spans="1:12" ht="15">
      <c r="A220" s="87" t="s">
        <v>2085</v>
      </c>
      <c r="B220" s="87" t="s">
        <v>2098</v>
      </c>
      <c r="C220" s="87">
        <v>2</v>
      </c>
      <c r="D220" s="131">
        <v>0.0022221741277791605</v>
      </c>
      <c r="E220" s="131">
        <v>2.5283452600874425</v>
      </c>
      <c r="F220" s="87" t="s">
        <v>2323</v>
      </c>
      <c r="G220" s="87" t="b">
        <v>0</v>
      </c>
      <c r="H220" s="87" t="b">
        <v>0</v>
      </c>
      <c r="I220" s="87" t="b">
        <v>0</v>
      </c>
      <c r="J220" s="87" t="b">
        <v>0</v>
      </c>
      <c r="K220" s="87" t="b">
        <v>0</v>
      </c>
      <c r="L220" s="87" t="b">
        <v>0</v>
      </c>
    </row>
    <row r="221" spans="1:12" ht="15">
      <c r="A221" s="87" t="s">
        <v>2098</v>
      </c>
      <c r="B221" s="87" t="s">
        <v>2290</v>
      </c>
      <c r="C221" s="87">
        <v>2</v>
      </c>
      <c r="D221" s="131">
        <v>0.0022221741277791605</v>
      </c>
      <c r="E221" s="131">
        <v>2.704436519143124</v>
      </c>
      <c r="F221" s="87" t="s">
        <v>2323</v>
      </c>
      <c r="G221" s="87" t="b">
        <v>0</v>
      </c>
      <c r="H221" s="87" t="b">
        <v>0</v>
      </c>
      <c r="I221" s="87" t="b">
        <v>0</v>
      </c>
      <c r="J221" s="87" t="b">
        <v>0</v>
      </c>
      <c r="K221" s="87" t="b">
        <v>0</v>
      </c>
      <c r="L221" s="87" t="b">
        <v>0</v>
      </c>
    </row>
    <row r="222" spans="1:12" ht="15">
      <c r="A222" s="87" t="s">
        <v>2290</v>
      </c>
      <c r="B222" s="87" t="s">
        <v>2291</v>
      </c>
      <c r="C222" s="87">
        <v>2</v>
      </c>
      <c r="D222" s="131">
        <v>0.0022221741277791605</v>
      </c>
      <c r="E222" s="131">
        <v>2.8805277781988052</v>
      </c>
      <c r="F222" s="87" t="s">
        <v>2323</v>
      </c>
      <c r="G222" s="87" t="b">
        <v>0</v>
      </c>
      <c r="H222" s="87" t="b">
        <v>0</v>
      </c>
      <c r="I222" s="87" t="b">
        <v>0</v>
      </c>
      <c r="J222" s="87" t="b">
        <v>0</v>
      </c>
      <c r="K222" s="87" t="b">
        <v>0</v>
      </c>
      <c r="L222" s="87" t="b">
        <v>0</v>
      </c>
    </row>
    <row r="223" spans="1:12" ht="15">
      <c r="A223" s="87" t="s">
        <v>2291</v>
      </c>
      <c r="B223" s="87" t="s">
        <v>2292</v>
      </c>
      <c r="C223" s="87">
        <v>2</v>
      </c>
      <c r="D223" s="131">
        <v>0.0022221741277791605</v>
      </c>
      <c r="E223" s="131">
        <v>2.8805277781988052</v>
      </c>
      <c r="F223" s="87" t="s">
        <v>2323</v>
      </c>
      <c r="G223" s="87" t="b">
        <v>0</v>
      </c>
      <c r="H223" s="87" t="b">
        <v>0</v>
      </c>
      <c r="I223" s="87" t="b">
        <v>0</v>
      </c>
      <c r="J223" s="87" t="b">
        <v>0</v>
      </c>
      <c r="K223" s="87" t="b">
        <v>0</v>
      </c>
      <c r="L223" s="87" t="b">
        <v>0</v>
      </c>
    </row>
    <row r="224" spans="1:12" ht="15">
      <c r="A224" s="87" t="s">
        <v>2292</v>
      </c>
      <c r="B224" s="87" t="s">
        <v>2293</v>
      </c>
      <c r="C224" s="87">
        <v>2</v>
      </c>
      <c r="D224" s="131">
        <v>0.0022221741277791605</v>
      </c>
      <c r="E224" s="131">
        <v>2.8805277781988052</v>
      </c>
      <c r="F224" s="87" t="s">
        <v>2323</v>
      </c>
      <c r="G224" s="87" t="b">
        <v>0</v>
      </c>
      <c r="H224" s="87" t="b">
        <v>0</v>
      </c>
      <c r="I224" s="87" t="b">
        <v>0</v>
      </c>
      <c r="J224" s="87" t="b">
        <v>0</v>
      </c>
      <c r="K224" s="87" t="b">
        <v>0</v>
      </c>
      <c r="L224" s="87" t="b">
        <v>0</v>
      </c>
    </row>
    <row r="225" spans="1:12" ht="15">
      <c r="A225" s="87" t="s">
        <v>2293</v>
      </c>
      <c r="B225" s="87" t="s">
        <v>1714</v>
      </c>
      <c r="C225" s="87">
        <v>2</v>
      </c>
      <c r="D225" s="131">
        <v>0.0022221741277791605</v>
      </c>
      <c r="E225" s="131">
        <v>2.4825877695267677</v>
      </c>
      <c r="F225" s="87" t="s">
        <v>2323</v>
      </c>
      <c r="G225" s="87" t="b">
        <v>0</v>
      </c>
      <c r="H225" s="87" t="b">
        <v>0</v>
      </c>
      <c r="I225" s="87" t="b">
        <v>0</v>
      </c>
      <c r="J225" s="87" t="b">
        <v>0</v>
      </c>
      <c r="K225" s="87" t="b">
        <v>0</v>
      </c>
      <c r="L225" s="87" t="b">
        <v>0</v>
      </c>
    </row>
    <row r="226" spans="1:12" ht="15">
      <c r="A226" s="87" t="s">
        <v>1714</v>
      </c>
      <c r="B226" s="87" t="s">
        <v>2294</v>
      </c>
      <c r="C226" s="87">
        <v>2</v>
      </c>
      <c r="D226" s="131">
        <v>0.0022221741277791605</v>
      </c>
      <c r="E226" s="131">
        <v>2.4825877695267677</v>
      </c>
      <c r="F226" s="87" t="s">
        <v>2323</v>
      </c>
      <c r="G226" s="87" t="b">
        <v>0</v>
      </c>
      <c r="H226" s="87" t="b">
        <v>0</v>
      </c>
      <c r="I226" s="87" t="b">
        <v>0</v>
      </c>
      <c r="J226" s="87" t="b">
        <v>0</v>
      </c>
      <c r="K226" s="87" t="b">
        <v>0</v>
      </c>
      <c r="L226" s="87" t="b">
        <v>0</v>
      </c>
    </row>
    <row r="227" spans="1:12" ht="15">
      <c r="A227" s="87" t="s">
        <v>2294</v>
      </c>
      <c r="B227" s="87" t="s">
        <v>2059</v>
      </c>
      <c r="C227" s="87">
        <v>2</v>
      </c>
      <c r="D227" s="131">
        <v>0.0022221741277791605</v>
      </c>
      <c r="E227" s="131">
        <v>2.579497782534824</v>
      </c>
      <c r="F227" s="87" t="s">
        <v>2323</v>
      </c>
      <c r="G227" s="87" t="b">
        <v>0</v>
      </c>
      <c r="H227" s="87" t="b">
        <v>0</v>
      </c>
      <c r="I227" s="87" t="b">
        <v>0</v>
      </c>
      <c r="J227" s="87" t="b">
        <v>0</v>
      </c>
      <c r="K227" s="87" t="b">
        <v>0</v>
      </c>
      <c r="L227" s="87" t="b">
        <v>0</v>
      </c>
    </row>
    <row r="228" spans="1:12" ht="15">
      <c r="A228" s="87" t="s">
        <v>2059</v>
      </c>
      <c r="B228" s="87" t="s">
        <v>2295</v>
      </c>
      <c r="C228" s="87">
        <v>2</v>
      </c>
      <c r="D228" s="131">
        <v>0.0022221741277791605</v>
      </c>
      <c r="E228" s="131">
        <v>2.579497782534824</v>
      </c>
      <c r="F228" s="87" t="s">
        <v>2323</v>
      </c>
      <c r="G228" s="87" t="b">
        <v>0</v>
      </c>
      <c r="H228" s="87" t="b">
        <v>0</v>
      </c>
      <c r="I228" s="87" t="b">
        <v>0</v>
      </c>
      <c r="J228" s="87" t="b">
        <v>0</v>
      </c>
      <c r="K228" s="87" t="b">
        <v>0</v>
      </c>
      <c r="L228" s="87" t="b">
        <v>0</v>
      </c>
    </row>
    <row r="229" spans="1:12" ht="15">
      <c r="A229" s="87" t="s">
        <v>2295</v>
      </c>
      <c r="B229" s="87" t="s">
        <v>2296</v>
      </c>
      <c r="C229" s="87">
        <v>2</v>
      </c>
      <c r="D229" s="131">
        <v>0.0022221741277791605</v>
      </c>
      <c r="E229" s="131">
        <v>2.8805277781988052</v>
      </c>
      <c r="F229" s="87" t="s">
        <v>2323</v>
      </c>
      <c r="G229" s="87" t="b">
        <v>0</v>
      </c>
      <c r="H229" s="87" t="b">
        <v>0</v>
      </c>
      <c r="I229" s="87" t="b">
        <v>0</v>
      </c>
      <c r="J229" s="87" t="b">
        <v>0</v>
      </c>
      <c r="K229" s="87" t="b">
        <v>0</v>
      </c>
      <c r="L229" s="87" t="b">
        <v>0</v>
      </c>
    </row>
    <row r="230" spans="1:12" ht="15">
      <c r="A230" s="87" t="s">
        <v>242</v>
      </c>
      <c r="B230" s="87" t="s">
        <v>276</v>
      </c>
      <c r="C230" s="87">
        <v>2</v>
      </c>
      <c r="D230" s="131">
        <v>0.0022221741277791605</v>
      </c>
      <c r="E230" s="131">
        <v>2.4034065234791426</v>
      </c>
      <c r="F230" s="87" t="s">
        <v>2323</v>
      </c>
      <c r="G230" s="87" t="b">
        <v>0</v>
      </c>
      <c r="H230" s="87" t="b">
        <v>0</v>
      </c>
      <c r="I230" s="87" t="b">
        <v>0</v>
      </c>
      <c r="J230" s="87" t="b">
        <v>0</v>
      </c>
      <c r="K230" s="87" t="b">
        <v>0</v>
      </c>
      <c r="L230" s="87" t="b">
        <v>0</v>
      </c>
    </row>
    <row r="231" spans="1:12" ht="15">
      <c r="A231" s="87" t="s">
        <v>1788</v>
      </c>
      <c r="B231" s="87" t="s">
        <v>1750</v>
      </c>
      <c r="C231" s="87">
        <v>2</v>
      </c>
      <c r="D231" s="131">
        <v>0.002585956599880648</v>
      </c>
      <c r="E231" s="131">
        <v>2.005466514807105</v>
      </c>
      <c r="F231" s="87" t="s">
        <v>2323</v>
      </c>
      <c r="G231" s="87" t="b">
        <v>0</v>
      </c>
      <c r="H231" s="87" t="b">
        <v>0</v>
      </c>
      <c r="I231" s="87" t="b">
        <v>0</v>
      </c>
      <c r="J231" s="87" t="b">
        <v>0</v>
      </c>
      <c r="K231" s="87" t="b">
        <v>0</v>
      </c>
      <c r="L231" s="87" t="b">
        <v>0</v>
      </c>
    </row>
    <row r="232" spans="1:12" ht="15">
      <c r="A232" s="87" t="s">
        <v>2064</v>
      </c>
      <c r="B232" s="87" t="s">
        <v>2064</v>
      </c>
      <c r="C232" s="87">
        <v>2</v>
      </c>
      <c r="D232" s="131">
        <v>0.002585956599880648</v>
      </c>
      <c r="E232" s="131">
        <v>2.2784677868708427</v>
      </c>
      <c r="F232" s="87" t="s">
        <v>2323</v>
      </c>
      <c r="G232" s="87" t="b">
        <v>0</v>
      </c>
      <c r="H232" s="87" t="b">
        <v>0</v>
      </c>
      <c r="I232" s="87" t="b">
        <v>0</v>
      </c>
      <c r="J232" s="87" t="b">
        <v>0</v>
      </c>
      <c r="K232" s="87" t="b">
        <v>0</v>
      </c>
      <c r="L232" s="87" t="b">
        <v>0</v>
      </c>
    </row>
    <row r="233" spans="1:12" ht="15">
      <c r="A233" s="87" t="s">
        <v>1757</v>
      </c>
      <c r="B233" s="87" t="s">
        <v>2061</v>
      </c>
      <c r="C233" s="87">
        <v>2</v>
      </c>
      <c r="D233" s="131">
        <v>0.0022221741277791605</v>
      </c>
      <c r="E233" s="131">
        <v>1.9262852687594803</v>
      </c>
      <c r="F233" s="87" t="s">
        <v>2323</v>
      </c>
      <c r="G233" s="87" t="b">
        <v>1</v>
      </c>
      <c r="H233" s="87" t="b">
        <v>0</v>
      </c>
      <c r="I233" s="87" t="b">
        <v>0</v>
      </c>
      <c r="J233" s="87" t="b">
        <v>0</v>
      </c>
      <c r="K233" s="87" t="b">
        <v>0</v>
      </c>
      <c r="L233" s="87" t="b">
        <v>0</v>
      </c>
    </row>
    <row r="234" spans="1:12" ht="15">
      <c r="A234" s="87" t="s">
        <v>2061</v>
      </c>
      <c r="B234" s="87" t="s">
        <v>2041</v>
      </c>
      <c r="C234" s="87">
        <v>2</v>
      </c>
      <c r="D234" s="131">
        <v>0.0022221741277791605</v>
      </c>
      <c r="E234" s="131">
        <v>2.3064965104710864</v>
      </c>
      <c r="F234" s="87" t="s">
        <v>2323</v>
      </c>
      <c r="G234" s="87" t="b">
        <v>0</v>
      </c>
      <c r="H234" s="87" t="b">
        <v>0</v>
      </c>
      <c r="I234" s="87" t="b">
        <v>0</v>
      </c>
      <c r="J234" s="87" t="b">
        <v>0</v>
      </c>
      <c r="K234" s="87" t="b">
        <v>0</v>
      </c>
      <c r="L234" s="87" t="b">
        <v>0</v>
      </c>
    </row>
    <row r="235" spans="1:12" ht="15">
      <c r="A235" s="87" t="s">
        <v>2041</v>
      </c>
      <c r="B235" s="87" t="s">
        <v>2301</v>
      </c>
      <c r="C235" s="87">
        <v>2</v>
      </c>
      <c r="D235" s="131">
        <v>0.0022221741277791605</v>
      </c>
      <c r="E235" s="131">
        <v>2.4825877695267677</v>
      </c>
      <c r="F235" s="87" t="s">
        <v>2323</v>
      </c>
      <c r="G235" s="87" t="b">
        <v>0</v>
      </c>
      <c r="H235" s="87" t="b">
        <v>0</v>
      </c>
      <c r="I235" s="87" t="b">
        <v>0</v>
      </c>
      <c r="J235" s="87" t="b">
        <v>0</v>
      </c>
      <c r="K235" s="87" t="b">
        <v>0</v>
      </c>
      <c r="L235" s="87" t="b">
        <v>0</v>
      </c>
    </row>
    <row r="236" spans="1:12" ht="15">
      <c r="A236" s="87" t="s">
        <v>2301</v>
      </c>
      <c r="B236" s="87" t="s">
        <v>2302</v>
      </c>
      <c r="C236" s="87">
        <v>2</v>
      </c>
      <c r="D236" s="131">
        <v>0.0022221741277791605</v>
      </c>
      <c r="E236" s="131">
        <v>2.8805277781988052</v>
      </c>
      <c r="F236" s="87" t="s">
        <v>2323</v>
      </c>
      <c r="G236" s="87" t="b">
        <v>0</v>
      </c>
      <c r="H236" s="87" t="b">
        <v>0</v>
      </c>
      <c r="I236" s="87" t="b">
        <v>0</v>
      </c>
      <c r="J236" s="87" t="b">
        <v>0</v>
      </c>
      <c r="K236" s="87" t="b">
        <v>0</v>
      </c>
      <c r="L236" s="87" t="b">
        <v>0</v>
      </c>
    </row>
    <row r="237" spans="1:12" ht="15">
      <c r="A237" s="87" t="s">
        <v>2302</v>
      </c>
      <c r="B237" s="87" t="s">
        <v>2303</v>
      </c>
      <c r="C237" s="87">
        <v>2</v>
      </c>
      <c r="D237" s="131">
        <v>0.0022221741277791605</v>
      </c>
      <c r="E237" s="131">
        <v>2.8805277781988052</v>
      </c>
      <c r="F237" s="87" t="s">
        <v>2323</v>
      </c>
      <c r="G237" s="87" t="b">
        <v>0</v>
      </c>
      <c r="H237" s="87" t="b">
        <v>0</v>
      </c>
      <c r="I237" s="87" t="b">
        <v>0</v>
      </c>
      <c r="J237" s="87" t="b">
        <v>0</v>
      </c>
      <c r="K237" s="87" t="b">
        <v>0</v>
      </c>
      <c r="L237" s="87" t="b">
        <v>0</v>
      </c>
    </row>
    <row r="238" spans="1:12" ht="15">
      <c r="A238" s="87" t="s">
        <v>2303</v>
      </c>
      <c r="B238" s="87" t="s">
        <v>1749</v>
      </c>
      <c r="C238" s="87">
        <v>2</v>
      </c>
      <c r="D238" s="131">
        <v>0.0022221741277791605</v>
      </c>
      <c r="E238" s="131">
        <v>2.0354297381845483</v>
      </c>
      <c r="F238" s="87" t="s">
        <v>2323</v>
      </c>
      <c r="G238" s="87" t="b">
        <v>0</v>
      </c>
      <c r="H238" s="87" t="b">
        <v>0</v>
      </c>
      <c r="I238" s="87" t="b">
        <v>0</v>
      </c>
      <c r="J238" s="87" t="b">
        <v>0</v>
      </c>
      <c r="K238" s="87" t="b">
        <v>0</v>
      </c>
      <c r="L238" s="87" t="b">
        <v>0</v>
      </c>
    </row>
    <row r="239" spans="1:12" ht="15">
      <c r="A239" s="87" t="s">
        <v>1749</v>
      </c>
      <c r="B239" s="87" t="s">
        <v>2304</v>
      </c>
      <c r="C239" s="87">
        <v>2</v>
      </c>
      <c r="D239" s="131">
        <v>0.0022221741277791605</v>
      </c>
      <c r="E239" s="131">
        <v>2.2784677868708427</v>
      </c>
      <c r="F239" s="87" t="s">
        <v>2323</v>
      </c>
      <c r="G239" s="87" t="b">
        <v>0</v>
      </c>
      <c r="H239" s="87" t="b">
        <v>0</v>
      </c>
      <c r="I239" s="87" t="b">
        <v>0</v>
      </c>
      <c r="J239" s="87" t="b">
        <v>0</v>
      </c>
      <c r="K239" s="87" t="b">
        <v>0</v>
      </c>
      <c r="L239" s="87" t="b">
        <v>0</v>
      </c>
    </row>
    <row r="240" spans="1:12" ht="15">
      <c r="A240" s="87" t="s">
        <v>2304</v>
      </c>
      <c r="B240" s="87" t="s">
        <v>2102</v>
      </c>
      <c r="C240" s="87">
        <v>2</v>
      </c>
      <c r="D240" s="131">
        <v>0.0022221741277791605</v>
      </c>
      <c r="E240" s="131">
        <v>2.704436519143124</v>
      </c>
      <c r="F240" s="87" t="s">
        <v>2323</v>
      </c>
      <c r="G240" s="87" t="b">
        <v>0</v>
      </c>
      <c r="H240" s="87" t="b">
        <v>0</v>
      </c>
      <c r="I240" s="87" t="b">
        <v>0</v>
      </c>
      <c r="J240" s="87" t="b">
        <v>0</v>
      </c>
      <c r="K240" s="87" t="b">
        <v>0</v>
      </c>
      <c r="L240" s="87" t="b">
        <v>0</v>
      </c>
    </row>
    <row r="241" spans="1:12" ht="15">
      <c r="A241" s="87" t="s">
        <v>2102</v>
      </c>
      <c r="B241" s="87" t="s">
        <v>2305</v>
      </c>
      <c r="C241" s="87">
        <v>2</v>
      </c>
      <c r="D241" s="131">
        <v>0.0022221741277791605</v>
      </c>
      <c r="E241" s="131">
        <v>2.704436519143124</v>
      </c>
      <c r="F241" s="87" t="s">
        <v>2323</v>
      </c>
      <c r="G241" s="87" t="b">
        <v>0</v>
      </c>
      <c r="H241" s="87" t="b">
        <v>0</v>
      </c>
      <c r="I241" s="87" t="b">
        <v>0</v>
      </c>
      <c r="J241" s="87" t="b">
        <v>0</v>
      </c>
      <c r="K241" s="87" t="b">
        <v>0</v>
      </c>
      <c r="L241" s="87" t="b">
        <v>0</v>
      </c>
    </row>
    <row r="242" spans="1:12" ht="15">
      <c r="A242" s="87" t="s">
        <v>2058</v>
      </c>
      <c r="B242" s="87" t="s">
        <v>2030</v>
      </c>
      <c r="C242" s="87">
        <v>2</v>
      </c>
      <c r="D242" s="131">
        <v>0.0022221741277791605</v>
      </c>
      <c r="E242" s="131">
        <v>2.1023765278151614</v>
      </c>
      <c r="F242" s="87" t="s">
        <v>2323</v>
      </c>
      <c r="G242" s="87" t="b">
        <v>0</v>
      </c>
      <c r="H242" s="87" t="b">
        <v>0</v>
      </c>
      <c r="I242" s="87" t="b">
        <v>0</v>
      </c>
      <c r="J242" s="87" t="b">
        <v>0</v>
      </c>
      <c r="K242" s="87" t="b">
        <v>0</v>
      </c>
      <c r="L242" s="87" t="b">
        <v>0</v>
      </c>
    </row>
    <row r="243" spans="1:12" ht="15">
      <c r="A243" s="87" t="s">
        <v>2030</v>
      </c>
      <c r="B243" s="87" t="s">
        <v>2025</v>
      </c>
      <c r="C243" s="87">
        <v>2</v>
      </c>
      <c r="D243" s="131">
        <v>0.0022221741277791605</v>
      </c>
      <c r="E243" s="131">
        <v>1.9262852687594803</v>
      </c>
      <c r="F243" s="87" t="s">
        <v>2323</v>
      </c>
      <c r="G243" s="87" t="b">
        <v>0</v>
      </c>
      <c r="H243" s="87" t="b">
        <v>0</v>
      </c>
      <c r="I243" s="87" t="b">
        <v>0</v>
      </c>
      <c r="J243" s="87" t="b">
        <v>0</v>
      </c>
      <c r="K243" s="87" t="b">
        <v>0</v>
      </c>
      <c r="L243" s="87" t="b">
        <v>0</v>
      </c>
    </row>
    <row r="244" spans="1:12" ht="15">
      <c r="A244" s="87" t="s">
        <v>2025</v>
      </c>
      <c r="B244" s="87" t="s">
        <v>2119</v>
      </c>
      <c r="C244" s="87">
        <v>2</v>
      </c>
      <c r="D244" s="131">
        <v>0.0022221741277791605</v>
      </c>
      <c r="E244" s="131">
        <v>2.2273152644234613</v>
      </c>
      <c r="F244" s="87" t="s">
        <v>2323</v>
      </c>
      <c r="G244" s="87" t="b">
        <v>0</v>
      </c>
      <c r="H244" s="87" t="b">
        <v>0</v>
      </c>
      <c r="I244" s="87" t="b">
        <v>0</v>
      </c>
      <c r="J244" s="87" t="b">
        <v>0</v>
      </c>
      <c r="K244" s="87" t="b">
        <v>0</v>
      </c>
      <c r="L244" s="87" t="b">
        <v>0</v>
      </c>
    </row>
    <row r="245" spans="1:12" ht="15">
      <c r="A245" s="87" t="s">
        <v>2119</v>
      </c>
      <c r="B245" s="87" t="s">
        <v>2307</v>
      </c>
      <c r="C245" s="87">
        <v>2</v>
      </c>
      <c r="D245" s="131">
        <v>0.0022221741277791605</v>
      </c>
      <c r="E245" s="131">
        <v>2.704436519143124</v>
      </c>
      <c r="F245" s="87" t="s">
        <v>2323</v>
      </c>
      <c r="G245" s="87" t="b">
        <v>0</v>
      </c>
      <c r="H245" s="87" t="b">
        <v>0</v>
      </c>
      <c r="I245" s="87" t="b">
        <v>0</v>
      </c>
      <c r="J245" s="87" t="b">
        <v>0</v>
      </c>
      <c r="K245" s="87" t="b">
        <v>0</v>
      </c>
      <c r="L245" s="87" t="b">
        <v>0</v>
      </c>
    </row>
    <row r="246" spans="1:12" ht="15">
      <c r="A246" s="87" t="s">
        <v>2307</v>
      </c>
      <c r="B246" s="87" t="s">
        <v>2308</v>
      </c>
      <c r="C246" s="87">
        <v>2</v>
      </c>
      <c r="D246" s="131">
        <v>0.0022221741277791605</v>
      </c>
      <c r="E246" s="131">
        <v>2.8805277781988052</v>
      </c>
      <c r="F246" s="87" t="s">
        <v>2323</v>
      </c>
      <c r="G246" s="87" t="b">
        <v>0</v>
      </c>
      <c r="H246" s="87" t="b">
        <v>0</v>
      </c>
      <c r="I246" s="87" t="b">
        <v>0</v>
      </c>
      <c r="J246" s="87" t="b">
        <v>0</v>
      </c>
      <c r="K246" s="87" t="b">
        <v>1</v>
      </c>
      <c r="L246" s="87" t="b">
        <v>0</v>
      </c>
    </row>
    <row r="247" spans="1:12" ht="15">
      <c r="A247" s="87" t="s">
        <v>2308</v>
      </c>
      <c r="B247" s="87" t="s">
        <v>2309</v>
      </c>
      <c r="C247" s="87">
        <v>2</v>
      </c>
      <c r="D247" s="131">
        <v>0.0022221741277791605</v>
      </c>
      <c r="E247" s="131">
        <v>2.8805277781988052</v>
      </c>
      <c r="F247" s="87" t="s">
        <v>2323</v>
      </c>
      <c r="G247" s="87" t="b">
        <v>0</v>
      </c>
      <c r="H247" s="87" t="b">
        <v>1</v>
      </c>
      <c r="I247" s="87" t="b">
        <v>0</v>
      </c>
      <c r="J247" s="87" t="b">
        <v>0</v>
      </c>
      <c r="K247" s="87" t="b">
        <v>0</v>
      </c>
      <c r="L247" s="87" t="b">
        <v>0</v>
      </c>
    </row>
    <row r="248" spans="1:12" ht="15">
      <c r="A248" s="87" t="s">
        <v>2309</v>
      </c>
      <c r="B248" s="87" t="s">
        <v>1765</v>
      </c>
      <c r="C248" s="87">
        <v>2</v>
      </c>
      <c r="D248" s="131">
        <v>0.0022221741277791605</v>
      </c>
      <c r="E248" s="131">
        <v>2.3364597338485296</v>
      </c>
      <c r="F248" s="87" t="s">
        <v>2323</v>
      </c>
      <c r="G248" s="87" t="b">
        <v>0</v>
      </c>
      <c r="H248" s="87" t="b">
        <v>0</v>
      </c>
      <c r="I248" s="87" t="b">
        <v>0</v>
      </c>
      <c r="J248" s="87" t="b">
        <v>0</v>
      </c>
      <c r="K248" s="87" t="b">
        <v>0</v>
      </c>
      <c r="L248" s="87" t="b">
        <v>0</v>
      </c>
    </row>
    <row r="249" spans="1:12" ht="15">
      <c r="A249" s="87" t="s">
        <v>1765</v>
      </c>
      <c r="B249" s="87" t="s">
        <v>1764</v>
      </c>
      <c r="C249" s="87">
        <v>2</v>
      </c>
      <c r="D249" s="131">
        <v>0.0022221741277791605</v>
      </c>
      <c r="E249" s="131">
        <v>1.734399742520567</v>
      </c>
      <c r="F249" s="87" t="s">
        <v>2323</v>
      </c>
      <c r="G249" s="87" t="b">
        <v>0</v>
      </c>
      <c r="H249" s="87" t="b">
        <v>0</v>
      </c>
      <c r="I249" s="87" t="b">
        <v>0</v>
      </c>
      <c r="J249" s="87" t="b">
        <v>0</v>
      </c>
      <c r="K249" s="87" t="b">
        <v>0</v>
      </c>
      <c r="L249" s="87" t="b">
        <v>0</v>
      </c>
    </row>
    <row r="250" spans="1:12" ht="15">
      <c r="A250" s="87" t="s">
        <v>1764</v>
      </c>
      <c r="B250" s="87" t="s">
        <v>2310</v>
      </c>
      <c r="C250" s="87">
        <v>2</v>
      </c>
      <c r="D250" s="131">
        <v>0.0022221741277791605</v>
      </c>
      <c r="E250" s="131">
        <v>2.2784677868708427</v>
      </c>
      <c r="F250" s="87" t="s">
        <v>2323</v>
      </c>
      <c r="G250" s="87" t="b">
        <v>0</v>
      </c>
      <c r="H250" s="87" t="b">
        <v>0</v>
      </c>
      <c r="I250" s="87" t="b">
        <v>0</v>
      </c>
      <c r="J250" s="87" t="b">
        <v>0</v>
      </c>
      <c r="K250" s="87" t="b">
        <v>0</v>
      </c>
      <c r="L250" s="87" t="b">
        <v>0</v>
      </c>
    </row>
    <row r="251" spans="1:12" ht="15">
      <c r="A251" s="87" t="s">
        <v>2310</v>
      </c>
      <c r="B251" s="87" t="s">
        <v>2065</v>
      </c>
      <c r="C251" s="87">
        <v>2</v>
      </c>
      <c r="D251" s="131">
        <v>0.0022221741277791605</v>
      </c>
      <c r="E251" s="131">
        <v>2.579497782534824</v>
      </c>
      <c r="F251" s="87" t="s">
        <v>2323</v>
      </c>
      <c r="G251" s="87" t="b">
        <v>0</v>
      </c>
      <c r="H251" s="87" t="b">
        <v>0</v>
      </c>
      <c r="I251" s="87" t="b">
        <v>0</v>
      </c>
      <c r="J251" s="87" t="b">
        <v>0</v>
      </c>
      <c r="K251" s="87" t="b">
        <v>0</v>
      </c>
      <c r="L251" s="87" t="b">
        <v>0</v>
      </c>
    </row>
    <row r="252" spans="1:12" ht="15">
      <c r="A252" s="87" t="s">
        <v>2066</v>
      </c>
      <c r="B252" s="87" t="s">
        <v>2311</v>
      </c>
      <c r="C252" s="87">
        <v>2</v>
      </c>
      <c r="D252" s="131">
        <v>0.0022221741277791605</v>
      </c>
      <c r="E252" s="131">
        <v>2.579497782534824</v>
      </c>
      <c r="F252" s="87" t="s">
        <v>2323</v>
      </c>
      <c r="G252" s="87" t="b">
        <v>0</v>
      </c>
      <c r="H252" s="87" t="b">
        <v>0</v>
      </c>
      <c r="I252" s="87" t="b">
        <v>0</v>
      </c>
      <c r="J252" s="87" t="b">
        <v>0</v>
      </c>
      <c r="K252" s="87" t="b">
        <v>0</v>
      </c>
      <c r="L252" s="87" t="b">
        <v>0</v>
      </c>
    </row>
    <row r="253" spans="1:12" ht="15">
      <c r="A253" s="87" t="s">
        <v>2311</v>
      </c>
      <c r="B253" s="87" t="s">
        <v>1765</v>
      </c>
      <c r="C253" s="87">
        <v>2</v>
      </c>
      <c r="D253" s="131">
        <v>0.0022221741277791605</v>
      </c>
      <c r="E253" s="131">
        <v>2.3364597338485296</v>
      </c>
      <c r="F253" s="87" t="s">
        <v>2323</v>
      </c>
      <c r="G253" s="87" t="b">
        <v>0</v>
      </c>
      <c r="H253" s="87" t="b">
        <v>0</v>
      </c>
      <c r="I253" s="87" t="b">
        <v>0</v>
      </c>
      <c r="J253" s="87" t="b">
        <v>0</v>
      </c>
      <c r="K253" s="87" t="b">
        <v>0</v>
      </c>
      <c r="L253" s="87" t="b">
        <v>0</v>
      </c>
    </row>
    <row r="254" spans="1:12" ht="15">
      <c r="A254" s="87" t="s">
        <v>1765</v>
      </c>
      <c r="B254" s="87" t="s">
        <v>2312</v>
      </c>
      <c r="C254" s="87">
        <v>2</v>
      </c>
      <c r="D254" s="131">
        <v>0.0022221741277791605</v>
      </c>
      <c r="E254" s="131">
        <v>2.3364597338485296</v>
      </c>
      <c r="F254" s="87" t="s">
        <v>2323</v>
      </c>
      <c r="G254" s="87" t="b">
        <v>0</v>
      </c>
      <c r="H254" s="87" t="b">
        <v>0</v>
      </c>
      <c r="I254" s="87" t="b">
        <v>0</v>
      </c>
      <c r="J254" s="87" t="b">
        <v>0</v>
      </c>
      <c r="K254" s="87" t="b">
        <v>1</v>
      </c>
      <c r="L254" s="87" t="b">
        <v>0</v>
      </c>
    </row>
    <row r="255" spans="1:12" ht="15">
      <c r="A255" s="87" t="s">
        <v>2312</v>
      </c>
      <c r="B255" s="87" t="s">
        <v>2313</v>
      </c>
      <c r="C255" s="87">
        <v>2</v>
      </c>
      <c r="D255" s="131">
        <v>0.0022221741277791605</v>
      </c>
      <c r="E255" s="131">
        <v>2.8805277781988052</v>
      </c>
      <c r="F255" s="87" t="s">
        <v>2323</v>
      </c>
      <c r="G255" s="87" t="b">
        <v>0</v>
      </c>
      <c r="H255" s="87" t="b">
        <v>1</v>
      </c>
      <c r="I255" s="87" t="b">
        <v>0</v>
      </c>
      <c r="J255" s="87" t="b">
        <v>0</v>
      </c>
      <c r="K255" s="87" t="b">
        <v>0</v>
      </c>
      <c r="L255" s="87" t="b">
        <v>0</v>
      </c>
    </row>
    <row r="256" spans="1:12" ht="15">
      <c r="A256" s="87" t="s">
        <v>2313</v>
      </c>
      <c r="B256" s="87" t="s">
        <v>1764</v>
      </c>
      <c r="C256" s="87">
        <v>2</v>
      </c>
      <c r="D256" s="131">
        <v>0.0022221741277791605</v>
      </c>
      <c r="E256" s="131">
        <v>2.2784677868708427</v>
      </c>
      <c r="F256" s="87" t="s">
        <v>2323</v>
      </c>
      <c r="G256" s="87" t="b">
        <v>0</v>
      </c>
      <c r="H256" s="87" t="b">
        <v>0</v>
      </c>
      <c r="I256" s="87" t="b">
        <v>0</v>
      </c>
      <c r="J256" s="87" t="b">
        <v>0</v>
      </c>
      <c r="K256" s="87" t="b">
        <v>0</v>
      </c>
      <c r="L256" s="87" t="b">
        <v>0</v>
      </c>
    </row>
    <row r="257" spans="1:12" ht="15">
      <c r="A257" s="87" t="s">
        <v>1764</v>
      </c>
      <c r="B257" s="87" t="s">
        <v>2314</v>
      </c>
      <c r="C257" s="87">
        <v>2</v>
      </c>
      <c r="D257" s="131">
        <v>0.0022221741277791605</v>
      </c>
      <c r="E257" s="131">
        <v>2.2784677868708427</v>
      </c>
      <c r="F257" s="87" t="s">
        <v>2323</v>
      </c>
      <c r="G257" s="87" t="b">
        <v>0</v>
      </c>
      <c r="H257" s="87" t="b">
        <v>0</v>
      </c>
      <c r="I257" s="87" t="b">
        <v>0</v>
      </c>
      <c r="J257" s="87" t="b">
        <v>0</v>
      </c>
      <c r="K257" s="87" t="b">
        <v>0</v>
      </c>
      <c r="L257" s="87" t="b">
        <v>0</v>
      </c>
    </row>
    <row r="258" spans="1:12" ht="15">
      <c r="A258" s="87" t="s">
        <v>2314</v>
      </c>
      <c r="B258" s="87" t="s">
        <v>2315</v>
      </c>
      <c r="C258" s="87">
        <v>2</v>
      </c>
      <c r="D258" s="131">
        <v>0.0022221741277791605</v>
      </c>
      <c r="E258" s="131">
        <v>2.8805277781988052</v>
      </c>
      <c r="F258" s="87" t="s">
        <v>2323</v>
      </c>
      <c r="G258" s="87" t="b">
        <v>0</v>
      </c>
      <c r="H258" s="87" t="b">
        <v>0</v>
      </c>
      <c r="I258" s="87" t="b">
        <v>0</v>
      </c>
      <c r="J258" s="87" t="b">
        <v>0</v>
      </c>
      <c r="K258" s="87" t="b">
        <v>0</v>
      </c>
      <c r="L258" s="87" t="b">
        <v>0</v>
      </c>
    </row>
    <row r="259" spans="1:12" ht="15">
      <c r="A259" s="87" t="s">
        <v>2315</v>
      </c>
      <c r="B259" s="87" t="s">
        <v>2065</v>
      </c>
      <c r="C259" s="87">
        <v>2</v>
      </c>
      <c r="D259" s="131">
        <v>0.0022221741277791605</v>
      </c>
      <c r="E259" s="131">
        <v>2.579497782534824</v>
      </c>
      <c r="F259" s="87" t="s">
        <v>2323</v>
      </c>
      <c r="G259" s="87" t="b">
        <v>0</v>
      </c>
      <c r="H259" s="87" t="b">
        <v>0</v>
      </c>
      <c r="I259" s="87" t="b">
        <v>0</v>
      </c>
      <c r="J259" s="87" t="b">
        <v>0</v>
      </c>
      <c r="K259" s="87" t="b">
        <v>0</v>
      </c>
      <c r="L259" s="87" t="b">
        <v>0</v>
      </c>
    </row>
    <row r="260" spans="1:12" ht="15">
      <c r="A260" s="87" t="s">
        <v>2066</v>
      </c>
      <c r="B260" s="87" t="s">
        <v>2316</v>
      </c>
      <c r="C260" s="87">
        <v>2</v>
      </c>
      <c r="D260" s="131">
        <v>0.0022221741277791605</v>
      </c>
      <c r="E260" s="131">
        <v>2.579497782534824</v>
      </c>
      <c r="F260" s="87" t="s">
        <v>2323</v>
      </c>
      <c r="G260" s="87" t="b">
        <v>0</v>
      </c>
      <c r="H260" s="87" t="b">
        <v>0</v>
      </c>
      <c r="I260" s="87" t="b">
        <v>0</v>
      </c>
      <c r="J260" s="87" t="b">
        <v>0</v>
      </c>
      <c r="K260" s="87" t="b">
        <v>0</v>
      </c>
      <c r="L260" s="87" t="b">
        <v>0</v>
      </c>
    </row>
    <row r="261" spans="1:12" ht="15">
      <c r="A261" s="87" t="s">
        <v>2316</v>
      </c>
      <c r="B261" s="87" t="s">
        <v>2060</v>
      </c>
      <c r="C261" s="87">
        <v>2</v>
      </c>
      <c r="D261" s="131">
        <v>0.0022221741277791605</v>
      </c>
      <c r="E261" s="131">
        <v>2.579497782534824</v>
      </c>
      <c r="F261" s="87" t="s">
        <v>2323</v>
      </c>
      <c r="G261" s="87" t="b">
        <v>0</v>
      </c>
      <c r="H261" s="87" t="b">
        <v>0</v>
      </c>
      <c r="I261" s="87" t="b">
        <v>0</v>
      </c>
      <c r="J261" s="87" t="b">
        <v>0</v>
      </c>
      <c r="K261" s="87" t="b">
        <v>0</v>
      </c>
      <c r="L261" s="87" t="b">
        <v>0</v>
      </c>
    </row>
    <row r="262" spans="1:12" ht="15">
      <c r="A262" s="87" t="s">
        <v>2317</v>
      </c>
      <c r="B262" s="87" t="s">
        <v>2030</v>
      </c>
      <c r="C262" s="87">
        <v>2</v>
      </c>
      <c r="D262" s="131">
        <v>0.0022221741277791605</v>
      </c>
      <c r="E262" s="131">
        <v>2.4034065234791426</v>
      </c>
      <c r="F262" s="87" t="s">
        <v>2323</v>
      </c>
      <c r="G262" s="87" t="b">
        <v>0</v>
      </c>
      <c r="H262" s="87" t="b">
        <v>0</v>
      </c>
      <c r="I262" s="87" t="b">
        <v>0</v>
      </c>
      <c r="J262" s="87" t="b">
        <v>0</v>
      </c>
      <c r="K262" s="87" t="b">
        <v>0</v>
      </c>
      <c r="L262" s="87" t="b">
        <v>0</v>
      </c>
    </row>
    <row r="263" spans="1:12" ht="15">
      <c r="A263" s="87" t="s">
        <v>2030</v>
      </c>
      <c r="B263" s="87" t="s">
        <v>1749</v>
      </c>
      <c r="C263" s="87">
        <v>2</v>
      </c>
      <c r="D263" s="131">
        <v>0.0022221741277791605</v>
      </c>
      <c r="E263" s="131">
        <v>1.558308483464886</v>
      </c>
      <c r="F263" s="87" t="s">
        <v>2323</v>
      </c>
      <c r="G263" s="87" t="b">
        <v>0</v>
      </c>
      <c r="H263" s="87" t="b">
        <v>0</v>
      </c>
      <c r="I263" s="87" t="b">
        <v>0</v>
      </c>
      <c r="J263" s="87" t="b">
        <v>0</v>
      </c>
      <c r="K263" s="87" t="b">
        <v>0</v>
      </c>
      <c r="L263" s="87" t="b">
        <v>0</v>
      </c>
    </row>
    <row r="264" spans="1:12" ht="15">
      <c r="A264" s="87" t="s">
        <v>1790</v>
      </c>
      <c r="B264" s="87" t="s">
        <v>1791</v>
      </c>
      <c r="C264" s="87">
        <v>2</v>
      </c>
      <c r="D264" s="131">
        <v>0.0022221741277791605</v>
      </c>
      <c r="E264" s="131">
        <v>2.2273152644234613</v>
      </c>
      <c r="F264" s="87" t="s">
        <v>2323</v>
      </c>
      <c r="G264" s="87" t="b">
        <v>0</v>
      </c>
      <c r="H264" s="87" t="b">
        <v>0</v>
      </c>
      <c r="I264" s="87" t="b">
        <v>0</v>
      </c>
      <c r="J264" s="87" t="b">
        <v>0</v>
      </c>
      <c r="K264" s="87" t="b">
        <v>0</v>
      </c>
      <c r="L264" s="87" t="b">
        <v>0</v>
      </c>
    </row>
    <row r="265" spans="1:12" ht="15">
      <c r="A265" s="87" t="s">
        <v>1792</v>
      </c>
      <c r="B265" s="87" t="s">
        <v>1793</v>
      </c>
      <c r="C265" s="87">
        <v>2</v>
      </c>
      <c r="D265" s="131">
        <v>0.002585956599880648</v>
      </c>
      <c r="E265" s="131">
        <v>2.4825877695267677</v>
      </c>
      <c r="F265" s="87" t="s">
        <v>2323</v>
      </c>
      <c r="G265" s="87" t="b">
        <v>0</v>
      </c>
      <c r="H265" s="87" t="b">
        <v>0</v>
      </c>
      <c r="I265" s="87" t="b">
        <v>0</v>
      </c>
      <c r="J265" s="87" t="b">
        <v>0</v>
      </c>
      <c r="K265" s="87" t="b">
        <v>0</v>
      </c>
      <c r="L265" s="87" t="b">
        <v>0</v>
      </c>
    </row>
    <row r="266" spans="1:12" ht="15">
      <c r="A266" s="87" t="s">
        <v>1793</v>
      </c>
      <c r="B266" s="87" t="s">
        <v>1794</v>
      </c>
      <c r="C266" s="87">
        <v>2</v>
      </c>
      <c r="D266" s="131">
        <v>0.002585956599880648</v>
      </c>
      <c r="E266" s="131">
        <v>2.1815577738627865</v>
      </c>
      <c r="F266" s="87" t="s">
        <v>2323</v>
      </c>
      <c r="G266" s="87" t="b">
        <v>0</v>
      </c>
      <c r="H266" s="87" t="b">
        <v>0</v>
      </c>
      <c r="I266" s="87" t="b">
        <v>0</v>
      </c>
      <c r="J266" s="87" t="b">
        <v>0</v>
      </c>
      <c r="K266" s="87" t="b">
        <v>0</v>
      </c>
      <c r="L266" s="87" t="b">
        <v>0</v>
      </c>
    </row>
    <row r="267" spans="1:12" ht="15">
      <c r="A267" s="87" t="s">
        <v>243</v>
      </c>
      <c r="B267" s="87" t="s">
        <v>1790</v>
      </c>
      <c r="C267" s="87">
        <v>2</v>
      </c>
      <c r="D267" s="131">
        <v>0.0022221741277791605</v>
      </c>
      <c r="E267" s="131">
        <v>1.6832472200731858</v>
      </c>
      <c r="F267" s="87" t="s">
        <v>2323</v>
      </c>
      <c r="G267" s="87" t="b">
        <v>0</v>
      </c>
      <c r="H267" s="87" t="b">
        <v>0</v>
      </c>
      <c r="I267" s="87" t="b">
        <v>0</v>
      </c>
      <c r="J267" s="87" t="b">
        <v>0</v>
      </c>
      <c r="K267" s="87" t="b">
        <v>0</v>
      </c>
      <c r="L267" s="87" t="b">
        <v>0</v>
      </c>
    </row>
    <row r="268" spans="1:12" ht="15">
      <c r="A268" s="87" t="s">
        <v>1754</v>
      </c>
      <c r="B268" s="87" t="s">
        <v>1754</v>
      </c>
      <c r="C268" s="87">
        <v>6</v>
      </c>
      <c r="D268" s="131">
        <v>0.008998381969983213</v>
      </c>
      <c r="E268" s="131">
        <v>2.110168678291573</v>
      </c>
      <c r="F268" s="87" t="s">
        <v>1640</v>
      </c>
      <c r="G268" s="87" t="b">
        <v>0</v>
      </c>
      <c r="H268" s="87" t="b">
        <v>0</v>
      </c>
      <c r="I268" s="87" t="b">
        <v>0</v>
      </c>
      <c r="J268" s="87" t="b">
        <v>0</v>
      </c>
      <c r="K268" s="87" t="b">
        <v>0</v>
      </c>
      <c r="L268" s="87" t="b">
        <v>0</v>
      </c>
    </row>
    <row r="269" spans="1:12" ht="15">
      <c r="A269" s="87" t="s">
        <v>2019</v>
      </c>
      <c r="B269" s="87" t="s">
        <v>2020</v>
      </c>
      <c r="C269" s="87">
        <v>5</v>
      </c>
      <c r="D269" s="131">
        <v>0.005733168018440444</v>
      </c>
      <c r="E269" s="131">
        <v>2.3142886609474975</v>
      </c>
      <c r="F269" s="87" t="s">
        <v>1640</v>
      </c>
      <c r="G269" s="87" t="b">
        <v>0</v>
      </c>
      <c r="H269" s="87" t="b">
        <v>0</v>
      </c>
      <c r="I269" s="87" t="b">
        <v>0</v>
      </c>
      <c r="J269" s="87" t="b">
        <v>0</v>
      </c>
      <c r="K269" s="87" t="b">
        <v>0</v>
      </c>
      <c r="L269" s="87" t="b">
        <v>0</v>
      </c>
    </row>
    <row r="270" spans="1:12" ht="15">
      <c r="A270" s="87" t="s">
        <v>276</v>
      </c>
      <c r="B270" s="87" t="s">
        <v>275</v>
      </c>
      <c r="C270" s="87">
        <v>4</v>
      </c>
      <c r="D270" s="131">
        <v>0.004930491869971721</v>
      </c>
      <c r="E270" s="131">
        <v>2.411198673955554</v>
      </c>
      <c r="F270" s="87" t="s">
        <v>1640</v>
      </c>
      <c r="G270" s="87" t="b">
        <v>0</v>
      </c>
      <c r="H270" s="87" t="b">
        <v>0</v>
      </c>
      <c r="I270" s="87" t="b">
        <v>0</v>
      </c>
      <c r="J270" s="87" t="b">
        <v>0</v>
      </c>
      <c r="K270" s="87" t="b">
        <v>0</v>
      </c>
      <c r="L270" s="87" t="b">
        <v>0</v>
      </c>
    </row>
    <row r="271" spans="1:12" ht="15">
      <c r="A271" s="87" t="s">
        <v>1758</v>
      </c>
      <c r="B271" s="87" t="s">
        <v>1759</v>
      </c>
      <c r="C271" s="87">
        <v>4</v>
      </c>
      <c r="D271" s="131">
        <v>0.0059989213133221425</v>
      </c>
      <c r="E271" s="131">
        <v>2.0590161558441915</v>
      </c>
      <c r="F271" s="87" t="s">
        <v>1640</v>
      </c>
      <c r="G271" s="87" t="b">
        <v>0</v>
      </c>
      <c r="H271" s="87" t="b">
        <v>1</v>
      </c>
      <c r="I271" s="87" t="b">
        <v>0</v>
      </c>
      <c r="J271" s="87" t="b">
        <v>0</v>
      </c>
      <c r="K271" s="87" t="b">
        <v>0</v>
      </c>
      <c r="L271" s="87" t="b">
        <v>0</v>
      </c>
    </row>
    <row r="272" spans="1:12" ht="15">
      <c r="A272" s="87" t="s">
        <v>247</v>
      </c>
      <c r="B272" s="87" t="s">
        <v>260</v>
      </c>
      <c r="C272" s="87">
        <v>3</v>
      </c>
      <c r="D272" s="131">
        <v>0.004030447615721825</v>
      </c>
      <c r="E272" s="131">
        <v>2.536137410563854</v>
      </c>
      <c r="F272" s="87" t="s">
        <v>1640</v>
      </c>
      <c r="G272" s="87" t="b">
        <v>0</v>
      </c>
      <c r="H272" s="87" t="b">
        <v>0</v>
      </c>
      <c r="I272" s="87" t="b">
        <v>0</v>
      </c>
      <c r="J272" s="87" t="b">
        <v>0</v>
      </c>
      <c r="K272" s="87" t="b">
        <v>0</v>
      </c>
      <c r="L272" s="87" t="b">
        <v>0</v>
      </c>
    </row>
    <row r="273" spans="1:12" ht="15">
      <c r="A273" s="87" t="s">
        <v>257</v>
      </c>
      <c r="B273" s="87" t="s">
        <v>303</v>
      </c>
      <c r="C273" s="87">
        <v>3</v>
      </c>
      <c r="D273" s="131">
        <v>0.004030447615721825</v>
      </c>
      <c r="E273" s="131">
        <v>2.2862599373472543</v>
      </c>
      <c r="F273" s="87" t="s">
        <v>1640</v>
      </c>
      <c r="G273" s="87" t="b">
        <v>0</v>
      </c>
      <c r="H273" s="87" t="b">
        <v>0</v>
      </c>
      <c r="I273" s="87" t="b">
        <v>0</v>
      </c>
      <c r="J273" s="87" t="b">
        <v>0</v>
      </c>
      <c r="K273" s="87" t="b">
        <v>0</v>
      </c>
      <c r="L273" s="87" t="b">
        <v>0</v>
      </c>
    </row>
    <row r="274" spans="1:12" ht="15">
      <c r="A274" s="87" t="s">
        <v>2047</v>
      </c>
      <c r="B274" s="87" t="s">
        <v>2074</v>
      </c>
      <c r="C274" s="87">
        <v>3</v>
      </c>
      <c r="D274" s="131">
        <v>0.004030447615721825</v>
      </c>
      <c r="E274" s="131">
        <v>2.411198673955554</v>
      </c>
      <c r="F274" s="87" t="s">
        <v>1640</v>
      </c>
      <c r="G274" s="87" t="b">
        <v>0</v>
      </c>
      <c r="H274" s="87" t="b">
        <v>0</v>
      </c>
      <c r="I274" s="87" t="b">
        <v>0</v>
      </c>
      <c r="J274" s="87" t="b">
        <v>0</v>
      </c>
      <c r="K274" s="87" t="b">
        <v>0</v>
      </c>
      <c r="L274" s="87" t="b">
        <v>0</v>
      </c>
    </row>
    <row r="275" spans="1:12" ht="15">
      <c r="A275" s="87" t="s">
        <v>2037</v>
      </c>
      <c r="B275" s="87" t="s">
        <v>2109</v>
      </c>
      <c r="C275" s="87">
        <v>2</v>
      </c>
      <c r="D275" s="131">
        <v>0.0029994606566610712</v>
      </c>
      <c r="E275" s="131">
        <v>2.536137410563854</v>
      </c>
      <c r="F275" s="87" t="s">
        <v>1640</v>
      </c>
      <c r="G275" s="87" t="b">
        <v>0</v>
      </c>
      <c r="H275" s="87" t="b">
        <v>0</v>
      </c>
      <c r="I275" s="87" t="b">
        <v>0</v>
      </c>
      <c r="J275" s="87" t="b">
        <v>0</v>
      </c>
      <c r="K275" s="87" t="b">
        <v>0</v>
      </c>
      <c r="L275" s="87" t="b">
        <v>0</v>
      </c>
    </row>
    <row r="276" spans="1:12" ht="15">
      <c r="A276" s="87" t="s">
        <v>2065</v>
      </c>
      <c r="B276" s="87" t="s">
        <v>2043</v>
      </c>
      <c r="C276" s="87">
        <v>2</v>
      </c>
      <c r="D276" s="131">
        <v>0.003533675378336282</v>
      </c>
      <c r="E276" s="131">
        <v>2.7122286696195355</v>
      </c>
      <c r="F276" s="87" t="s">
        <v>1640</v>
      </c>
      <c r="G276" s="87" t="b">
        <v>0</v>
      </c>
      <c r="H276" s="87" t="b">
        <v>0</v>
      </c>
      <c r="I276" s="87" t="b">
        <v>0</v>
      </c>
      <c r="J276" s="87" t="b">
        <v>0</v>
      </c>
      <c r="K276" s="87" t="b">
        <v>0</v>
      </c>
      <c r="L276" s="87" t="b">
        <v>0</v>
      </c>
    </row>
    <row r="277" spans="1:12" ht="15">
      <c r="A277" s="87" t="s">
        <v>2043</v>
      </c>
      <c r="B277" s="87" t="s">
        <v>2066</v>
      </c>
      <c r="C277" s="87">
        <v>2</v>
      </c>
      <c r="D277" s="131">
        <v>0.003533675378336282</v>
      </c>
      <c r="E277" s="131">
        <v>2.7122286696195355</v>
      </c>
      <c r="F277" s="87" t="s">
        <v>1640</v>
      </c>
      <c r="G277" s="87" t="b">
        <v>0</v>
      </c>
      <c r="H277" s="87" t="b">
        <v>0</v>
      </c>
      <c r="I277" s="87" t="b">
        <v>0</v>
      </c>
      <c r="J277" s="87" t="b">
        <v>0</v>
      </c>
      <c r="K277" s="87" t="b">
        <v>0</v>
      </c>
      <c r="L277" s="87" t="b">
        <v>0</v>
      </c>
    </row>
    <row r="278" spans="1:12" ht="15">
      <c r="A278" s="87" t="s">
        <v>2034</v>
      </c>
      <c r="B278" s="87" t="s">
        <v>2126</v>
      </c>
      <c r="C278" s="87">
        <v>2</v>
      </c>
      <c r="D278" s="131">
        <v>0.0029994606566610712</v>
      </c>
      <c r="E278" s="131">
        <v>2.3142886609474975</v>
      </c>
      <c r="F278" s="87" t="s">
        <v>1640</v>
      </c>
      <c r="G278" s="87" t="b">
        <v>0</v>
      </c>
      <c r="H278" s="87" t="b">
        <v>0</v>
      </c>
      <c r="I278" s="87" t="b">
        <v>0</v>
      </c>
      <c r="J278" s="87" t="b">
        <v>1</v>
      </c>
      <c r="K278" s="87" t="b">
        <v>0</v>
      </c>
      <c r="L278" s="87" t="b">
        <v>0</v>
      </c>
    </row>
    <row r="279" spans="1:12" ht="15">
      <c r="A279" s="87" t="s">
        <v>2064</v>
      </c>
      <c r="B279" s="87" t="s">
        <v>2064</v>
      </c>
      <c r="C279" s="87">
        <v>2</v>
      </c>
      <c r="D279" s="131">
        <v>0.003533675378336282</v>
      </c>
      <c r="E279" s="131">
        <v>2.110168678291573</v>
      </c>
      <c r="F279" s="87" t="s">
        <v>1640</v>
      </c>
      <c r="G279" s="87" t="b">
        <v>0</v>
      </c>
      <c r="H279" s="87" t="b">
        <v>0</v>
      </c>
      <c r="I279" s="87" t="b">
        <v>0</v>
      </c>
      <c r="J279" s="87" t="b">
        <v>0</v>
      </c>
      <c r="K279" s="87" t="b">
        <v>0</v>
      </c>
      <c r="L279" s="87" t="b">
        <v>0</v>
      </c>
    </row>
    <row r="280" spans="1:12" ht="15">
      <c r="A280" s="87" t="s">
        <v>242</v>
      </c>
      <c r="B280" s="87" t="s">
        <v>276</v>
      </c>
      <c r="C280" s="87">
        <v>2</v>
      </c>
      <c r="D280" s="131">
        <v>0.0029994606566610712</v>
      </c>
      <c r="E280" s="131">
        <v>2.235107414899873</v>
      </c>
      <c r="F280" s="87" t="s">
        <v>1640</v>
      </c>
      <c r="G280" s="87" t="b">
        <v>0</v>
      </c>
      <c r="H280" s="87" t="b">
        <v>0</v>
      </c>
      <c r="I280" s="87" t="b">
        <v>0</v>
      </c>
      <c r="J280" s="87" t="b">
        <v>0</v>
      </c>
      <c r="K280" s="87" t="b">
        <v>0</v>
      </c>
      <c r="L280" s="87" t="b">
        <v>0</v>
      </c>
    </row>
    <row r="281" spans="1:12" ht="15">
      <c r="A281" s="87" t="s">
        <v>2085</v>
      </c>
      <c r="B281" s="87" t="s">
        <v>2098</v>
      </c>
      <c r="C281" s="87">
        <v>2</v>
      </c>
      <c r="D281" s="131">
        <v>0.0029994606566610712</v>
      </c>
      <c r="E281" s="131">
        <v>2.3600461515081728</v>
      </c>
      <c r="F281" s="87" t="s">
        <v>1640</v>
      </c>
      <c r="G281" s="87" t="b">
        <v>0</v>
      </c>
      <c r="H281" s="87" t="b">
        <v>0</v>
      </c>
      <c r="I281" s="87" t="b">
        <v>0</v>
      </c>
      <c r="J281" s="87" t="b">
        <v>0</v>
      </c>
      <c r="K281" s="87" t="b">
        <v>0</v>
      </c>
      <c r="L281" s="87" t="b">
        <v>0</v>
      </c>
    </row>
    <row r="282" spans="1:12" ht="15">
      <c r="A282" s="87" t="s">
        <v>2098</v>
      </c>
      <c r="B282" s="87" t="s">
        <v>2290</v>
      </c>
      <c r="C282" s="87">
        <v>2</v>
      </c>
      <c r="D282" s="131">
        <v>0.0029994606566610712</v>
      </c>
      <c r="E282" s="131">
        <v>2.536137410563854</v>
      </c>
      <c r="F282" s="87" t="s">
        <v>1640</v>
      </c>
      <c r="G282" s="87" t="b">
        <v>0</v>
      </c>
      <c r="H282" s="87" t="b">
        <v>0</v>
      </c>
      <c r="I282" s="87" t="b">
        <v>0</v>
      </c>
      <c r="J282" s="87" t="b">
        <v>0</v>
      </c>
      <c r="K282" s="87" t="b">
        <v>0</v>
      </c>
      <c r="L282" s="87" t="b">
        <v>0</v>
      </c>
    </row>
    <row r="283" spans="1:12" ht="15">
      <c r="A283" s="87" t="s">
        <v>2290</v>
      </c>
      <c r="B283" s="87" t="s">
        <v>2291</v>
      </c>
      <c r="C283" s="87">
        <v>2</v>
      </c>
      <c r="D283" s="131">
        <v>0.0029994606566610712</v>
      </c>
      <c r="E283" s="131">
        <v>2.7122286696195355</v>
      </c>
      <c r="F283" s="87" t="s">
        <v>1640</v>
      </c>
      <c r="G283" s="87" t="b">
        <v>0</v>
      </c>
      <c r="H283" s="87" t="b">
        <v>0</v>
      </c>
      <c r="I283" s="87" t="b">
        <v>0</v>
      </c>
      <c r="J283" s="87" t="b">
        <v>0</v>
      </c>
      <c r="K283" s="87" t="b">
        <v>0</v>
      </c>
      <c r="L283" s="87" t="b">
        <v>0</v>
      </c>
    </row>
    <row r="284" spans="1:12" ht="15">
      <c r="A284" s="87" t="s">
        <v>2291</v>
      </c>
      <c r="B284" s="87" t="s">
        <v>2292</v>
      </c>
      <c r="C284" s="87">
        <v>2</v>
      </c>
      <c r="D284" s="131">
        <v>0.0029994606566610712</v>
      </c>
      <c r="E284" s="131">
        <v>2.7122286696195355</v>
      </c>
      <c r="F284" s="87" t="s">
        <v>1640</v>
      </c>
      <c r="G284" s="87" t="b">
        <v>0</v>
      </c>
      <c r="H284" s="87" t="b">
        <v>0</v>
      </c>
      <c r="I284" s="87" t="b">
        <v>0</v>
      </c>
      <c r="J284" s="87" t="b">
        <v>0</v>
      </c>
      <c r="K284" s="87" t="b">
        <v>0</v>
      </c>
      <c r="L284" s="87" t="b">
        <v>0</v>
      </c>
    </row>
    <row r="285" spans="1:12" ht="15">
      <c r="A285" s="87" t="s">
        <v>2292</v>
      </c>
      <c r="B285" s="87" t="s">
        <v>2293</v>
      </c>
      <c r="C285" s="87">
        <v>2</v>
      </c>
      <c r="D285" s="131">
        <v>0.0029994606566610712</v>
      </c>
      <c r="E285" s="131">
        <v>2.7122286696195355</v>
      </c>
      <c r="F285" s="87" t="s">
        <v>1640</v>
      </c>
      <c r="G285" s="87" t="b">
        <v>0</v>
      </c>
      <c r="H285" s="87" t="b">
        <v>0</v>
      </c>
      <c r="I285" s="87" t="b">
        <v>0</v>
      </c>
      <c r="J285" s="87" t="b">
        <v>0</v>
      </c>
      <c r="K285" s="87" t="b">
        <v>0</v>
      </c>
      <c r="L285" s="87" t="b">
        <v>0</v>
      </c>
    </row>
    <row r="286" spans="1:12" ht="15">
      <c r="A286" s="87" t="s">
        <v>2293</v>
      </c>
      <c r="B286" s="87" t="s">
        <v>1714</v>
      </c>
      <c r="C286" s="87">
        <v>2</v>
      </c>
      <c r="D286" s="131">
        <v>0.0029994606566610712</v>
      </c>
      <c r="E286" s="131">
        <v>2.411198673955554</v>
      </c>
      <c r="F286" s="87" t="s">
        <v>1640</v>
      </c>
      <c r="G286" s="87" t="b">
        <v>0</v>
      </c>
      <c r="H286" s="87" t="b">
        <v>0</v>
      </c>
      <c r="I286" s="87" t="b">
        <v>0</v>
      </c>
      <c r="J286" s="87" t="b">
        <v>0</v>
      </c>
      <c r="K286" s="87" t="b">
        <v>0</v>
      </c>
      <c r="L286" s="87" t="b">
        <v>0</v>
      </c>
    </row>
    <row r="287" spans="1:12" ht="15">
      <c r="A287" s="87" t="s">
        <v>1714</v>
      </c>
      <c r="B287" s="87" t="s">
        <v>2294</v>
      </c>
      <c r="C287" s="87">
        <v>2</v>
      </c>
      <c r="D287" s="131">
        <v>0.0029994606566610712</v>
      </c>
      <c r="E287" s="131">
        <v>2.411198673955554</v>
      </c>
      <c r="F287" s="87" t="s">
        <v>1640</v>
      </c>
      <c r="G287" s="87" t="b">
        <v>0</v>
      </c>
      <c r="H287" s="87" t="b">
        <v>0</v>
      </c>
      <c r="I287" s="87" t="b">
        <v>0</v>
      </c>
      <c r="J287" s="87" t="b">
        <v>0</v>
      </c>
      <c r="K287" s="87" t="b">
        <v>0</v>
      </c>
      <c r="L287" s="87" t="b">
        <v>0</v>
      </c>
    </row>
    <row r="288" spans="1:12" ht="15">
      <c r="A288" s="87" t="s">
        <v>2294</v>
      </c>
      <c r="B288" s="87" t="s">
        <v>2059</v>
      </c>
      <c r="C288" s="87">
        <v>2</v>
      </c>
      <c r="D288" s="131">
        <v>0.0029994606566610712</v>
      </c>
      <c r="E288" s="131">
        <v>2.536137410563854</v>
      </c>
      <c r="F288" s="87" t="s">
        <v>1640</v>
      </c>
      <c r="G288" s="87" t="b">
        <v>0</v>
      </c>
      <c r="H288" s="87" t="b">
        <v>0</v>
      </c>
      <c r="I288" s="87" t="b">
        <v>0</v>
      </c>
      <c r="J288" s="87" t="b">
        <v>0</v>
      </c>
      <c r="K288" s="87" t="b">
        <v>0</v>
      </c>
      <c r="L288" s="87" t="b">
        <v>0</v>
      </c>
    </row>
    <row r="289" spans="1:12" ht="15">
      <c r="A289" s="87" t="s">
        <v>2059</v>
      </c>
      <c r="B289" s="87" t="s">
        <v>2295</v>
      </c>
      <c r="C289" s="87">
        <v>2</v>
      </c>
      <c r="D289" s="131">
        <v>0.0029994606566610712</v>
      </c>
      <c r="E289" s="131">
        <v>2.536137410563854</v>
      </c>
      <c r="F289" s="87" t="s">
        <v>1640</v>
      </c>
      <c r="G289" s="87" t="b">
        <v>0</v>
      </c>
      <c r="H289" s="87" t="b">
        <v>0</v>
      </c>
      <c r="I289" s="87" t="b">
        <v>0</v>
      </c>
      <c r="J289" s="87" t="b">
        <v>0</v>
      </c>
      <c r="K289" s="87" t="b">
        <v>0</v>
      </c>
      <c r="L289" s="87" t="b">
        <v>0</v>
      </c>
    </row>
    <row r="290" spans="1:12" ht="15">
      <c r="A290" s="87" t="s">
        <v>2295</v>
      </c>
      <c r="B290" s="87" t="s">
        <v>2296</v>
      </c>
      <c r="C290" s="87">
        <v>2</v>
      </c>
      <c r="D290" s="131">
        <v>0.0029994606566610712</v>
      </c>
      <c r="E290" s="131">
        <v>2.7122286696195355</v>
      </c>
      <c r="F290" s="87" t="s">
        <v>1640</v>
      </c>
      <c r="G290" s="87" t="b">
        <v>0</v>
      </c>
      <c r="H290" s="87" t="b">
        <v>0</v>
      </c>
      <c r="I290" s="87" t="b">
        <v>0</v>
      </c>
      <c r="J290" s="87" t="b">
        <v>0</v>
      </c>
      <c r="K290" s="87" t="b">
        <v>0</v>
      </c>
      <c r="L290" s="87" t="b">
        <v>0</v>
      </c>
    </row>
    <row r="291" spans="1:12" ht="15">
      <c r="A291" s="87" t="s">
        <v>237</v>
      </c>
      <c r="B291" s="87" t="s">
        <v>2038</v>
      </c>
      <c r="C291" s="87">
        <v>2</v>
      </c>
      <c r="D291" s="131">
        <v>0.0029994606566610712</v>
      </c>
      <c r="E291" s="131">
        <v>1.8671306296052785</v>
      </c>
      <c r="F291" s="87" t="s">
        <v>1640</v>
      </c>
      <c r="G291" s="87" t="b">
        <v>0</v>
      </c>
      <c r="H291" s="87" t="b">
        <v>0</v>
      </c>
      <c r="I291" s="87" t="b">
        <v>0</v>
      </c>
      <c r="J291" s="87" t="b">
        <v>0</v>
      </c>
      <c r="K291" s="87" t="b">
        <v>0</v>
      </c>
      <c r="L291" s="87" t="b">
        <v>0</v>
      </c>
    </row>
    <row r="292" spans="1:12" ht="15">
      <c r="A292" s="87" t="s">
        <v>2274</v>
      </c>
      <c r="B292" s="87" t="s">
        <v>2275</v>
      </c>
      <c r="C292" s="87">
        <v>2</v>
      </c>
      <c r="D292" s="131">
        <v>0.0029994606566610712</v>
      </c>
      <c r="E292" s="131">
        <v>2.7122286696195355</v>
      </c>
      <c r="F292" s="87" t="s">
        <v>1640</v>
      </c>
      <c r="G292" s="87" t="b">
        <v>0</v>
      </c>
      <c r="H292" s="87" t="b">
        <v>0</v>
      </c>
      <c r="I292" s="87" t="b">
        <v>0</v>
      </c>
      <c r="J292" s="87" t="b">
        <v>1</v>
      </c>
      <c r="K292" s="87" t="b">
        <v>0</v>
      </c>
      <c r="L292" s="87" t="b">
        <v>0</v>
      </c>
    </row>
    <row r="293" spans="1:12" ht="15">
      <c r="A293" s="87" t="s">
        <v>2275</v>
      </c>
      <c r="B293" s="87" t="s">
        <v>2276</v>
      </c>
      <c r="C293" s="87">
        <v>2</v>
      </c>
      <c r="D293" s="131">
        <v>0.0029994606566610712</v>
      </c>
      <c r="E293" s="131">
        <v>2.7122286696195355</v>
      </c>
      <c r="F293" s="87" t="s">
        <v>1640</v>
      </c>
      <c r="G293" s="87" t="b">
        <v>1</v>
      </c>
      <c r="H293" s="87" t="b">
        <v>0</v>
      </c>
      <c r="I293" s="87" t="b">
        <v>0</v>
      </c>
      <c r="J293" s="87" t="b">
        <v>1</v>
      </c>
      <c r="K293" s="87" t="b">
        <v>0</v>
      </c>
      <c r="L293" s="87" t="b">
        <v>0</v>
      </c>
    </row>
    <row r="294" spans="1:12" ht="15">
      <c r="A294" s="87" t="s">
        <v>2276</v>
      </c>
      <c r="B294" s="87" t="s">
        <v>2097</v>
      </c>
      <c r="C294" s="87">
        <v>2</v>
      </c>
      <c r="D294" s="131">
        <v>0.0029994606566610712</v>
      </c>
      <c r="E294" s="131">
        <v>2.536137410563854</v>
      </c>
      <c r="F294" s="87" t="s">
        <v>1640</v>
      </c>
      <c r="G294" s="87" t="b">
        <v>1</v>
      </c>
      <c r="H294" s="87" t="b">
        <v>0</v>
      </c>
      <c r="I294" s="87" t="b">
        <v>0</v>
      </c>
      <c r="J294" s="87" t="b">
        <v>0</v>
      </c>
      <c r="K294" s="87" t="b">
        <v>0</v>
      </c>
      <c r="L294" s="87" t="b">
        <v>0</v>
      </c>
    </row>
    <row r="295" spans="1:12" ht="15">
      <c r="A295" s="87" t="s">
        <v>2097</v>
      </c>
      <c r="B295" s="87" t="s">
        <v>2110</v>
      </c>
      <c r="C295" s="87">
        <v>2</v>
      </c>
      <c r="D295" s="131">
        <v>0.0029994606566610712</v>
      </c>
      <c r="E295" s="131">
        <v>2.3600461515081728</v>
      </c>
      <c r="F295" s="87" t="s">
        <v>1640</v>
      </c>
      <c r="G295" s="87" t="b">
        <v>0</v>
      </c>
      <c r="H295" s="87" t="b">
        <v>0</v>
      </c>
      <c r="I295" s="87" t="b">
        <v>0</v>
      </c>
      <c r="J295" s="87" t="b">
        <v>0</v>
      </c>
      <c r="K295" s="87" t="b">
        <v>0</v>
      </c>
      <c r="L295" s="87" t="b">
        <v>0</v>
      </c>
    </row>
    <row r="296" spans="1:12" ht="15">
      <c r="A296" s="87" t="s">
        <v>2110</v>
      </c>
      <c r="B296" s="87" t="s">
        <v>2025</v>
      </c>
      <c r="C296" s="87">
        <v>2</v>
      </c>
      <c r="D296" s="131">
        <v>0.0029994606566610712</v>
      </c>
      <c r="E296" s="131">
        <v>2.235107414899873</v>
      </c>
      <c r="F296" s="87" t="s">
        <v>1640</v>
      </c>
      <c r="G296" s="87" t="b">
        <v>0</v>
      </c>
      <c r="H296" s="87" t="b">
        <v>0</v>
      </c>
      <c r="I296" s="87" t="b">
        <v>0</v>
      </c>
      <c r="J296" s="87" t="b">
        <v>0</v>
      </c>
      <c r="K296" s="87" t="b">
        <v>0</v>
      </c>
      <c r="L296" s="87" t="b">
        <v>0</v>
      </c>
    </row>
    <row r="297" spans="1:12" ht="15">
      <c r="A297" s="87" t="s">
        <v>2025</v>
      </c>
      <c r="B297" s="87" t="s">
        <v>2277</v>
      </c>
      <c r="C297" s="87">
        <v>2</v>
      </c>
      <c r="D297" s="131">
        <v>0.0029994606566610712</v>
      </c>
      <c r="E297" s="131">
        <v>2.411198673955554</v>
      </c>
      <c r="F297" s="87" t="s">
        <v>1640</v>
      </c>
      <c r="G297" s="87" t="b">
        <v>0</v>
      </c>
      <c r="H297" s="87" t="b">
        <v>0</v>
      </c>
      <c r="I297" s="87" t="b">
        <v>0</v>
      </c>
      <c r="J297" s="87" t="b">
        <v>0</v>
      </c>
      <c r="K297" s="87" t="b">
        <v>0</v>
      </c>
      <c r="L297" s="87" t="b">
        <v>0</v>
      </c>
    </row>
    <row r="298" spans="1:12" ht="15">
      <c r="A298" s="87" t="s">
        <v>2277</v>
      </c>
      <c r="B298" s="87" t="s">
        <v>2278</v>
      </c>
      <c r="C298" s="87">
        <v>2</v>
      </c>
      <c r="D298" s="131">
        <v>0.0029994606566610712</v>
      </c>
      <c r="E298" s="131">
        <v>2.7122286696195355</v>
      </c>
      <c r="F298" s="87" t="s">
        <v>1640</v>
      </c>
      <c r="G298" s="87" t="b">
        <v>0</v>
      </c>
      <c r="H298" s="87" t="b">
        <v>0</v>
      </c>
      <c r="I298" s="87" t="b">
        <v>0</v>
      </c>
      <c r="J298" s="87" t="b">
        <v>0</v>
      </c>
      <c r="K298" s="87" t="b">
        <v>0</v>
      </c>
      <c r="L298" s="87" t="b">
        <v>0</v>
      </c>
    </row>
    <row r="299" spans="1:12" ht="15">
      <c r="A299" s="87" t="s">
        <v>2278</v>
      </c>
      <c r="B299" s="87" t="s">
        <v>2111</v>
      </c>
      <c r="C299" s="87">
        <v>2</v>
      </c>
      <c r="D299" s="131">
        <v>0.0029994606566610712</v>
      </c>
      <c r="E299" s="131">
        <v>2.7122286696195355</v>
      </c>
      <c r="F299" s="87" t="s">
        <v>1640</v>
      </c>
      <c r="G299" s="87" t="b">
        <v>0</v>
      </c>
      <c r="H299" s="87" t="b">
        <v>0</v>
      </c>
      <c r="I299" s="87" t="b">
        <v>0</v>
      </c>
      <c r="J299" s="87" t="b">
        <v>0</v>
      </c>
      <c r="K299" s="87" t="b">
        <v>0</v>
      </c>
      <c r="L299" s="87" t="b">
        <v>0</v>
      </c>
    </row>
    <row r="300" spans="1:12" ht="15">
      <c r="A300" s="87" t="s">
        <v>2111</v>
      </c>
      <c r="B300" s="87" t="s">
        <v>2279</v>
      </c>
      <c r="C300" s="87">
        <v>2</v>
      </c>
      <c r="D300" s="131">
        <v>0.0029994606566610712</v>
      </c>
      <c r="E300" s="131">
        <v>2.7122286696195355</v>
      </c>
      <c r="F300" s="87" t="s">
        <v>1640</v>
      </c>
      <c r="G300" s="87" t="b">
        <v>0</v>
      </c>
      <c r="H300" s="87" t="b">
        <v>0</v>
      </c>
      <c r="I300" s="87" t="b">
        <v>0</v>
      </c>
      <c r="J300" s="87" t="b">
        <v>0</v>
      </c>
      <c r="K300" s="87" t="b">
        <v>0</v>
      </c>
      <c r="L300" s="87" t="b">
        <v>0</v>
      </c>
    </row>
    <row r="301" spans="1:12" ht="15">
      <c r="A301" s="87" t="s">
        <v>2279</v>
      </c>
      <c r="B301" s="87" t="s">
        <v>2280</v>
      </c>
      <c r="C301" s="87">
        <v>2</v>
      </c>
      <c r="D301" s="131">
        <v>0.0029994606566610712</v>
      </c>
      <c r="E301" s="131">
        <v>2.7122286696195355</v>
      </c>
      <c r="F301" s="87" t="s">
        <v>1640</v>
      </c>
      <c r="G301" s="87" t="b">
        <v>0</v>
      </c>
      <c r="H301" s="87" t="b">
        <v>0</v>
      </c>
      <c r="I301" s="87" t="b">
        <v>0</v>
      </c>
      <c r="J301" s="87" t="b">
        <v>0</v>
      </c>
      <c r="K301" s="87" t="b">
        <v>0</v>
      </c>
      <c r="L301" s="87" t="b">
        <v>0</v>
      </c>
    </row>
    <row r="302" spans="1:12" ht="15">
      <c r="A302" s="87" t="s">
        <v>2280</v>
      </c>
      <c r="B302" s="87" t="s">
        <v>2281</v>
      </c>
      <c r="C302" s="87">
        <v>2</v>
      </c>
      <c r="D302" s="131">
        <v>0.0029994606566610712</v>
      </c>
      <c r="E302" s="131">
        <v>2.7122286696195355</v>
      </c>
      <c r="F302" s="87" t="s">
        <v>1640</v>
      </c>
      <c r="G302" s="87" t="b">
        <v>0</v>
      </c>
      <c r="H302" s="87" t="b">
        <v>0</v>
      </c>
      <c r="I302" s="87" t="b">
        <v>0</v>
      </c>
      <c r="J302" s="87" t="b">
        <v>0</v>
      </c>
      <c r="K302" s="87" t="b">
        <v>0</v>
      </c>
      <c r="L302" s="87" t="b">
        <v>0</v>
      </c>
    </row>
    <row r="303" spans="1:12" ht="15">
      <c r="A303" s="87" t="s">
        <v>2281</v>
      </c>
      <c r="B303" s="87" t="s">
        <v>2282</v>
      </c>
      <c r="C303" s="87">
        <v>2</v>
      </c>
      <c r="D303" s="131">
        <v>0.0029994606566610712</v>
      </c>
      <c r="E303" s="131">
        <v>2.7122286696195355</v>
      </c>
      <c r="F303" s="87" t="s">
        <v>1640</v>
      </c>
      <c r="G303" s="87" t="b">
        <v>0</v>
      </c>
      <c r="H303" s="87" t="b">
        <v>0</v>
      </c>
      <c r="I303" s="87" t="b">
        <v>0</v>
      </c>
      <c r="J303" s="87" t="b">
        <v>1</v>
      </c>
      <c r="K303" s="87" t="b">
        <v>0</v>
      </c>
      <c r="L303" s="87" t="b">
        <v>0</v>
      </c>
    </row>
    <row r="304" spans="1:12" ht="15">
      <c r="A304" s="87" t="s">
        <v>2062</v>
      </c>
      <c r="B304" s="87" t="s">
        <v>2235</v>
      </c>
      <c r="C304" s="87">
        <v>2</v>
      </c>
      <c r="D304" s="131">
        <v>0.0029994606566610712</v>
      </c>
      <c r="E304" s="131">
        <v>2.536137410563854</v>
      </c>
      <c r="F304" s="87" t="s">
        <v>1640</v>
      </c>
      <c r="G304" s="87" t="b">
        <v>0</v>
      </c>
      <c r="H304" s="87" t="b">
        <v>0</v>
      </c>
      <c r="I304" s="87" t="b">
        <v>0</v>
      </c>
      <c r="J304" s="87" t="b">
        <v>0</v>
      </c>
      <c r="K304" s="87" t="b">
        <v>0</v>
      </c>
      <c r="L304" s="87" t="b">
        <v>0</v>
      </c>
    </row>
    <row r="305" spans="1:12" ht="15">
      <c r="A305" s="87" t="s">
        <v>2235</v>
      </c>
      <c r="B305" s="87" t="s">
        <v>2236</v>
      </c>
      <c r="C305" s="87">
        <v>2</v>
      </c>
      <c r="D305" s="131">
        <v>0.0029994606566610712</v>
      </c>
      <c r="E305" s="131">
        <v>2.7122286696195355</v>
      </c>
      <c r="F305" s="87" t="s">
        <v>1640</v>
      </c>
      <c r="G305" s="87" t="b">
        <v>0</v>
      </c>
      <c r="H305" s="87" t="b">
        <v>0</v>
      </c>
      <c r="I305" s="87" t="b">
        <v>0</v>
      </c>
      <c r="J305" s="87" t="b">
        <v>0</v>
      </c>
      <c r="K305" s="87" t="b">
        <v>0</v>
      </c>
      <c r="L305" s="87" t="b">
        <v>0</v>
      </c>
    </row>
    <row r="306" spans="1:12" ht="15">
      <c r="A306" s="87" t="s">
        <v>2236</v>
      </c>
      <c r="B306" s="87" t="s">
        <v>2104</v>
      </c>
      <c r="C306" s="87">
        <v>2</v>
      </c>
      <c r="D306" s="131">
        <v>0.0029994606566610712</v>
      </c>
      <c r="E306" s="131">
        <v>2.536137410563854</v>
      </c>
      <c r="F306" s="87" t="s">
        <v>1640</v>
      </c>
      <c r="G306" s="87" t="b">
        <v>0</v>
      </c>
      <c r="H306" s="87" t="b">
        <v>0</v>
      </c>
      <c r="I306" s="87" t="b">
        <v>0</v>
      </c>
      <c r="J306" s="87" t="b">
        <v>0</v>
      </c>
      <c r="K306" s="87" t="b">
        <v>0</v>
      </c>
      <c r="L306" s="87" t="b">
        <v>0</v>
      </c>
    </row>
    <row r="307" spans="1:12" ht="15">
      <c r="A307" s="87" t="s">
        <v>2104</v>
      </c>
      <c r="B307" s="87" t="s">
        <v>2237</v>
      </c>
      <c r="C307" s="87">
        <v>2</v>
      </c>
      <c r="D307" s="131">
        <v>0.0029994606566610712</v>
      </c>
      <c r="E307" s="131">
        <v>2.536137410563854</v>
      </c>
      <c r="F307" s="87" t="s">
        <v>1640</v>
      </c>
      <c r="G307" s="87" t="b">
        <v>0</v>
      </c>
      <c r="H307" s="87" t="b">
        <v>0</v>
      </c>
      <c r="I307" s="87" t="b">
        <v>0</v>
      </c>
      <c r="J307" s="87" t="b">
        <v>0</v>
      </c>
      <c r="K307" s="87" t="b">
        <v>0</v>
      </c>
      <c r="L307" s="87" t="b">
        <v>0</v>
      </c>
    </row>
    <row r="308" spans="1:12" ht="15">
      <c r="A308" s="87" t="s">
        <v>2237</v>
      </c>
      <c r="B308" s="87" t="s">
        <v>2238</v>
      </c>
      <c r="C308" s="87">
        <v>2</v>
      </c>
      <c r="D308" s="131">
        <v>0.0029994606566610712</v>
      </c>
      <c r="E308" s="131">
        <v>2.7122286696195355</v>
      </c>
      <c r="F308" s="87" t="s">
        <v>1640</v>
      </c>
      <c r="G308" s="87" t="b">
        <v>0</v>
      </c>
      <c r="H308" s="87" t="b">
        <v>0</v>
      </c>
      <c r="I308" s="87" t="b">
        <v>0</v>
      </c>
      <c r="J308" s="87" t="b">
        <v>1</v>
      </c>
      <c r="K308" s="87" t="b">
        <v>0</v>
      </c>
      <c r="L308" s="87" t="b">
        <v>0</v>
      </c>
    </row>
    <row r="309" spans="1:12" ht="15">
      <c r="A309" s="87" t="s">
        <v>2238</v>
      </c>
      <c r="B309" s="87" t="s">
        <v>2239</v>
      </c>
      <c r="C309" s="87">
        <v>2</v>
      </c>
      <c r="D309" s="131">
        <v>0.0029994606566610712</v>
      </c>
      <c r="E309" s="131">
        <v>2.7122286696195355</v>
      </c>
      <c r="F309" s="87" t="s">
        <v>1640</v>
      </c>
      <c r="G309" s="87" t="b">
        <v>1</v>
      </c>
      <c r="H309" s="87" t="b">
        <v>0</v>
      </c>
      <c r="I309" s="87" t="b">
        <v>0</v>
      </c>
      <c r="J309" s="87" t="b">
        <v>0</v>
      </c>
      <c r="K309" s="87" t="b">
        <v>0</v>
      </c>
      <c r="L309" s="87" t="b">
        <v>0</v>
      </c>
    </row>
    <row r="310" spans="1:12" ht="15">
      <c r="A310" s="87" t="s">
        <v>2239</v>
      </c>
      <c r="B310" s="87" t="s">
        <v>2240</v>
      </c>
      <c r="C310" s="87">
        <v>2</v>
      </c>
      <c r="D310" s="131">
        <v>0.0029994606566610712</v>
      </c>
      <c r="E310" s="131">
        <v>2.7122286696195355</v>
      </c>
      <c r="F310" s="87" t="s">
        <v>1640</v>
      </c>
      <c r="G310" s="87" t="b">
        <v>0</v>
      </c>
      <c r="H310" s="87" t="b">
        <v>0</v>
      </c>
      <c r="I310" s="87" t="b">
        <v>0</v>
      </c>
      <c r="J310" s="87" t="b">
        <v>0</v>
      </c>
      <c r="K310" s="87" t="b">
        <v>0</v>
      </c>
      <c r="L310" s="87" t="b">
        <v>0</v>
      </c>
    </row>
    <row r="311" spans="1:12" ht="15">
      <c r="A311" s="87" t="s">
        <v>2240</v>
      </c>
      <c r="B311" s="87" t="s">
        <v>2056</v>
      </c>
      <c r="C311" s="87">
        <v>2</v>
      </c>
      <c r="D311" s="131">
        <v>0.0029994606566610712</v>
      </c>
      <c r="E311" s="131">
        <v>2.536137410563854</v>
      </c>
      <c r="F311" s="87" t="s">
        <v>1640</v>
      </c>
      <c r="G311" s="87" t="b">
        <v>0</v>
      </c>
      <c r="H311" s="87" t="b">
        <v>0</v>
      </c>
      <c r="I311" s="87" t="b">
        <v>0</v>
      </c>
      <c r="J311" s="87" t="b">
        <v>0</v>
      </c>
      <c r="K311" s="87" t="b">
        <v>0</v>
      </c>
      <c r="L311" s="87" t="b">
        <v>0</v>
      </c>
    </row>
    <row r="312" spans="1:12" ht="15">
      <c r="A312" s="87" t="s">
        <v>2056</v>
      </c>
      <c r="B312" s="87" t="s">
        <v>2241</v>
      </c>
      <c r="C312" s="87">
        <v>2</v>
      </c>
      <c r="D312" s="131">
        <v>0.0029994606566610712</v>
      </c>
      <c r="E312" s="131">
        <v>2.536137410563854</v>
      </c>
      <c r="F312" s="87" t="s">
        <v>1640</v>
      </c>
      <c r="G312" s="87" t="b">
        <v>0</v>
      </c>
      <c r="H312" s="87" t="b">
        <v>0</v>
      </c>
      <c r="I312" s="87" t="b">
        <v>0</v>
      </c>
      <c r="J312" s="87" t="b">
        <v>1</v>
      </c>
      <c r="K312" s="87" t="b">
        <v>0</v>
      </c>
      <c r="L312" s="87" t="b">
        <v>0</v>
      </c>
    </row>
    <row r="313" spans="1:12" ht="15">
      <c r="A313" s="87" t="s">
        <v>2241</v>
      </c>
      <c r="B313" s="87" t="s">
        <v>2028</v>
      </c>
      <c r="C313" s="87">
        <v>2</v>
      </c>
      <c r="D313" s="131">
        <v>0.0029994606566610712</v>
      </c>
      <c r="E313" s="131">
        <v>2.3142886609474975</v>
      </c>
      <c r="F313" s="87" t="s">
        <v>1640</v>
      </c>
      <c r="G313" s="87" t="b">
        <v>1</v>
      </c>
      <c r="H313" s="87" t="b">
        <v>0</v>
      </c>
      <c r="I313" s="87" t="b">
        <v>0</v>
      </c>
      <c r="J313" s="87" t="b">
        <v>1</v>
      </c>
      <c r="K313" s="87" t="b">
        <v>0</v>
      </c>
      <c r="L313" s="87" t="b">
        <v>0</v>
      </c>
    </row>
    <row r="314" spans="1:12" ht="15">
      <c r="A314" s="87" t="s">
        <v>2028</v>
      </c>
      <c r="B314" s="87" t="s">
        <v>1758</v>
      </c>
      <c r="C314" s="87">
        <v>2</v>
      </c>
      <c r="D314" s="131">
        <v>0.0029994606566610712</v>
      </c>
      <c r="E314" s="131">
        <v>1.8371674062278351</v>
      </c>
      <c r="F314" s="87" t="s">
        <v>1640</v>
      </c>
      <c r="G314" s="87" t="b">
        <v>1</v>
      </c>
      <c r="H314" s="87" t="b">
        <v>0</v>
      </c>
      <c r="I314" s="87" t="b">
        <v>0</v>
      </c>
      <c r="J314" s="87" t="b">
        <v>0</v>
      </c>
      <c r="K314" s="87" t="b">
        <v>1</v>
      </c>
      <c r="L314" s="87" t="b">
        <v>0</v>
      </c>
    </row>
    <row r="315" spans="1:12" ht="15">
      <c r="A315" s="87" t="s">
        <v>1759</v>
      </c>
      <c r="B315" s="87" t="s">
        <v>1757</v>
      </c>
      <c r="C315" s="87">
        <v>2</v>
      </c>
      <c r="D315" s="131">
        <v>0.0029994606566610712</v>
      </c>
      <c r="E315" s="131">
        <v>1.8371674062278351</v>
      </c>
      <c r="F315" s="87" t="s">
        <v>1640</v>
      </c>
      <c r="G315" s="87" t="b">
        <v>0</v>
      </c>
      <c r="H315" s="87" t="b">
        <v>0</v>
      </c>
      <c r="I315" s="87" t="b">
        <v>0</v>
      </c>
      <c r="J315" s="87" t="b">
        <v>1</v>
      </c>
      <c r="K315" s="87" t="b">
        <v>0</v>
      </c>
      <c r="L315" s="87" t="b">
        <v>0</v>
      </c>
    </row>
    <row r="316" spans="1:12" ht="15">
      <c r="A316" s="87" t="s">
        <v>1757</v>
      </c>
      <c r="B316" s="87" t="s">
        <v>2242</v>
      </c>
      <c r="C316" s="87">
        <v>2</v>
      </c>
      <c r="D316" s="131">
        <v>0.0029994606566610712</v>
      </c>
      <c r="E316" s="131">
        <v>2.235107414899873</v>
      </c>
      <c r="F316" s="87" t="s">
        <v>1640</v>
      </c>
      <c r="G316" s="87" t="b">
        <v>1</v>
      </c>
      <c r="H316" s="87" t="b">
        <v>0</v>
      </c>
      <c r="I316" s="87" t="b">
        <v>0</v>
      </c>
      <c r="J316" s="87" t="b">
        <v>0</v>
      </c>
      <c r="K316" s="87" t="b">
        <v>0</v>
      </c>
      <c r="L316" s="87" t="b">
        <v>0</v>
      </c>
    </row>
    <row r="317" spans="1:12" ht="15">
      <c r="A317" s="87" t="s">
        <v>2242</v>
      </c>
      <c r="B317" s="87" t="s">
        <v>2105</v>
      </c>
      <c r="C317" s="87">
        <v>2</v>
      </c>
      <c r="D317" s="131">
        <v>0.0029994606566610712</v>
      </c>
      <c r="E317" s="131">
        <v>2.536137410563854</v>
      </c>
      <c r="F317" s="87" t="s">
        <v>1640</v>
      </c>
      <c r="G317" s="87" t="b">
        <v>0</v>
      </c>
      <c r="H317" s="87" t="b">
        <v>0</v>
      </c>
      <c r="I317" s="87" t="b">
        <v>0</v>
      </c>
      <c r="J317" s="87" t="b">
        <v>0</v>
      </c>
      <c r="K317" s="87" t="b">
        <v>0</v>
      </c>
      <c r="L317" s="87" t="b">
        <v>0</v>
      </c>
    </row>
    <row r="318" spans="1:12" ht="15">
      <c r="A318" s="87" t="s">
        <v>2105</v>
      </c>
      <c r="B318" s="87" t="s">
        <v>1758</v>
      </c>
      <c r="C318" s="87">
        <v>2</v>
      </c>
      <c r="D318" s="131">
        <v>0.0029994606566610712</v>
      </c>
      <c r="E318" s="131">
        <v>2.0590161558441915</v>
      </c>
      <c r="F318" s="87" t="s">
        <v>1640</v>
      </c>
      <c r="G318" s="87" t="b">
        <v>0</v>
      </c>
      <c r="H318" s="87" t="b">
        <v>0</v>
      </c>
      <c r="I318" s="87" t="b">
        <v>0</v>
      </c>
      <c r="J318" s="87" t="b">
        <v>0</v>
      </c>
      <c r="K318" s="87" t="b">
        <v>1</v>
      </c>
      <c r="L318" s="87" t="b">
        <v>0</v>
      </c>
    </row>
    <row r="319" spans="1:12" ht="15">
      <c r="A319" s="87" t="s">
        <v>1759</v>
      </c>
      <c r="B319" s="87" t="s">
        <v>2243</v>
      </c>
      <c r="C319" s="87">
        <v>2</v>
      </c>
      <c r="D319" s="131">
        <v>0.0029994606566610712</v>
      </c>
      <c r="E319" s="131">
        <v>2.235107414899873</v>
      </c>
      <c r="F319" s="87" t="s">
        <v>1640</v>
      </c>
      <c r="G319" s="87" t="b">
        <v>0</v>
      </c>
      <c r="H319" s="87" t="b">
        <v>0</v>
      </c>
      <c r="I319" s="87" t="b">
        <v>0</v>
      </c>
      <c r="J319" s="87" t="b">
        <v>0</v>
      </c>
      <c r="K319" s="87" t="b">
        <v>0</v>
      </c>
      <c r="L319" s="87" t="b">
        <v>0</v>
      </c>
    </row>
    <row r="320" spans="1:12" ht="15">
      <c r="A320" s="87" t="s">
        <v>2243</v>
      </c>
      <c r="B320" s="87" t="s">
        <v>2244</v>
      </c>
      <c r="C320" s="87">
        <v>2</v>
      </c>
      <c r="D320" s="131">
        <v>0.0029994606566610712</v>
      </c>
      <c r="E320" s="131">
        <v>2.7122286696195355</v>
      </c>
      <c r="F320" s="87" t="s">
        <v>1640</v>
      </c>
      <c r="G320" s="87" t="b">
        <v>0</v>
      </c>
      <c r="H320" s="87" t="b">
        <v>0</v>
      </c>
      <c r="I320" s="87" t="b">
        <v>0</v>
      </c>
      <c r="J320" s="87" t="b">
        <v>0</v>
      </c>
      <c r="K320" s="87" t="b">
        <v>0</v>
      </c>
      <c r="L320" s="87" t="b">
        <v>0</v>
      </c>
    </row>
    <row r="321" spans="1:12" ht="15">
      <c r="A321" s="87" t="s">
        <v>2244</v>
      </c>
      <c r="B321" s="87" t="s">
        <v>2245</v>
      </c>
      <c r="C321" s="87">
        <v>2</v>
      </c>
      <c r="D321" s="131">
        <v>0.0029994606566610712</v>
      </c>
      <c r="E321" s="131">
        <v>2.7122286696195355</v>
      </c>
      <c r="F321" s="87" t="s">
        <v>1640</v>
      </c>
      <c r="G321" s="87" t="b">
        <v>0</v>
      </c>
      <c r="H321" s="87" t="b">
        <v>0</v>
      </c>
      <c r="I321" s="87" t="b">
        <v>0</v>
      </c>
      <c r="J321" s="87" t="b">
        <v>0</v>
      </c>
      <c r="K321" s="87" t="b">
        <v>0</v>
      </c>
      <c r="L321" s="87" t="b">
        <v>0</v>
      </c>
    </row>
    <row r="322" spans="1:12" ht="15">
      <c r="A322" s="87" t="s">
        <v>2245</v>
      </c>
      <c r="B322" s="87" t="s">
        <v>2095</v>
      </c>
      <c r="C322" s="87">
        <v>2</v>
      </c>
      <c r="D322" s="131">
        <v>0.0029994606566610712</v>
      </c>
      <c r="E322" s="131">
        <v>2.7122286696195355</v>
      </c>
      <c r="F322" s="87" t="s">
        <v>1640</v>
      </c>
      <c r="G322" s="87" t="b">
        <v>0</v>
      </c>
      <c r="H322" s="87" t="b">
        <v>0</v>
      </c>
      <c r="I322" s="87" t="b">
        <v>0</v>
      </c>
      <c r="J322" s="87" t="b">
        <v>0</v>
      </c>
      <c r="K322" s="87" t="b">
        <v>0</v>
      </c>
      <c r="L322" s="87" t="b">
        <v>0</v>
      </c>
    </row>
    <row r="323" spans="1:12" ht="15">
      <c r="A323" s="87" t="s">
        <v>2095</v>
      </c>
      <c r="B323" s="87" t="s">
        <v>2246</v>
      </c>
      <c r="C323" s="87">
        <v>2</v>
      </c>
      <c r="D323" s="131">
        <v>0.0029994606566610712</v>
      </c>
      <c r="E323" s="131">
        <v>2.7122286696195355</v>
      </c>
      <c r="F323" s="87" t="s">
        <v>1640</v>
      </c>
      <c r="G323" s="87" t="b">
        <v>0</v>
      </c>
      <c r="H323" s="87" t="b">
        <v>0</v>
      </c>
      <c r="I323" s="87" t="b">
        <v>0</v>
      </c>
      <c r="J323" s="87" t="b">
        <v>0</v>
      </c>
      <c r="K323" s="87" t="b">
        <v>0</v>
      </c>
      <c r="L323" s="87" t="b">
        <v>0</v>
      </c>
    </row>
    <row r="324" spans="1:12" ht="15">
      <c r="A324" s="87" t="s">
        <v>2246</v>
      </c>
      <c r="B324" s="87" t="s">
        <v>1794</v>
      </c>
      <c r="C324" s="87">
        <v>2</v>
      </c>
      <c r="D324" s="131">
        <v>0.0029994606566610712</v>
      </c>
      <c r="E324" s="131">
        <v>2.7122286696195355</v>
      </c>
      <c r="F324" s="87" t="s">
        <v>1640</v>
      </c>
      <c r="G324" s="87" t="b">
        <v>0</v>
      </c>
      <c r="H324" s="87" t="b">
        <v>0</v>
      </c>
      <c r="I324" s="87" t="b">
        <v>0</v>
      </c>
      <c r="J324" s="87" t="b">
        <v>0</v>
      </c>
      <c r="K324" s="87" t="b">
        <v>0</v>
      </c>
      <c r="L324" s="87" t="b">
        <v>0</v>
      </c>
    </row>
    <row r="325" spans="1:12" ht="15">
      <c r="A325" s="87" t="s">
        <v>1794</v>
      </c>
      <c r="B325" s="87" t="s">
        <v>1758</v>
      </c>
      <c r="C325" s="87">
        <v>2</v>
      </c>
      <c r="D325" s="131">
        <v>0.0029994606566610712</v>
      </c>
      <c r="E325" s="131">
        <v>2.235107414899873</v>
      </c>
      <c r="F325" s="87" t="s">
        <v>1640</v>
      </c>
      <c r="G325" s="87" t="b">
        <v>0</v>
      </c>
      <c r="H325" s="87" t="b">
        <v>0</v>
      </c>
      <c r="I325" s="87" t="b">
        <v>0</v>
      </c>
      <c r="J325" s="87" t="b">
        <v>0</v>
      </c>
      <c r="K325" s="87" t="b">
        <v>1</v>
      </c>
      <c r="L325" s="87" t="b">
        <v>0</v>
      </c>
    </row>
    <row r="326" spans="1:12" ht="15">
      <c r="A326" s="87" t="s">
        <v>1758</v>
      </c>
      <c r="B326" s="87" t="s">
        <v>2247</v>
      </c>
      <c r="C326" s="87">
        <v>2</v>
      </c>
      <c r="D326" s="131">
        <v>0.0029994606566610712</v>
      </c>
      <c r="E326" s="131">
        <v>2.235107414899873</v>
      </c>
      <c r="F326" s="87" t="s">
        <v>1640</v>
      </c>
      <c r="G326" s="87" t="b">
        <v>0</v>
      </c>
      <c r="H326" s="87" t="b">
        <v>1</v>
      </c>
      <c r="I326" s="87" t="b">
        <v>0</v>
      </c>
      <c r="J326" s="87" t="b">
        <v>1</v>
      </c>
      <c r="K326" s="87" t="b">
        <v>0</v>
      </c>
      <c r="L326" s="87" t="b">
        <v>0</v>
      </c>
    </row>
    <row r="327" spans="1:12" ht="15">
      <c r="A327" s="87" t="s">
        <v>2247</v>
      </c>
      <c r="B327" s="87" t="s">
        <v>2248</v>
      </c>
      <c r="C327" s="87">
        <v>2</v>
      </c>
      <c r="D327" s="131">
        <v>0.0029994606566610712</v>
      </c>
      <c r="E327" s="131">
        <v>2.7122286696195355</v>
      </c>
      <c r="F327" s="87" t="s">
        <v>1640</v>
      </c>
      <c r="G327" s="87" t="b">
        <v>1</v>
      </c>
      <c r="H327" s="87" t="b">
        <v>0</v>
      </c>
      <c r="I327" s="87" t="b">
        <v>0</v>
      </c>
      <c r="J327" s="87" t="b">
        <v>0</v>
      </c>
      <c r="K327" s="87" t="b">
        <v>0</v>
      </c>
      <c r="L327" s="87" t="b">
        <v>0</v>
      </c>
    </row>
    <row r="328" spans="1:12" ht="15">
      <c r="A328" s="87" t="s">
        <v>2248</v>
      </c>
      <c r="B328" s="87" t="s">
        <v>2249</v>
      </c>
      <c r="C328" s="87">
        <v>2</v>
      </c>
      <c r="D328" s="131">
        <v>0.0029994606566610712</v>
      </c>
      <c r="E328" s="131">
        <v>2.7122286696195355</v>
      </c>
      <c r="F328" s="87" t="s">
        <v>1640</v>
      </c>
      <c r="G328" s="87" t="b">
        <v>0</v>
      </c>
      <c r="H328" s="87" t="b">
        <v>0</v>
      </c>
      <c r="I328" s="87" t="b">
        <v>0</v>
      </c>
      <c r="J328" s="87" t="b">
        <v>0</v>
      </c>
      <c r="K328" s="87" t="b">
        <v>0</v>
      </c>
      <c r="L328" s="87" t="b">
        <v>0</v>
      </c>
    </row>
    <row r="329" spans="1:12" ht="15">
      <c r="A329" s="87" t="s">
        <v>2249</v>
      </c>
      <c r="B329" s="87" t="s">
        <v>2106</v>
      </c>
      <c r="C329" s="87">
        <v>2</v>
      </c>
      <c r="D329" s="131">
        <v>0.0029994606566610712</v>
      </c>
      <c r="E329" s="131">
        <v>2.7122286696195355</v>
      </c>
      <c r="F329" s="87" t="s">
        <v>1640</v>
      </c>
      <c r="G329" s="87" t="b">
        <v>0</v>
      </c>
      <c r="H329" s="87" t="b">
        <v>0</v>
      </c>
      <c r="I329" s="87" t="b">
        <v>0</v>
      </c>
      <c r="J329" s="87" t="b">
        <v>0</v>
      </c>
      <c r="K329" s="87" t="b">
        <v>0</v>
      </c>
      <c r="L329" s="87" t="b">
        <v>0</v>
      </c>
    </row>
    <row r="330" spans="1:12" ht="15">
      <c r="A330" s="87" t="s">
        <v>2106</v>
      </c>
      <c r="B330" s="87" t="s">
        <v>2029</v>
      </c>
      <c r="C330" s="87">
        <v>2</v>
      </c>
      <c r="D330" s="131">
        <v>0.0029994606566610712</v>
      </c>
      <c r="E330" s="131">
        <v>2.3600461515081728</v>
      </c>
      <c r="F330" s="87" t="s">
        <v>1640</v>
      </c>
      <c r="G330" s="87" t="b">
        <v>0</v>
      </c>
      <c r="H330" s="87" t="b">
        <v>0</v>
      </c>
      <c r="I330" s="87" t="b">
        <v>0</v>
      </c>
      <c r="J330" s="87" t="b">
        <v>0</v>
      </c>
      <c r="K330" s="87" t="b">
        <v>0</v>
      </c>
      <c r="L330" s="87" t="b">
        <v>0</v>
      </c>
    </row>
    <row r="331" spans="1:12" ht="15">
      <c r="A331" s="87" t="s">
        <v>2070</v>
      </c>
      <c r="B331" s="87" t="s">
        <v>258</v>
      </c>
      <c r="C331" s="87">
        <v>2</v>
      </c>
      <c r="D331" s="131">
        <v>0.0029994606566610712</v>
      </c>
      <c r="E331" s="131">
        <v>2.1381974018918166</v>
      </c>
      <c r="F331" s="87" t="s">
        <v>1640</v>
      </c>
      <c r="G331" s="87" t="b">
        <v>0</v>
      </c>
      <c r="H331" s="87" t="b">
        <v>0</v>
      </c>
      <c r="I331" s="87" t="b">
        <v>0</v>
      </c>
      <c r="J331" s="87" t="b">
        <v>0</v>
      </c>
      <c r="K331" s="87" t="b">
        <v>0</v>
      </c>
      <c r="L331" s="87" t="b">
        <v>0</v>
      </c>
    </row>
    <row r="332" spans="1:12" ht="15">
      <c r="A332" s="87" t="s">
        <v>258</v>
      </c>
      <c r="B332" s="87" t="s">
        <v>247</v>
      </c>
      <c r="C332" s="87">
        <v>2</v>
      </c>
      <c r="D332" s="131">
        <v>0.0029994606566610712</v>
      </c>
      <c r="E332" s="131">
        <v>2.3600461515081728</v>
      </c>
      <c r="F332" s="87" t="s">
        <v>1640</v>
      </c>
      <c r="G332" s="87" t="b">
        <v>0</v>
      </c>
      <c r="H332" s="87" t="b">
        <v>0</v>
      </c>
      <c r="I332" s="87" t="b">
        <v>0</v>
      </c>
      <c r="J332" s="87" t="b">
        <v>0</v>
      </c>
      <c r="K332" s="87" t="b">
        <v>0</v>
      </c>
      <c r="L332" s="87" t="b">
        <v>0</v>
      </c>
    </row>
    <row r="333" spans="1:12" ht="15">
      <c r="A333" s="87" t="s">
        <v>260</v>
      </c>
      <c r="B333" s="87" t="s">
        <v>292</v>
      </c>
      <c r="C333" s="87">
        <v>2</v>
      </c>
      <c r="D333" s="131">
        <v>0.0029994606566610712</v>
      </c>
      <c r="E333" s="131">
        <v>2.3600461515081728</v>
      </c>
      <c r="F333" s="87" t="s">
        <v>1640</v>
      </c>
      <c r="G333" s="87" t="b">
        <v>0</v>
      </c>
      <c r="H333" s="87" t="b">
        <v>0</v>
      </c>
      <c r="I333" s="87" t="b">
        <v>0</v>
      </c>
      <c r="J333" s="87" t="b">
        <v>0</v>
      </c>
      <c r="K333" s="87" t="b">
        <v>0</v>
      </c>
      <c r="L333" s="87" t="b">
        <v>0</v>
      </c>
    </row>
    <row r="334" spans="1:12" ht="15">
      <c r="A334" s="87" t="s">
        <v>2200</v>
      </c>
      <c r="B334" s="87" t="s">
        <v>2039</v>
      </c>
      <c r="C334" s="87">
        <v>2</v>
      </c>
      <c r="D334" s="131">
        <v>0.0029994606566610712</v>
      </c>
      <c r="E334" s="131">
        <v>2.411198673955554</v>
      </c>
      <c r="F334" s="87" t="s">
        <v>1640</v>
      </c>
      <c r="G334" s="87" t="b">
        <v>0</v>
      </c>
      <c r="H334" s="87" t="b">
        <v>0</v>
      </c>
      <c r="I334" s="87" t="b">
        <v>0</v>
      </c>
      <c r="J334" s="87" t="b">
        <v>0</v>
      </c>
      <c r="K334" s="87" t="b">
        <v>0</v>
      </c>
      <c r="L334" s="87" t="b">
        <v>0</v>
      </c>
    </row>
    <row r="335" spans="1:12" ht="15">
      <c r="A335" s="87" t="s">
        <v>2039</v>
      </c>
      <c r="B335" s="87" t="s">
        <v>2201</v>
      </c>
      <c r="C335" s="87">
        <v>2</v>
      </c>
      <c r="D335" s="131">
        <v>0.0029994606566610712</v>
      </c>
      <c r="E335" s="131">
        <v>2.411198673955554</v>
      </c>
      <c r="F335" s="87" t="s">
        <v>1640</v>
      </c>
      <c r="G335" s="87" t="b">
        <v>0</v>
      </c>
      <c r="H335" s="87" t="b">
        <v>0</v>
      </c>
      <c r="I335" s="87" t="b">
        <v>0</v>
      </c>
      <c r="J335" s="87" t="b">
        <v>0</v>
      </c>
      <c r="K335" s="87" t="b">
        <v>0</v>
      </c>
      <c r="L335" s="87" t="b">
        <v>0</v>
      </c>
    </row>
    <row r="336" spans="1:12" ht="15">
      <c r="A336" s="87" t="s">
        <v>2201</v>
      </c>
      <c r="B336" s="87" t="s">
        <v>2202</v>
      </c>
      <c r="C336" s="87">
        <v>2</v>
      </c>
      <c r="D336" s="131">
        <v>0.0029994606566610712</v>
      </c>
      <c r="E336" s="131">
        <v>2.7122286696195355</v>
      </c>
      <c r="F336" s="87" t="s">
        <v>1640</v>
      </c>
      <c r="G336" s="87" t="b">
        <v>0</v>
      </c>
      <c r="H336" s="87" t="b">
        <v>0</v>
      </c>
      <c r="I336" s="87" t="b">
        <v>0</v>
      </c>
      <c r="J336" s="87" t="b">
        <v>0</v>
      </c>
      <c r="K336" s="87" t="b">
        <v>0</v>
      </c>
      <c r="L336" s="87" t="b">
        <v>0</v>
      </c>
    </row>
    <row r="337" spans="1:12" ht="15">
      <c r="A337" s="87" t="s">
        <v>2202</v>
      </c>
      <c r="B337" s="87" t="s">
        <v>1793</v>
      </c>
      <c r="C337" s="87">
        <v>2</v>
      </c>
      <c r="D337" s="131">
        <v>0.0029994606566610712</v>
      </c>
      <c r="E337" s="131">
        <v>2.7122286696195355</v>
      </c>
      <c r="F337" s="87" t="s">
        <v>1640</v>
      </c>
      <c r="G337" s="87" t="b">
        <v>0</v>
      </c>
      <c r="H337" s="87" t="b">
        <v>0</v>
      </c>
      <c r="I337" s="87" t="b">
        <v>0</v>
      </c>
      <c r="J337" s="87" t="b">
        <v>0</v>
      </c>
      <c r="K337" s="87" t="b">
        <v>0</v>
      </c>
      <c r="L337" s="87" t="b">
        <v>0</v>
      </c>
    </row>
    <row r="338" spans="1:12" ht="15">
      <c r="A338" s="87" t="s">
        <v>1793</v>
      </c>
      <c r="B338" s="87" t="s">
        <v>2203</v>
      </c>
      <c r="C338" s="87">
        <v>2</v>
      </c>
      <c r="D338" s="131">
        <v>0.0029994606566610712</v>
      </c>
      <c r="E338" s="131">
        <v>2.7122286696195355</v>
      </c>
      <c r="F338" s="87" t="s">
        <v>1640</v>
      </c>
      <c r="G338" s="87" t="b">
        <v>0</v>
      </c>
      <c r="H338" s="87" t="b">
        <v>0</v>
      </c>
      <c r="I338" s="87" t="b">
        <v>0</v>
      </c>
      <c r="J338" s="87" t="b">
        <v>1</v>
      </c>
      <c r="K338" s="87" t="b">
        <v>0</v>
      </c>
      <c r="L338" s="87" t="b">
        <v>0</v>
      </c>
    </row>
    <row r="339" spans="1:12" ht="15">
      <c r="A339" s="87" t="s">
        <v>2203</v>
      </c>
      <c r="B339" s="87" t="s">
        <v>2075</v>
      </c>
      <c r="C339" s="87">
        <v>2</v>
      </c>
      <c r="D339" s="131">
        <v>0.0029994606566610712</v>
      </c>
      <c r="E339" s="131">
        <v>2.536137410563854</v>
      </c>
      <c r="F339" s="87" t="s">
        <v>1640</v>
      </c>
      <c r="G339" s="87" t="b">
        <v>1</v>
      </c>
      <c r="H339" s="87" t="b">
        <v>0</v>
      </c>
      <c r="I339" s="87" t="b">
        <v>0</v>
      </c>
      <c r="J339" s="87" t="b">
        <v>0</v>
      </c>
      <c r="K339" s="87" t="b">
        <v>0</v>
      </c>
      <c r="L339" s="87" t="b">
        <v>0</v>
      </c>
    </row>
    <row r="340" spans="1:12" ht="15">
      <c r="A340" s="87" t="s">
        <v>2075</v>
      </c>
      <c r="B340" s="87" t="s">
        <v>2031</v>
      </c>
      <c r="C340" s="87">
        <v>2</v>
      </c>
      <c r="D340" s="131">
        <v>0.0029994606566610712</v>
      </c>
      <c r="E340" s="131">
        <v>2.235107414899873</v>
      </c>
      <c r="F340" s="87" t="s">
        <v>1640</v>
      </c>
      <c r="G340" s="87" t="b">
        <v>0</v>
      </c>
      <c r="H340" s="87" t="b">
        <v>0</v>
      </c>
      <c r="I340" s="87" t="b">
        <v>0</v>
      </c>
      <c r="J340" s="87" t="b">
        <v>1</v>
      </c>
      <c r="K340" s="87" t="b">
        <v>0</v>
      </c>
      <c r="L340" s="87" t="b">
        <v>0</v>
      </c>
    </row>
    <row r="341" spans="1:12" ht="15">
      <c r="A341" s="87" t="s">
        <v>2031</v>
      </c>
      <c r="B341" s="87" t="s">
        <v>2204</v>
      </c>
      <c r="C341" s="87">
        <v>2</v>
      </c>
      <c r="D341" s="131">
        <v>0.0029994606566610712</v>
      </c>
      <c r="E341" s="131">
        <v>2.411198673955554</v>
      </c>
      <c r="F341" s="87" t="s">
        <v>1640</v>
      </c>
      <c r="G341" s="87" t="b">
        <v>1</v>
      </c>
      <c r="H341" s="87" t="b">
        <v>0</v>
      </c>
      <c r="I341" s="87" t="b">
        <v>0</v>
      </c>
      <c r="J341" s="87" t="b">
        <v>0</v>
      </c>
      <c r="K341" s="87" t="b">
        <v>0</v>
      </c>
      <c r="L341" s="87" t="b">
        <v>0</v>
      </c>
    </row>
    <row r="342" spans="1:12" ht="15">
      <c r="A342" s="87" t="s">
        <v>2204</v>
      </c>
      <c r="B342" s="87" t="s">
        <v>2205</v>
      </c>
      <c r="C342" s="87">
        <v>2</v>
      </c>
      <c r="D342" s="131">
        <v>0.0029994606566610712</v>
      </c>
      <c r="E342" s="131">
        <v>2.7122286696195355</v>
      </c>
      <c r="F342" s="87" t="s">
        <v>1640</v>
      </c>
      <c r="G342" s="87" t="b">
        <v>0</v>
      </c>
      <c r="H342" s="87" t="b">
        <v>0</v>
      </c>
      <c r="I342" s="87" t="b">
        <v>0</v>
      </c>
      <c r="J342" s="87" t="b">
        <v>0</v>
      </c>
      <c r="K342" s="87" t="b">
        <v>0</v>
      </c>
      <c r="L342" s="87" t="b">
        <v>0</v>
      </c>
    </row>
    <row r="343" spans="1:12" ht="15">
      <c r="A343" s="87" t="s">
        <v>2205</v>
      </c>
      <c r="B343" s="87" t="s">
        <v>2206</v>
      </c>
      <c r="C343" s="87">
        <v>2</v>
      </c>
      <c r="D343" s="131">
        <v>0.0029994606566610712</v>
      </c>
      <c r="E343" s="131">
        <v>2.7122286696195355</v>
      </c>
      <c r="F343" s="87" t="s">
        <v>1640</v>
      </c>
      <c r="G343" s="87" t="b">
        <v>0</v>
      </c>
      <c r="H343" s="87" t="b">
        <v>0</v>
      </c>
      <c r="I343" s="87" t="b">
        <v>0</v>
      </c>
      <c r="J343" s="87" t="b">
        <v>0</v>
      </c>
      <c r="K343" s="87" t="b">
        <v>0</v>
      </c>
      <c r="L343" s="87" t="b">
        <v>0</v>
      </c>
    </row>
    <row r="344" spans="1:12" ht="15">
      <c r="A344" s="87" t="s">
        <v>2206</v>
      </c>
      <c r="B344" s="87" t="s">
        <v>2207</v>
      </c>
      <c r="C344" s="87">
        <v>2</v>
      </c>
      <c r="D344" s="131">
        <v>0.0029994606566610712</v>
      </c>
      <c r="E344" s="131">
        <v>2.7122286696195355</v>
      </c>
      <c r="F344" s="87" t="s">
        <v>1640</v>
      </c>
      <c r="G344" s="87" t="b">
        <v>0</v>
      </c>
      <c r="H344" s="87" t="b">
        <v>0</v>
      </c>
      <c r="I344" s="87" t="b">
        <v>0</v>
      </c>
      <c r="J344" s="87" t="b">
        <v>0</v>
      </c>
      <c r="K344" s="87" t="b">
        <v>0</v>
      </c>
      <c r="L344" s="87" t="b">
        <v>0</v>
      </c>
    </row>
    <row r="345" spans="1:12" ht="15">
      <c r="A345" s="87" t="s">
        <v>2207</v>
      </c>
      <c r="B345" s="87" t="s">
        <v>2208</v>
      </c>
      <c r="C345" s="87">
        <v>2</v>
      </c>
      <c r="D345" s="131">
        <v>0.0029994606566610712</v>
      </c>
      <c r="E345" s="131">
        <v>2.7122286696195355</v>
      </c>
      <c r="F345" s="87" t="s">
        <v>1640</v>
      </c>
      <c r="G345" s="87" t="b">
        <v>0</v>
      </c>
      <c r="H345" s="87" t="b">
        <v>0</v>
      </c>
      <c r="I345" s="87" t="b">
        <v>0</v>
      </c>
      <c r="J345" s="87" t="b">
        <v>0</v>
      </c>
      <c r="K345" s="87" t="b">
        <v>0</v>
      </c>
      <c r="L345" s="87" t="b">
        <v>0</v>
      </c>
    </row>
    <row r="346" spans="1:12" ht="15">
      <c r="A346" s="87" t="s">
        <v>2208</v>
      </c>
      <c r="B346" s="87" t="s">
        <v>2209</v>
      </c>
      <c r="C346" s="87">
        <v>2</v>
      </c>
      <c r="D346" s="131">
        <v>0.0029994606566610712</v>
      </c>
      <c r="E346" s="131">
        <v>2.7122286696195355</v>
      </c>
      <c r="F346" s="87" t="s">
        <v>1640</v>
      </c>
      <c r="G346" s="87" t="b">
        <v>0</v>
      </c>
      <c r="H346" s="87" t="b">
        <v>0</v>
      </c>
      <c r="I346" s="87" t="b">
        <v>0</v>
      </c>
      <c r="J346" s="87" t="b">
        <v>0</v>
      </c>
      <c r="K346" s="87" t="b">
        <v>0</v>
      </c>
      <c r="L346" s="87" t="b">
        <v>0</v>
      </c>
    </row>
    <row r="347" spans="1:12" ht="15">
      <c r="A347" s="87" t="s">
        <v>2209</v>
      </c>
      <c r="B347" s="87" t="s">
        <v>2210</v>
      </c>
      <c r="C347" s="87">
        <v>2</v>
      </c>
      <c r="D347" s="131">
        <v>0.0029994606566610712</v>
      </c>
      <c r="E347" s="131">
        <v>2.7122286696195355</v>
      </c>
      <c r="F347" s="87" t="s">
        <v>1640</v>
      </c>
      <c r="G347" s="87" t="b">
        <v>0</v>
      </c>
      <c r="H347" s="87" t="b">
        <v>0</v>
      </c>
      <c r="I347" s="87" t="b">
        <v>0</v>
      </c>
      <c r="J347" s="87" t="b">
        <v>0</v>
      </c>
      <c r="K347" s="87" t="b">
        <v>0</v>
      </c>
      <c r="L347" s="87" t="b">
        <v>0</v>
      </c>
    </row>
    <row r="348" spans="1:12" ht="15">
      <c r="A348" s="87" t="s">
        <v>2210</v>
      </c>
      <c r="B348" s="87" t="s">
        <v>2211</v>
      </c>
      <c r="C348" s="87">
        <v>2</v>
      </c>
      <c r="D348" s="131">
        <v>0.0029994606566610712</v>
      </c>
      <c r="E348" s="131">
        <v>2.7122286696195355</v>
      </c>
      <c r="F348" s="87" t="s">
        <v>1640</v>
      </c>
      <c r="G348" s="87" t="b">
        <v>0</v>
      </c>
      <c r="H348" s="87" t="b">
        <v>0</v>
      </c>
      <c r="I348" s="87" t="b">
        <v>0</v>
      </c>
      <c r="J348" s="87" t="b">
        <v>0</v>
      </c>
      <c r="K348" s="87" t="b">
        <v>0</v>
      </c>
      <c r="L348" s="87" t="b">
        <v>0</v>
      </c>
    </row>
    <row r="349" spans="1:12" ht="15">
      <c r="A349" s="87" t="s">
        <v>2211</v>
      </c>
      <c r="B349" s="87" t="s">
        <v>2212</v>
      </c>
      <c r="C349" s="87">
        <v>2</v>
      </c>
      <c r="D349" s="131">
        <v>0.0029994606566610712</v>
      </c>
      <c r="E349" s="131">
        <v>2.7122286696195355</v>
      </c>
      <c r="F349" s="87" t="s">
        <v>1640</v>
      </c>
      <c r="G349" s="87" t="b">
        <v>0</v>
      </c>
      <c r="H349" s="87" t="b">
        <v>0</v>
      </c>
      <c r="I349" s="87" t="b">
        <v>0</v>
      </c>
      <c r="J349" s="87" t="b">
        <v>0</v>
      </c>
      <c r="K349" s="87" t="b">
        <v>0</v>
      </c>
      <c r="L349" s="87" t="b">
        <v>0</v>
      </c>
    </row>
    <row r="350" spans="1:12" ht="15">
      <c r="A350" s="87" t="s">
        <v>2212</v>
      </c>
      <c r="B350" s="87" t="s">
        <v>2091</v>
      </c>
      <c r="C350" s="87">
        <v>2</v>
      </c>
      <c r="D350" s="131">
        <v>0.0029994606566610712</v>
      </c>
      <c r="E350" s="131">
        <v>2.7122286696195355</v>
      </c>
      <c r="F350" s="87" t="s">
        <v>1640</v>
      </c>
      <c r="G350" s="87" t="b">
        <v>0</v>
      </c>
      <c r="H350" s="87" t="b">
        <v>0</v>
      </c>
      <c r="I350" s="87" t="b">
        <v>0</v>
      </c>
      <c r="J350" s="87" t="b">
        <v>0</v>
      </c>
      <c r="K350" s="87" t="b">
        <v>0</v>
      </c>
      <c r="L350" s="87" t="b">
        <v>0</v>
      </c>
    </row>
    <row r="351" spans="1:12" ht="15">
      <c r="A351" s="87" t="s">
        <v>2091</v>
      </c>
      <c r="B351" s="87" t="s">
        <v>2213</v>
      </c>
      <c r="C351" s="87">
        <v>2</v>
      </c>
      <c r="D351" s="131">
        <v>0.0029994606566610712</v>
      </c>
      <c r="E351" s="131">
        <v>2.7122286696195355</v>
      </c>
      <c r="F351" s="87" t="s">
        <v>1640</v>
      </c>
      <c r="G351" s="87" t="b">
        <v>0</v>
      </c>
      <c r="H351" s="87" t="b">
        <v>0</v>
      </c>
      <c r="I351" s="87" t="b">
        <v>0</v>
      </c>
      <c r="J351" s="87" t="b">
        <v>0</v>
      </c>
      <c r="K351" s="87" t="b">
        <v>0</v>
      </c>
      <c r="L351" s="87" t="b">
        <v>0</v>
      </c>
    </row>
    <row r="352" spans="1:12" ht="15">
      <c r="A352" s="87" t="s">
        <v>2058</v>
      </c>
      <c r="B352" s="87" t="s">
        <v>2197</v>
      </c>
      <c r="C352" s="87">
        <v>2</v>
      </c>
      <c r="D352" s="131">
        <v>0.0029994606566610712</v>
      </c>
      <c r="E352" s="131">
        <v>2.536137410563854</v>
      </c>
      <c r="F352" s="87" t="s">
        <v>1640</v>
      </c>
      <c r="G352" s="87" t="b">
        <v>0</v>
      </c>
      <c r="H352" s="87" t="b">
        <v>0</v>
      </c>
      <c r="I352" s="87" t="b">
        <v>0</v>
      </c>
      <c r="J352" s="87" t="b">
        <v>0</v>
      </c>
      <c r="K352" s="87" t="b">
        <v>0</v>
      </c>
      <c r="L352" s="87" t="b">
        <v>0</v>
      </c>
    </row>
    <row r="353" spans="1:12" ht="15">
      <c r="A353" s="87" t="s">
        <v>2197</v>
      </c>
      <c r="B353" s="87" t="s">
        <v>2198</v>
      </c>
      <c r="C353" s="87">
        <v>2</v>
      </c>
      <c r="D353" s="131">
        <v>0.0029994606566610712</v>
      </c>
      <c r="E353" s="131">
        <v>2.7122286696195355</v>
      </c>
      <c r="F353" s="87" t="s">
        <v>1640</v>
      </c>
      <c r="G353" s="87" t="b">
        <v>0</v>
      </c>
      <c r="H353" s="87" t="b">
        <v>0</v>
      </c>
      <c r="I353" s="87" t="b">
        <v>0</v>
      </c>
      <c r="J353" s="87" t="b">
        <v>0</v>
      </c>
      <c r="K353" s="87" t="b">
        <v>0</v>
      </c>
      <c r="L353" s="87" t="b">
        <v>0</v>
      </c>
    </row>
    <row r="354" spans="1:12" ht="15">
      <c r="A354" s="87" t="s">
        <v>2198</v>
      </c>
      <c r="B354" s="87" t="s">
        <v>2199</v>
      </c>
      <c r="C354" s="87">
        <v>2</v>
      </c>
      <c r="D354" s="131">
        <v>0.0029994606566610712</v>
      </c>
      <c r="E354" s="131">
        <v>2.7122286696195355</v>
      </c>
      <c r="F354" s="87" t="s">
        <v>1640</v>
      </c>
      <c r="G354" s="87" t="b">
        <v>0</v>
      </c>
      <c r="H354" s="87" t="b">
        <v>0</v>
      </c>
      <c r="I354" s="87" t="b">
        <v>0</v>
      </c>
      <c r="J354" s="87" t="b">
        <v>0</v>
      </c>
      <c r="K354" s="87" t="b">
        <v>0</v>
      </c>
      <c r="L354" s="87" t="b">
        <v>0</v>
      </c>
    </row>
    <row r="355" spans="1:12" ht="15">
      <c r="A355" s="87" t="s">
        <v>255</v>
      </c>
      <c r="B355" s="87" t="s">
        <v>293</v>
      </c>
      <c r="C355" s="87">
        <v>2</v>
      </c>
      <c r="D355" s="131">
        <v>0.0029994606566610712</v>
      </c>
      <c r="E355" s="131">
        <v>2.7122286696195355</v>
      </c>
      <c r="F355" s="87" t="s">
        <v>1640</v>
      </c>
      <c r="G355" s="87" t="b">
        <v>0</v>
      </c>
      <c r="H355" s="87" t="b">
        <v>0</v>
      </c>
      <c r="I355" s="87" t="b">
        <v>0</v>
      </c>
      <c r="J355" s="87" t="b">
        <v>0</v>
      </c>
      <c r="K355" s="87" t="b">
        <v>0</v>
      </c>
      <c r="L355" s="87" t="b">
        <v>0</v>
      </c>
    </row>
    <row r="356" spans="1:12" ht="15">
      <c r="A356" s="87" t="s">
        <v>2073</v>
      </c>
      <c r="B356" s="87" t="s">
        <v>2148</v>
      </c>
      <c r="C356" s="87">
        <v>2</v>
      </c>
      <c r="D356" s="131">
        <v>0.0029994606566610712</v>
      </c>
      <c r="E356" s="131">
        <v>2.536137410563854</v>
      </c>
      <c r="F356" s="87" t="s">
        <v>1640</v>
      </c>
      <c r="G356" s="87" t="b">
        <v>0</v>
      </c>
      <c r="H356" s="87" t="b">
        <v>0</v>
      </c>
      <c r="I356" s="87" t="b">
        <v>0</v>
      </c>
      <c r="J356" s="87" t="b">
        <v>0</v>
      </c>
      <c r="K356" s="87" t="b">
        <v>0</v>
      </c>
      <c r="L356" s="87" t="b">
        <v>0</v>
      </c>
    </row>
    <row r="357" spans="1:12" ht="15">
      <c r="A357" s="87" t="s">
        <v>2148</v>
      </c>
      <c r="B357" s="87" t="s">
        <v>2026</v>
      </c>
      <c r="C357" s="87">
        <v>2</v>
      </c>
      <c r="D357" s="131">
        <v>0.0029994606566610712</v>
      </c>
      <c r="E357" s="131">
        <v>2.411198673955554</v>
      </c>
      <c r="F357" s="87" t="s">
        <v>1640</v>
      </c>
      <c r="G357" s="87" t="b">
        <v>0</v>
      </c>
      <c r="H357" s="87" t="b">
        <v>0</v>
      </c>
      <c r="I357" s="87" t="b">
        <v>0</v>
      </c>
      <c r="J357" s="87" t="b">
        <v>0</v>
      </c>
      <c r="K357" s="87" t="b">
        <v>0</v>
      </c>
      <c r="L357" s="87" t="b">
        <v>0</v>
      </c>
    </row>
    <row r="358" spans="1:12" ht="15">
      <c r="A358" s="87" t="s">
        <v>2026</v>
      </c>
      <c r="B358" s="87" t="s">
        <v>2052</v>
      </c>
      <c r="C358" s="87">
        <v>2</v>
      </c>
      <c r="D358" s="131">
        <v>0.0029994606566610712</v>
      </c>
      <c r="E358" s="131">
        <v>2.235107414899873</v>
      </c>
      <c r="F358" s="87" t="s">
        <v>1640</v>
      </c>
      <c r="G358" s="87" t="b">
        <v>0</v>
      </c>
      <c r="H358" s="87" t="b">
        <v>0</v>
      </c>
      <c r="I358" s="87" t="b">
        <v>0</v>
      </c>
      <c r="J358" s="87" t="b">
        <v>0</v>
      </c>
      <c r="K358" s="87" t="b">
        <v>0</v>
      </c>
      <c r="L358" s="87" t="b">
        <v>0</v>
      </c>
    </row>
    <row r="359" spans="1:12" ht="15">
      <c r="A359" s="87" t="s">
        <v>2052</v>
      </c>
      <c r="B359" s="87" t="s">
        <v>2053</v>
      </c>
      <c r="C359" s="87">
        <v>2</v>
      </c>
      <c r="D359" s="131">
        <v>0.0029994606566610712</v>
      </c>
      <c r="E359" s="131">
        <v>2.235107414899873</v>
      </c>
      <c r="F359" s="87" t="s">
        <v>1640</v>
      </c>
      <c r="G359" s="87" t="b">
        <v>0</v>
      </c>
      <c r="H359" s="87" t="b">
        <v>0</v>
      </c>
      <c r="I359" s="87" t="b">
        <v>0</v>
      </c>
      <c r="J359" s="87" t="b">
        <v>0</v>
      </c>
      <c r="K359" s="87" t="b">
        <v>0</v>
      </c>
      <c r="L359" s="87" t="b">
        <v>0</v>
      </c>
    </row>
    <row r="360" spans="1:12" ht="15">
      <c r="A360" s="87" t="s">
        <v>2053</v>
      </c>
      <c r="B360" s="87" t="s">
        <v>2081</v>
      </c>
      <c r="C360" s="87">
        <v>2</v>
      </c>
      <c r="D360" s="131">
        <v>0.0029994606566610712</v>
      </c>
      <c r="E360" s="131">
        <v>2.235107414899873</v>
      </c>
      <c r="F360" s="87" t="s">
        <v>1640</v>
      </c>
      <c r="G360" s="87" t="b">
        <v>0</v>
      </c>
      <c r="H360" s="87" t="b">
        <v>0</v>
      </c>
      <c r="I360" s="87" t="b">
        <v>0</v>
      </c>
      <c r="J360" s="87" t="b">
        <v>0</v>
      </c>
      <c r="K360" s="87" t="b">
        <v>0</v>
      </c>
      <c r="L360" s="87" t="b">
        <v>0</v>
      </c>
    </row>
    <row r="361" spans="1:12" ht="15">
      <c r="A361" s="87" t="s">
        <v>2081</v>
      </c>
      <c r="B361" s="87" t="s">
        <v>2149</v>
      </c>
      <c r="C361" s="87">
        <v>2</v>
      </c>
      <c r="D361" s="131">
        <v>0.0029994606566610712</v>
      </c>
      <c r="E361" s="131">
        <v>2.536137410563854</v>
      </c>
      <c r="F361" s="87" t="s">
        <v>1640</v>
      </c>
      <c r="G361" s="87" t="b">
        <v>0</v>
      </c>
      <c r="H361" s="87" t="b">
        <v>0</v>
      </c>
      <c r="I361" s="87" t="b">
        <v>0</v>
      </c>
      <c r="J361" s="87" t="b">
        <v>0</v>
      </c>
      <c r="K361" s="87" t="b">
        <v>0</v>
      </c>
      <c r="L361" s="87" t="b">
        <v>0</v>
      </c>
    </row>
    <row r="362" spans="1:12" ht="15">
      <c r="A362" s="87" t="s">
        <v>2149</v>
      </c>
      <c r="B362" s="87" t="s">
        <v>298</v>
      </c>
      <c r="C362" s="87">
        <v>2</v>
      </c>
      <c r="D362" s="131">
        <v>0.0029994606566610712</v>
      </c>
      <c r="E362" s="131">
        <v>2.7122286696195355</v>
      </c>
      <c r="F362" s="87" t="s">
        <v>1640</v>
      </c>
      <c r="G362" s="87" t="b">
        <v>0</v>
      </c>
      <c r="H362" s="87" t="b">
        <v>0</v>
      </c>
      <c r="I362" s="87" t="b">
        <v>0</v>
      </c>
      <c r="J362" s="87" t="b">
        <v>0</v>
      </c>
      <c r="K362" s="87" t="b">
        <v>0</v>
      </c>
      <c r="L362" s="87" t="b">
        <v>0</v>
      </c>
    </row>
    <row r="363" spans="1:12" ht="15">
      <c r="A363" s="87" t="s">
        <v>298</v>
      </c>
      <c r="B363" s="87" t="s">
        <v>2150</v>
      </c>
      <c r="C363" s="87">
        <v>2</v>
      </c>
      <c r="D363" s="131">
        <v>0.0029994606566610712</v>
      </c>
      <c r="E363" s="131">
        <v>2.7122286696195355</v>
      </c>
      <c r="F363" s="87" t="s">
        <v>1640</v>
      </c>
      <c r="G363" s="87" t="b">
        <v>0</v>
      </c>
      <c r="H363" s="87" t="b">
        <v>0</v>
      </c>
      <c r="I363" s="87" t="b">
        <v>0</v>
      </c>
      <c r="J363" s="87" t="b">
        <v>0</v>
      </c>
      <c r="K363" s="87" t="b">
        <v>0</v>
      </c>
      <c r="L363" s="87" t="b">
        <v>0</v>
      </c>
    </row>
    <row r="364" spans="1:12" ht="15">
      <c r="A364" s="87" t="s">
        <v>2150</v>
      </c>
      <c r="B364" s="87" t="s">
        <v>2151</v>
      </c>
      <c r="C364" s="87">
        <v>2</v>
      </c>
      <c r="D364" s="131">
        <v>0.0029994606566610712</v>
      </c>
      <c r="E364" s="131">
        <v>2.7122286696195355</v>
      </c>
      <c r="F364" s="87" t="s">
        <v>1640</v>
      </c>
      <c r="G364" s="87" t="b">
        <v>0</v>
      </c>
      <c r="H364" s="87" t="b">
        <v>0</v>
      </c>
      <c r="I364" s="87" t="b">
        <v>0</v>
      </c>
      <c r="J364" s="87" t="b">
        <v>0</v>
      </c>
      <c r="K364" s="87" t="b">
        <v>0</v>
      </c>
      <c r="L364" s="87" t="b">
        <v>0</v>
      </c>
    </row>
    <row r="365" spans="1:12" ht="15">
      <c r="A365" s="87" t="s">
        <v>2151</v>
      </c>
      <c r="B365" s="87" t="s">
        <v>2021</v>
      </c>
      <c r="C365" s="87">
        <v>2</v>
      </c>
      <c r="D365" s="131">
        <v>0.0029994606566610712</v>
      </c>
      <c r="E365" s="131">
        <v>2.3142886609474975</v>
      </c>
      <c r="F365" s="87" t="s">
        <v>1640</v>
      </c>
      <c r="G365" s="87" t="b">
        <v>0</v>
      </c>
      <c r="H365" s="87" t="b">
        <v>0</v>
      </c>
      <c r="I365" s="87" t="b">
        <v>0</v>
      </c>
      <c r="J365" s="87" t="b">
        <v>0</v>
      </c>
      <c r="K365" s="87" t="b">
        <v>0</v>
      </c>
      <c r="L365" s="87" t="b">
        <v>0</v>
      </c>
    </row>
    <row r="366" spans="1:12" ht="15">
      <c r="A366" s="87" t="s">
        <v>2021</v>
      </c>
      <c r="B366" s="87" t="s">
        <v>2152</v>
      </c>
      <c r="C366" s="87">
        <v>2</v>
      </c>
      <c r="D366" s="131">
        <v>0.0029994606566610712</v>
      </c>
      <c r="E366" s="131">
        <v>2.3142886609474975</v>
      </c>
      <c r="F366" s="87" t="s">
        <v>1640</v>
      </c>
      <c r="G366" s="87" t="b">
        <v>0</v>
      </c>
      <c r="H366" s="87" t="b">
        <v>0</v>
      </c>
      <c r="I366" s="87" t="b">
        <v>0</v>
      </c>
      <c r="J366" s="87" t="b">
        <v>0</v>
      </c>
      <c r="K366" s="87" t="b">
        <v>0</v>
      </c>
      <c r="L366" s="87" t="b">
        <v>0</v>
      </c>
    </row>
    <row r="367" spans="1:12" ht="15">
      <c r="A367" s="87" t="s">
        <v>2152</v>
      </c>
      <c r="B367" s="87" t="s">
        <v>2153</v>
      </c>
      <c r="C367" s="87">
        <v>2</v>
      </c>
      <c r="D367" s="131">
        <v>0.0029994606566610712</v>
      </c>
      <c r="E367" s="131">
        <v>2.7122286696195355</v>
      </c>
      <c r="F367" s="87" t="s">
        <v>1640</v>
      </c>
      <c r="G367" s="87" t="b">
        <v>0</v>
      </c>
      <c r="H367" s="87" t="b">
        <v>0</v>
      </c>
      <c r="I367" s="87" t="b">
        <v>0</v>
      </c>
      <c r="J367" s="87" t="b">
        <v>0</v>
      </c>
      <c r="K367" s="87" t="b">
        <v>0</v>
      </c>
      <c r="L367" s="87" t="b">
        <v>0</v>
      </c>
    </row>
    <row r="368" spans="1:12" ht="15">
      <c r="A368" s="87" t="s">
        <v>2153</v>
      </c>
      <c r="B368" s="87" t="s">
        <v>2154</v>
      </c>
      <c r="C368" s="87">
        <v>2</v>
      </c>
      <c r="D368" s="131">
        <v>0.0029994606566610712</v>
      </c>
      <c r="E368" s="131">
        <v>2.7122286696195355</v>
      </c>
      <c r="F368" s="87" t="s">
        <v>1640</v>
      </c>
      <c r="G368" s="87" t="b">
        <v>0</v>
      </c>
      <c r="H368" s="87" t="b">
        <v>0</v>
      </c>
      <c r="I368" s="87" t="b">
        <v>0</v>
      </c>
      <c r="J368" s="87" t="b">
        <v>0</v>
      </c>
      <c r="K368" s="87" t="b">
        <v>0</v>
      </c>
      <c r="L368" s="87" t="b">
        <v>0</v>
      </c>
    </row>
    <row r="369" spans="1:12" ht="15">
      <c r="A369" s="87" t="s">
        <v>2154</v>
      </c>
      <c r="B369" s="87" t="s">
        <v>2053</v>
      </c>
      <c r="C369" s="87">
        <v>2</v>
      </c>
      <c r="D369" s="131">
        <v>0.0029994606566610712</v>
      </c>
      <c r="E369" s="131">
        <v>2.411198673955554</v>
      </c>
      <c r="F369" s="87" t="s">
        <v>1640</v>
      </c>
      <c r="G369" s="87" t="b">
        <v>0</v>
      </c>
      <c r="H369" s="87" t="b">
        <v>0</v>
      </c>
      <c r="I369" s="87" t="b">
        <v>0</v>
      </c>
      <c r="J369" s="87" t="b">
        <v>0</v>
      </c>
      <c r="K369" s="87" t="b">
        <v>0</v>
      </c>
      <c r="L369" s="87" t="b">
        <v>0</v>
      </c>
    </row>
    <row r="370" spans="1:12" ht="15">
      <c r="A370" s="87" t="s">
        <v>2053</v>
      </c>
      <c r="B370" s="87" t="s">
        <v>2155</v>
      </c>
      <c r="C370" s="87">
        <v>2</v>
      </c>
      <c r="D370" s="131">
        <v>0.0029994606566610712</v>
      </c>
      <c r="E370" s="131">
        <v>2.411198673955554</v>
      </c>
      <c r="F370" s="87" t="s">
        <v>1640</v>
      </c>
      <c r="G370" s="87" t="b">
        <v>0</v>
      </c>
      <c r="H370" s="87" t="b">
        <v>0</v>
      </c>
      <c r="I370" s="87" t="b">
        <v>0</v>
      </c>
      <c r="J370" s="87" t="b">
        <v>0</v>
      </c>
      <c r="K370" s="87" t="b">
        <v>0</v>
      </c>
      <c r="L370" s="87" t="b">
        <v>0</v>
      </c>
    </row>
    <row r="371" spans="1:12" ht="15">
      <c r="A371" s="87" t="s">
        <v>2155</v>
      </c>
      <c r="B371" s="87" t="s">
        <v>2079</v>
      </c>
      <c r="C371" s="87">
        <v>2</v>
      </c>
      <c r="D371" s="131">
        <v>0.0029994606566610712</v>
      </c>
      <c r="E371" s="131">
        <v>2.7122286696195355</v>
      </c>
      <c r="F371" s="87" t="s">
        <v>1640</v>
      </c>
      <c r="G371" s="87" t="b">
        <v>0</v>
      </c>
      <c r="H371" s="87" t="b">
        <v>0</v>
      </c>
      <c r="I371" s="87" t="b">
        <v>0</v>
      </c>
      <c r="J371" s="87" t="b">
        <v>0</v>
      </c>
      <c r="K371" s="87" t="b">
        <v>0</v>
      </c>
      <c r="L371" s="87" t="b">
        <v>0</v>
      </c>
    </row>
    <row r="372" spans="1:12" ht="15">
      <c r="A372" s="87" t="s">
        <v>2079</v>
      </c>
      <c r="B372" s="87" t="s">
        <v>2156</v>
      </c>
      <c r="C372" s="87">
        <v>2</v>
      </c>
      <c r="D372" s="131">
        <v>0.0029994606566610712</v>
      </c>
      <c r="E372" s="131">
        <v>2.536137410563854</v>
      </c>
      <c r="F372" s="87" t="s">
        <v>1640</v>
      </c>
      <c r="G372" s="87" t="b">
        <v>0</v>
      </c>
      <c r="H372" s="87" t="b">
        <v>0</v>
      </c>
      <c r="I372" s="87" t="b">
        <v>0</v>
      </c>
      <c r="J372" s="87" t="b">
        <v>0</v>
      </c>
      <c r="K372" s="87" t="b">
        <v>0</v>
      </c>
      <c r="L372" s="87" t="b">
        <v>0</v>
      </c>
    </row>
    <row r="373" spans="1:12" ht="15">
      <c r="A373" s="87" t="s">
        <v>2156</v>
      </c>
      <c r="B373" s="87" t="s">
        <v>2157</v>
      </c>
      <c r="C373" s="87">
        <v>2</v>
      </c>
      <c r="D373" s="131">
        <v>0.0029994606566610712</v>
      </c>
      <c r="E373" s="131">
        <v>2.7122286696195355</v>
      </c>
      <c r="F373" s="87" t="s">
        <v>1640</v>
      </c>
      <c r="G373" s="87" t="b">
        <v>0</v>
      </c>
      <c r="H373" s="87" t="b">
        <v>0</v>
      </c>
      <c r="I373" s="87" t="b">
        <v>0</v>
      </c>
      <c r="J373" s="87" t="b">
        <v>0</v>
      </c>
      <c r="K373" s="87" t="b">
        <v>0</v>
      </c>
      <c r="L373" s="87" t="b">
        <v>0</v>
      </c>
    </row>
    <row r="374" spans="1:12" ht="15">
      <c r="A374" s="87" t="s">
        <v>2157</v>
      </c>
      <c r="B374" s="87" t="s">
        <v>2158</v>
      </c>
      <c r="C374" s="87">
        <v>2</v>
      </c>
      <c r="D374" s="131">
        <v>0.0029994606566610712</v>
      </c>
      <c r="E374" s="131">
        <v>2.7122286696195355</v>
      </c>
      <c r="F374" s="87" t="s">
        <v>1640</v>
      </c>
      <c r="G374" s="87" t="b">
        <v>0</v>
      </c>
      <c r="H374" s="87" t="b">
        <v>0</v>
      </c>
      <c r="I374" s="87" t="b">
        <v>0</v>
      </c>
      <c r="J374" s="87" t="b">
        <v>0</v>
      </c>
      <c r="K374" s="87" t="b">
        <v>0</v>
      </c>
      <c r="L374" s="87" t="b">
        <v>0</v>
      </c>
    </row>
    <row r="375" spans="1:12" ht="15">
      <c r="A375" s="87" t="s">
        <v>2158</v>
      </c>
      <c r="B375" s="87" t="s">
        <v>2159</v>
      </c>
      <c r="C375" s="87">
        <v>2</v>
      </c>
      <c r="D375" s="131">
        <v>0.0029994606566610712</v>
      </c>
      <c r="E375" s="131">
        <v>2.7122286696195355</v>
      </c>
      <c r="F375" s="87" t="s">
        <v>1640</v>
      </c>
      <c r="G375" s="87" t="b">
        <v>0</v>
      </c>
      <c r="H375" s="87" t="b">
        <v>0</v>
      </c>
      <c r="I375" s="87" t="b">
        <v>0</v>
      </c>
      <c r="J375" s="87" t="b">
        <v>0</v>
      </c>
      <c r="K375" s="87" t="b">
        <v>0</v>
      </c>
      <c r="L375" s="87" t="b">
        <v>0</v>
      </c>
    </row>
    <row r="376" spans="1:12" ht="15">
      <c r="A376" s="87" t="s">
        <v>2159</v>
      </c>
      <c r="B376" s="87" t="s">
        <v>2082</v>
      </c>
      <c r="C376" s="87">
        <v>2</v>
      </c>
      <c r="D376" s="131">
        <v>0.0029994606566610712</v>
      </c>
      <c r="E376" s="131">
        <v>2.7122286696195355</v>
      </c>
      <c r="F376" s="87" t="s">
        <v>1640</v>
      </c>
      <c r="G376" s="87" t="b">
        <v>0</v>
      </c>
      <c r="H376" s="87" t="b">
        <v>0</v>
      </c>
      <c r="I376" s="87" t="b">
        <v>0</v>
      </c>
      <c r="J376" s="87" t="b">
        <v>0</v>
      </c>
      <c r="K376" s="87" t="b">
        <v>0</v>
      </c>
      <c r="L376" s="87" t="b">
        <v>0</v>
      </c>
    </row>
    <row r="377" spans="1:12" ht="15">
      <c r="A377" s="87" t="s">
        <v>2028</v>
      </c>
      <c r="B377" s="87" t="s">
        <v>2230</v>
      </c>
      <c r="C377" s="87">
        <v>2</v>
      </c>
      <c r="D377" s="131">
        <v>0.0029994606566610712</v>
      </c>
      <c r="E377" s="131">
        <v>2.3142886609474975</v>
      </c>
      <c r="F377" s="87" t="s">
        <v>1640</v>
      </c>
      <c r="G377" s="87" t="b">
        <v>1</v>
      </c>
      <c r="H377" s="87" t="b">
        <v>0</v>
      </c>
      <c r="I377" s="87" t="b">
        <v>0</v>
      </c>
      <c r="J377" s="87" t="b">
        <v>1</v>
      </c>
      <c r="K377" s="87" t="b">
        <v>0</v>
      </c>
      <c r="L377" s="87" t="b">
        <v>0</v>
      </c>
    </row>
    <row r="378" spans="1:12" ht="15">
      <c r="A378" s="87" t="s">
        <v>1766</v>
      </c>
      <c r="B378" s="87" t="s">
        <v>243</v>
      </c>
      <c r="C378" s="87">
        <v>3</v>
      </c>
      <c r="D378" s="131">
        <v>0.0089127058854603</v>
      </c>
      <c r="E378" s="131">
        <v>1.7429868333203926</v>
      </c>
      <c r="F378" s="87" t="s">
        <v>1642</v>
      </c>
      <c r="G378" s="87" t="b">
        <v>0</v>
      </c>
      <c r="H378" s="87" t="b">
        <v>1</v>
      </c>
      <c r="I378" s="87" t="b">
        <v>0</v>
      </c>
      <c r="J378" s="87" t="b">
        <v>0</v>
      </c>
      <c r="K378" s="87" t="b">
        <v>0</v>
      </c>
      <c r="L378" s="87" t="b">
        <v>0</v>
      </c>
    </row>
    <row r="379" spans="1:12" ht="15">
      <c r="A379" s="87" t="s">
        <v>243</v>
      </c>
      <c r="B379" s="87" t="s">
        <v>1767</v>
      </c>
      <c r="C379" s="87">
        <v>3</v>
      </c>
      <c r="D379" s="131">
        <v>0.0089127058854603</v>
      </c>
      <c r="E379" s="131">
        <v>1.7429868333203926</v>
      </c>
      <c r="F379" s="87" t="s">
        <v>1642</v>
      </c>
      <c r="G379" s="87" t="b">
        <v>0</v>
      </c>
      <c r="H379" s="87" t="b">
        <v>0</v>
      </c>
      <c r="I379" s="87" t="b">
        <v>0</v>
      </c>
      <c r="J379" s="87" t="b">
        <v>0</v>
      </c>
      <c r="K379" s="87" t="b">
        <v>0</v>
      </c>
      <c r="L379" s="87" t="b">
        <v>0</v>
      </c>
    </row>
    <row r="380" spans="1:12" ht="15">
      <c r="A380" s="87" t="s">
        <v>1767</v>
      </c>
      <c r="B380" s="87" t="s">
        <v>1768</v>
      </c>
      <c r="C380" s="87">
        <v>3</v>
      </c>
      <c r="D380" s="131">
        <v>0.0089127058854603</v>
      </c>
      <c r="E380" s="131">
        <v>1.7429868333203926</v>
      </c>
      <c r="F380" s="87" t="s">
        <v>1642</v>
      </c>
      <c r="G380" s="87" t="b">
        <v>0</v>
      </c>
      <c r="H380" s="87" t="b">
        <v>0</v>
      </c>
      <c r="I380" s="87" t="b">
        <v>0</v>
      </c>
      <c r="J380" s="87" t="b">
        <v>0</v>
      </c>
      <c r="K380" s="87" t="b">
        <v>0</v>
      </c>
      <c r="L380" s="87" t="b">
        <v>0</v>
      </c>
    </row>
    <row r="381" spans="1:12" ht="15">
      <c r="A381" s="87" t="s">
        <v>1768</v>
      </c>
      <c r="B381" s="87" t="s">
        <v>238</v>
      </c>
      <c r="C381" s="87">
        <v>3</v>
      </c>
      <c r="D381" s="131">
        <v>0.0089127058854603</v>
      </c>
      <c r="E381" s="131">
        <v>1.7429868333203926</v>
      </c>
      <c r="F381" s="87" t="s">
        <v>1642</v>
      </c>
      <c r="G381" s="87" t="b">
        <v>0</v>
      </c>
      <c r="H381" s="87" t="b">
        <v>0</v>
      </c>
      <c r="I381" s="87" t="b">
        <v>0</v>
      </c>
      <c r="J381" s="87" t="b">
        <v>0</v>
      </c>
      <c r="K381" s="87" t="b">
        <v>0</v>
      </c>
      <c r="L381" s="87" t="b">
        <v>0</v>
      </c>
    </row>
    <row r="382" spans="1:12" ht="15">
      <c r="A382" s="87" t="s">
        <v>238</v>
      </c>
      <c r="B382" s="87" t="s">
        <v>1769</v>
      </c>
      <c r="C382" s="87">
        <v>3</v>
      </c>
      <c r="D382" s="131">
        <v>0.0089127058854603</v>
      </c>
      <c r="E382" s="131">
        <v>1.7429868333203926</v>
      </c>
      <c r="F382" s="87" t="s">
        <v>1642</v>
      </c>
      <c r="G382" s="87" t="b">
        <v>0</v>
      </c>
      <c r="H382" s="87" t="b">
        <v>0</v>
      </c>
      <c r="I382" s="87" t="b">
        <v>0</v>
      </c>
      <c r="J382" s="87" t="b">
        <v>0</v>
      </c>
      <c r="K382" s="87" t="b">
        <v>0</v>
      </c>
      <c r="L382" s="87" t="b">
        <v>0</v>
      </c>
    </row>
    <row r="383" spans="1:12" ht="15">
      <c r="A383" s="87" t="s">
        <v>1769</v>
      </c>
      <c r="B383" s="87" t="s">
        <v>1749</v>
      </c>
      <c r="C383" s="87">
        <v>3</v>
      </c>
      <c r="D383" s="131">
        <v>0.0089127058854603</v>
      </c>
      <c r="E383" s="131">
        <v>1.3750100480257983</v>
      </c>
      <c r="F383" s="87" t="s">
        <v>1642</v>
      </c>
      <c r="G383" s="87" t="b">
        <v>0</v>
      </c>
      <c r="H383" s="87" t="b">
        <v>0</v>
      </c>
      <c r="I383" s="87" t="b">
        <v>0</v>
      </c>
      <c r="J383" s="87" t="b">
        <v>0</v>
      </c>
      <c r="K383" s="87" t="b">
        <v>0</v>
      </c>
      <c r="L383" s="87" t="b">
        <v>0</v>
      </c>
    </row>
    <row r="384" spans="1:12" ht="15">
      <c r="A384" s="87" t="s">
        <v>1749</v>
      </c>
      <c r="B384" s="87" t="s">
        <v>2113</v>
      </c>
      <c r="C384" s="87">
        <v>3</v>
      </c>
      <c r="D384" s="131">
        <v>0.0089127058854603</v>
      </c>
      <c r="E384" s="131">
        <v>1.5211380837040362</v>
      </c>
      <c r="F384" s="87" t="s">
        <v>1642</v>
      </c>
      <c r="G384" s="87" t="b">
        <v>0</v>
      </c>
      <c r="H384" s="87" t="b">
        <v>0</v>
      </c>
      <c r="I384" s="87" t="b">
        <v>0</v>
      </c>
      <c r="J384" s="87" t="b">
        <v>0</v>
      </c>
      <c r="K384" s="87" t="b">
        <v>0</v>
      </c>
      <c r="L384" s="87" t="b">
        <v>0</v>
      </c>
    </row>
    <row r="385" spans="1:12" ht="15">
      <c r="A385" s="87" t="s">
        <v>2113</v>
      </c>
      <c r="B385" s="87" t="s">
        <v>2027</v>
      </c>
      <c r="C385" s="87">
        <v>3</v>
      </c>
      <c r="D385" s="131">
        <v>0.0089127058854603</v>
      </c>
      <c r="E385" s="131">
        <v>1.7429868333203926</v>
      </c>
      <c r="F385" s="87" t="s">
        <v>1642</v>
      </c>
      <c r="G385" s="87" t="b">
        <v>0</v>
      </c>
      <c r="H385" s="87" t="b">
        <v>0</v>
      </c>
      <c r="I385" s="87" t="b">
        <v>0</v>
      </c>
      <c r="J385" s="87" t="b">
        <v>0</v>
      </c>
      <c r="K385" s="87" t="b">
        <v>0</v>
      </c>
      <c r="L385" s="87" t="b">
        <v>0</v>
      </c>
    </row>
    <row r="386" spans="1:12" ht="15">
      <c r="A386" s="87" t="s">
        <v>2027</v>
      </c>
      <c r="B386" s="87" t="s">
        <v>2114</v>
      </c>
      <c r="C386" s="87">
        <v>3</v>
      </c>
      <c r="D386" s="131">
        <v>0.0089127058854603</v>
      </c>
      <c r="E386" s="131">
        <v>1.7429868333203926</v>
      </c>
      <c r="F386" s="87" t="s">
        <v>1642</v>
      </c>
      <c r="G386" s="87" t="b">
        <v>0</v>
      </c>
      <c r="H386" s="87" t="b">
        <v>0</v>
      </c>
      <c r="I386" s="87" t="b">
        <v>0</v>
      </c>
      <c r="J386" s="87" t="b">
        <v>0</v>
      </c>
      <c r="K386" s="87" t="b">
        <v>0</v>
      </c>
      <c r="L386" s="87" t="b">
        <v>0</v>
      </c>
    </row>
    <row r="387" spans="1:12" ht="15">
      <c r="A387" s="87" t="s">
        <v>2114</v>
      </c>
      <c r="B387" s="87" t="s">
        <v>2115</v>
      </c>
      <c r="C387" s="87">
        <v>3</v>
      </c>
      <c r="D387" s="131">
        <v>0.0089127058854603</v>
      </c>
      <c r="E387" s="131">
        <v>1.7429868333203926</v>
      </c>
      <c r="F387" s="87" t="s">
        <v>1642</v>
      </c>
      <c r="G387" s="87" t="b">
        <v>0</v>
      </c>
      <c r="H387" s="87" t="b">
        <v>0</v>
      </c>
      <c r="I387" s="87" t="b">
        <v>0</v>
      </c>
      <c r="J387" s="87" t="b">
        <v>0</v>
      </c>
      <c r="K387" s="87" t="b">
        <v>0</v>
      </c>
      <c r="L387" s="87" t="b">
        <v>0</v>
      </c>
    </row>
    <row r="388" spans="1:12" ht="15">
      <c r="A388" s="87" t="s">
        <v>2115</v>
      </c>
      <c r="B388" s="87" t="s">
        <v>2116</v>
      </c>
      <c r="C388" s="87">
        <v>3</v>
      </c>
      <c r="D388" s="131">
        <v>0.0089127058854603</v>
      </c>
      <c r="E388" s="131">
        <v>1.7429868333203926</v>
      </c>
      <c r="F388" s="87" t="s">
        <v>1642</v>
      </c>
      <c r="G388" s="87" t="b">
        <v>0</v>
      </c>
      <c r="H388" s="87" t="b">
        <v>0</v>
      </c>
      <c r="I388" s="87" t="b">
        <v>0</v>
      </c>
      <c r="J388" s="87" t="b">
        <v>0</v>
      </c>
      <c r="K388" s="87" t="b">
        <v>0</v>
      </c>
      <c r="L388" s="87" t="b">
        <v>0</v>
      </c>
    </row>
    <row r="389" spans="1:12" ht="15">
      <c r="A389" s="87" t="s">
        <v>2116</v>
      </c>
      <c r="B389" s="87" t="s">
        <v>2029</v>
      </c>
      <c r="C389" s="87">
        <v>3</v>
      </c>
      <c r="D389" s="131">
        <v>0.0089127058854603</v>
      </c>
      <c r="E389" s="131">
        <v>1.7429868333203926</v>
      </c>
      <c r="F389" s="87" t="s">
        <v>1642</v>
      </c>
      <c r="G389" s="87" t="b">
        <v>0</v>
      </c>
      <c r="H389" s="87" t="b">
        <v>0</v>
      </c>
      <c r="I389" s="87" t="b">
        <v>0</v>
      </c>
      <c r="J389" s="87" t="b">
        <v>0</v>
      </c>
      <c r="K389" s="87" t="b">
        <v>0</v>
      </c>
      <c r="L389" s="87" t="b">
        <v>0</v>
      </c>
    </row>
    <row r="390" spans="1:12" ht="15">
      <c r="A390" s="87" t="s">
        <v>2029</v>
      </c>
      <c r="B390" s="87" t="s">
        <v>2117</v>
      </c>
      <c r="C390" s="87">
        <v>3</v>
      </c>
      <c r="D390" s="131">
        <v>0.0089127058854603</v>
      </c>
      <c r="E390" s="131">
        <v>1.7429868333203926</v>
      </c>
      <c r="F390" s="87" t="s">
        <v>1642</v>
      </c>
      <c r="G390" s="87" t="b">
        <v>0</v>
      </c>
      <c r="H390" s="87" t="b">
        <v>0</v>
      </c>
      <c r="I390" s="87" t="b">
        <v>0</v>
      </c>
      <c r="J390" s="87" t="b">
        <v>0</v>
      </c>
      <c r="K390" s="87" t="b">
        <v>0</v>
      </c>
      <c r="L390" s="87" t="b">
        <v>0</v>
      </c>
    </row>
    <row r="391" spans="1:12" ht="15">
      <c r="A391" s="87" t="s">
        <v>2117</v>
      </c>
      <c r="B391" s="87" t="s">
        <v>2118</v>
      </c>
      <c r="C391" s="87">
        <v>3</v>
      </c>
      <c r="D391" s="131">
        <v>0.0089127058854603</v>
      </c>
      <c r="E391" s="131">
        <v>1.7429868333203926</v>
      </c>
      <c r="F391" s="87" t="s">
        <v>1642</v>
      </c>
      <c r="G391" s="87" t="b">
        <v>0</v>
      </c>
      <c r="H391" s="87" t="b">
        <v>0</v>
      </c>
      <c r="I391" s="87" t="b">
        <v>0</v>
      </c>
      <c r="J391" s="87" t="b">
        <v>0</v>
      </c>
      <c r="K391" s="87" t="b">
        <v>0</v>
      </c>
      <c r="L391" s="87" t="b">
        <v>0</v>
      </c>
    </row>
    <row r="392" spans="1:12" ht="15">
      <c r="A392" s="87" t="s">
        <v>2065</v>
      </c>
      <c r="B392" s="87" t="s">
        <v>2043</v>
      </c>
      <c r="C392" s="87">
        <v>2</v>
      </c>
      <c r="D392" s="131">
        <v>0.011363636363636364</v>
      </c>
      <c r="E392" s="131">
        <v>1.919078092376074</v>
      </c>
      <c r="F392" s="87" t="s">
        <v>1642</v>
      </c>
      <c r="G392" s="87" t="b">
        <v>0</v>
      </c>
      <c r="H392" s="87" t="b">
        <v>0</v>
      </c>
      <c r="I392" s="87" t="b">
        <v>0</v>
      </c>
      <c r="J392" s="87" t="b">
        <v>0</v>
      </c>
      <c r="K392" s="87" t="b">
        <v>0</v>
      </c>
      <c r="L392" s="87" t="b">
        <v>0</v>
      </c>
    </row>
    <row r="393" spans="1:12" ht="15">
      <c r="A393" s="87" t="s">
        <v>2043</v>
      </c>
      <c r="B393" s="87" t="s">
        <v>2066</v>
      </c>
      <c r="C393" s="87">
        <v>2</v>
      </c>
      <c r="D393" s="131">
        <v>0.011363636363636364</v>
      </c>
      <c r="E393" s="131">
        <v>1.919078092376074</v>
      </c>
      <c r="F393" s="87" t="s">
        <v>1642</v>
      </c>
      <c r="G393" s="87" t="b">
        <v>0</v>
      </c>
      <c r="H393" s="87" t="b">
        <v>0</v>
      </c>
      <c r="I393" s="87" t="b">
        <v>0</v>
      </c>
      <c r="J393" s="87" t="b">
        <v>0</v>
      </c>
      <c r="K393" s="87" t="b">
        <v>0</v>
      </c>
      <c r="L393" s="87" t="b">
        <v>0</v>
      </c>
    </row>
    <row r="394" spans="1:12" ht="15">
      <c r="A394" s="87" t="s">
        <v>1773</v>
      </c>
      <c r="B394" s="87" t="s">
        <v>1774</v>
      </c>
      <c r="C394" s="87">
        <v>2</v>
      </c>
      <c r="D394" s="131">
        <v>0.012652745217448271</v>
      </c>
      <c r="E394" s="131">
        <v>1.5965970956264601</v>
      </c>
      <c r="F394" s="87" t="s">
        <v>1643</v>
      </c>
      <c r="G394" s="87" t="b">
        <v>0</v>
      </c>
      <c r="H394" s="87" t="b">
        <v>0</v>
      </c>
      <c r="I394" s="87" t="b">
        <v>0</v>
      </c>
      <c r="J394" s="87" t="b">
        <v>0</v>
      </c>
      <c r="K394" s="87" t="b">
        <v>0</v>
      </c>
      <c r="L394" s="87" t="b">
        <v>0</v>
      </c>
    </row>
    <row r="395" spans="1:12" ht="15">
      <c r="A395" s="87" t="s">
        <v>289</v>
      </c>
      <c r="B395" s="87" t="s">
        <v>288</v>
      </c>
      <c r="C395" s="87">
        <v>2</v>
      </c>
      <c r="D395" s="131">
        <v>0.01677059610054107</v>
      </c>
      <c r="E395" s="131">
        <v>0.9542425094393249</v>
      </c>
      <c r="F395" s="87" t="s">
        <v>1644</v>
      </c>
      <c r="G395" s="87" t="b">
        <v>0</v>
      </c>
      <c r="H395" s="87" t="b">
        <v>0</v>
      </c>
      <c r="I395" s="87" t="b">
        <v>0</v>
      </c>
      <c r="J395" s="87" t="b">
        <v>0</v>
      </c>
      <c r="K395" s="87" t="b">
        <v>0</v>
      </c>
      <c r="L395" s="87" t="b">
        <v>0</v>
      </c>
    </row>
    <row r="396" spans="1:12" ht="15">
      <c r="A396" s="87" t="s">
        <v>1750</v>
      </c>
      <c r="B396" s="87" t="s">
        <v>1786</v>
      </c>
      <c r="C396" s="87">
        <v>3</v>
      </c>
      <c r="D396" s="131">
        <v>0.012285436678303343</v>
      </c>
      <c r="E396" s="131">
        <v>0.7781512503836435</v>
      </c>
      <c r="F396" s="87" t="s">
        <v>1648</v>
      </c>
      <c r="G396" s="87" t="b">
        <v>0</v>
      </c>
      <c r="H396" s="87" t="b">
        <v>0</v>
      </c>
      <c r="I396" s="87" t="b">
        <v>0</v>
      </c>
      <c r="J396" s="87" t="b">
        <v>0</v>
      </c>
      <c r="K396" s="87" t="b">
        <v>0</v>
      </c>
      <c r="L396" s="87" t="b">
        <v>0</v>
      </c>
    </row>
    <row r="397" spans="1:12" ht="15">
      <c r="A397" s="87" t="s">
        <v>1788</v>
      </c>
      <c r="B397" s="87" t="s">
        <v>1750</v>
      </c>
      <c r="C397" s="87">
        <v>2</v>
      </c>
      <c r="D397" s="131">
        <v>0.02219168626603081</v>
      </c>
      <c r="E397" s="131">
        <v>0.9030899869919435</v>
      </c>
      <c r="F397" s="87" t="s">
        <v>1648</v>
      </c>
      <c r="G397" s="87" t="b">
        <v>0</v>
      </c>
      <c r="H397" s="87" t="b">
        <v>0</v>
      </c>
      <c r="I397" s="87" t="b">
        <v>0</v>
      </c>
      <c r="J397" s="87" t="b">
        <v>0</v>
      </c>
      <c r="K397" s="87" t="b">
        <v>0</v>
      </c>
      <c r="L397" s="87" t="b">
        <v>0</v>
      </c>
    </row>
    <row r="398" spans="1:12" ht="15">
      <c r="A398" s="87" t="s">
        <v>1790</v>
      </c>
      <c r="B398" s="87" t="s">
        <v>1791</v>
      </c>
      <c r="C398" s="87">
        <v>2</v>
      </c>
      <c r="D398" s="131">
        <v>0.01007443059929209</v>
      </c>
      <c r="E398" s="131">
        <v>1.0910804693473326</v>
      </c>
      <c r="F398" s="87" t="s">
        <v>1649</v>
      </c>
      <c r="G398" s="87" t="b">
        <v>0</v>
      </c>
      <c r="H398" s="87" t="b">
        <v>0</v>
      </c>
      <c r="I398" s="87" t="b">
        <v>0</v>
      </c>
      <c r="J398" s="87" t="b">
        <v>0</v>
      </c>
      <c r="K398" s="87" t="b">
        <v>0</v>
      </c>
      <c r="L398" s="87" t="b">
        <v>0</v>
      </c>
    </row>
    <row r="399" spans="1:12" ht="15">
      <c r="A399" s="87" t="s">
        <v>1792</v>
      </c>
      <c r="B399" s="87" t="s">
        <v>1793</v>
      </c>
      <c r="C399" s="87">
        <v>2</v>
      </c>
      <c r="D399" s="131">
        <v>0.017695443147747313</v>
      </c>
      <c r="E399" s="131">
        <v>1.568201724066995</v>
      </c>
      <c r="F399" s="87" t="s">
        <v>1649</v>
      </c>
      <c r="G399" s="87" t="b">
        <v>0</v>
      </c>
      <c r="H399" s="87" t="b">
        <v>0</v>
      </c>
      <c r="I399" s="87" t="b">
        <v>0</v>
      </c>
      <c r="J399" s="87" t="b">
        <v>0</v>
      </c>
      <c r="K399" s="87" t="b">
        <v>0</v>
      </c>
      <c r="L399" s="87" t="b">
        <v>0</v>
      </c>
    </row>
    <row r="400" spans="1:12" ht="15">
      <c r="A400" s="87" t="s">
        <v>1793</v>
      </c>
      <c r="B400" s="87" t="s">
        <v>1794</v>
      </c>
      <c r="C400" s="87">
        <v>2</v>
      </c>
      <c r="D400" s="131">
        <v>0.017695443147747313</v>
      </c>
      <c r="E400" s="131">
        <v>1.568201724066995</v>
      </c>
      <c r="F400" s="87" t="s">
        <v>1649</v>
      </c>
      <c r="G400" s="87" t="b">
        <v>0</v>
      </c>
      <c r="H400" s="87" t="b">
        <v>0</v>
      </c>
      <c r="I400" s="87" t="b">
        <v>0</v>
      </c>
      <c r="J400" s="87" t="b">
        <v>0</v>
      </c>
      <c r="K400" s="87" t="b">
        <v>0</v>
      </c>
      <c r="L400" s="87" t="b">
        <v>0</v>
      </c>
    </row>
    <row r="401" spans="1:12" ht="15">
      <c r="A401" s="87" t="s">
        <v>243</v>
      </c>
      <c r="B401" s="87" t="s">
        <v>1790</v>
      </c>
      <c r="C401" s="87">
        <v>2</v>
      </c>
      <c r="D401" s="131">
        <v>0.01007443059929209</v>
      </c>
      <c r="E401" s="131">
        <v>1.2160192059556325</v>
      </c>
      <c r="F401" s="87" t="s">
        <v>1649</v>
      </c>
      <c r="G401" s="87" t="b">
        <v>0</v>
      </c>
      <c r="H401" s="87" t="b">
        <v>0</v>
      </c>
      <c r="I401" s="87" t="b">
        <v>0</v>
      </c>
      <c r="J401" s="87" t="b">
        <v>0</v>
      </c>
      <c r="K401" s="87" t="b">
        <v>0</v>
      </c>
      <c r="L401" s="8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1639</v>
      </c>
      <c r="BD2" s="13" t="s">
        <v>1661</v>
      </c>
      <c r="BE2" s="13" t="s">
        <v>1662</v>
      </c>
      <c r="BF2" s="52" t="s">
        <v>2336</v>
      </c>
      <c r="BG2" s="52" t="s">
        <v>2337</v>
      </c>
      <c r="BH2" s="52" t="s">
        <v>2338</v>
      </c>
      <c r="BI2" s="52" t="s">
        <v>2339</v>
      </c>
      <c r="BJ2" s="52" t="s">
        <v>2340</v>
      </c>
      <c r="BK2" s="52" t="s">
        <v>2341</v>
      </c>
      <c r="BL2" s="52" t="s">
        <v>2342</v>
      </c>
      <c r="BM2" s="52" t="s">
        <v>2343</v>
      </c>
      <c r="BN2" s="52" t="s">
        <v>2344</v>
      </c>
    </row>
    <row r="3" spans="1:66" ht="15" customHeight="1">
      <c r="A3" s="65" t="s">
        <v>235</v>
      </c>
      <c r="B3" s="65" t="s">
        <v>243</v>
      </c>
      <c r="C3" s="66"/>
      <c r="D3" s="67"/>
      <c r="E3" s="68"/>
      <c r="F3" s="69"/>
      <c r="G3" s="66"/>
      <c r="H3" s="70"/>
      <c r="I3" s="71"/>
      <c r="J3" s="71"/>
      <c r="K3" s="34" t="s">
        <v>65</v>
      </c>
      <c r="L3" s="72">
        <v>3</v>
      </c>
      <c r="M3" s="72"/>
      <c r="N3" s="73"/>
      <c r="O3" s="79" t="s">
        <v>318</v>
      </c>
      <c r="P3" s="81">
        <v>43594.26608796296</v>
      </c>
      <c r="Q3" s="79" t="s">
        <v>321</v>
      </c>
      <c r="R3" s="79"/>
      <c r="S3" s="79"/>
      <c r="T3" s="79"/>
      <c r="U3" s="79"/>
      <c r="V3" s="84" t="s">
        <v>477</v>
      </c>
      <c r="W3" s="81">
        <v>43594.26608796296</v>
      </c>
      <c r="X3" s="85">
        <v>43594</v>
      </c>
      <c r="Y3" s="87" t="s">
        <v>496</v>
      </c>
      <c r="Z3" s="84" t="s">
        <v>604</v>
      </c>
      <c r="AA3" s="79"/>
      <c r="AB3" s="79"/>
      <c r="AC3" s="87" t="s">
        <v>711</v>
      </c>
      <c r="AD3" s="87" t="s">
        <v>803</v>
      </c>
      <c r="AE3" s="79" t="b">
        <v>0</v>
      </c>
      <c r="AF3" s="79">
        <v>1</v>
      </c>
      <c r="AG3" s="87" t="s">
        <v>837</v>
      </c>
      <c r="AH3" s="79" t="b">
        <v>0</v>
      </c>
      <c r="AI3" s="79" t="s">
        <v>865</v>
      </c>
      <c r="AJ3" s="79"/>
      <c r="AK3" s="87" t="s">
        <v>838</v>
      </c>
      <c r="AL3" s="79" t="b">
        <v>0</v>
      </c>
      <c r="AM3" s="79">
        <v>0</v>
      </c>
      <c r="AN3" s="87" t="s">
        <v>838</v>
      </c>
      <c r="AO3" s="79" t="s">
        <v>877</v>
      </c>
      <c r="AP3" s="79" t="b">
        <v>0</v>
      </c>
      <c r="AQ3" s="87" t="s">
        <v>803</v>
      </c>
      <c r="AR3" s="79" t="s">
        <v>197</v>
      </c>
      <c r="AS3" s="79">
        <v>0</v>
      </c>
      <c r="AT3" s="79">
        <v>0</v>
      </c>
      <c r="AU3" s="79"/>
      <c r="AV3" s="79"/>
      <c r="AW3" s="79"/>
      <c r="AX3" s="79"/>
      <c r="AY3" s="79"/>
      <c r="AZ3" s="79"/>
      <c r="BA3" s="79"/>
      <c r="BB3" s="79"/>
      <c r="BC3">
        <v>1</v>
      </c>
      <c r="BD3" s="79" t="str">
        <f>REPLACE(INDEX(GroupVertices[Group],MATCH(Edges24[[#This Row],[Vertex 1]],GroupVertices[Vertex],0)),1,1,"")</f>
        <v>10</v>
      </c>
      <c r="BE3" s="79" t="str">
        <f>REPLACE(INDEX(GroupVertices[Group],MATCH(Edges24[[#This Row],[Vertex 2]],GroupVertices[Vertex],0)),1,1,"")</f>
        <v>1</v>
      </c>
      <c r="BF3" s="48"/>
      <c r="BG3" s="49"/>
      <c r="BH3" s="48"/>
      <c r="BI3" s="49"/>
      <c r="BJ3" s="48"/>
      <c r="BK3" s="49"/>
      <c r="BL3" s="48"/>
      <c r="BM3" s="49"/>
      <c r="BN3" s="48"/>
    </row>
    <row r="4" spans="1:66" ht="15" customHeight="1">
      <c r="A4" s="65" t="s">
        <v>236</v>
      </c>
      <c r="B4" s="65" t="s">
        <v>237</v>
      </c>
      <c r="C4" s="66"/>
      <c r="D4" s="67"/>
      <c r="E4" s="68"/>
      <c r="F4" s="69"/>
      <c r="G4" s="66"/>
      <c r="H4" s="70"/>
      <c r="I4" s="71"/>
      <c r="J4" s="71"/>
      <c r="K4" s="34" t="s">
        <v>65</v>
      </c>
      <c r="L4" s="78">
        <v>5</v>
      </c>
      <c r="M4" s="78"/>
      <c r="N4" s="73"/>
      <c r="O4" s="80" t="s">
        <v>320</v>
      </c>
      <c r="P4" s="82">
        <v>43598.435011574074</v>
      </c>
      <c r="Q4" s="80" t="s">
        <v>322</v>
      </c>
      <c r="R4" s="80"/>
      <c r="S4" s="80"/>
      <c r="T4" s="80" t="s">
        <v>442</v>
      </c>
      <c r="U4" s="80"/>
      <c r="V4" s="83" t="s">
        <v>478</v>
      </c>
      <c r="W4" s="82">
        <v>43598.435011574074</v>
      </c>
      <c r="X4" s="86">
        <v>43598</v>
      </c>
      <c r="Y4" s="88" t="s">
        <v>497</v>
      </c>
      <c r="Z4" s="83" t="s">
        <v>605</v>
      </c>
      <c r="AA4" s="80"/>
      <c r="AB4" s="80"/>
      <c r="AC4" s="88" t="s">
        <v>712</v>
      </c>
      <c r="AD4" s="80"/>
      <c r="AE4" s="80" t="b">
        <v>0</v>
      </c>
      <c r="AF4" s="80">
        <v>0</v>
      </c>
      <c r="AG4" s="88" t="s">
        <v>838</v>
      </c>
      <c r="AH4" s="80" t="b">
        <v>0</v>
      </c>
      <c r="AI4" s="80" t="s">
        <v>866</v>
      </c>
      <c r="AJ4" s="80"/>
      <c r="AK4" s="88" t="s">
        <v>838</v>
      </c>
      <c r="AL4" s="80" t="b">
        <v>0</v>
      </c>
      <c r="AM4" s="80">
        <v>2</v>
      </c>
      <c r="AN4" s="88" t="s">
        <v>713</v>
      </c>
      <c r="AO4" s="80" t="s">
        <v>877</v>
      </c>
      <c r="AP4" s="80" t="b">
        <v>0</v>
      </c>
      <c r="AQ4" s="88" t="s">
        <v>713</v>
      </c>
      <c r="AR4" s="80" t="s">
        <v>197</v>
      </c>
      <c r="AS4" s="80">
        <v>0</v>
      </c>
      <c r="AT4" s="80">
        <v>0</v>
      </c>
      <c r="AU4" s="80"/>
      <c r="AV4" s="80"/>
      <c r="AW4" s="80"/>
      <c r="AX4" s="80"/>
      <c r="AY4" s="80"/>
      <c r="AZ4" s="80"/>
      <c r="BA4" s="80"/>
      <c r="BB4" s="80"/>
      <c r="BC4">
        <v>1</v>
      </c>
      <c r="BD4" s="79" t="str">
        <f>REPLACE(INDEX(GroupVertices[Group],MATCH(Edges24[[#This Row],[Vertex 1]],GroupVertices[Vertex],0)),1,1,"")</f>
        <v>3</v>
      </c>
      <c r="BE4" s="79" t="str">
        <f>REPLACE(INDEX(GroupVertices[Group],MATCH(Edges24[[#This Row],[Vertex 2]],GroupVertices[Vertex],0)),1,1,"")</f>
        <v>3</v>
      </c>
      <c r="BF4" s="48"/>
      <c r="BG4" s="49"/>
      <c r="BH4" s="48"/>
      <c r="BI4" s="49"/>
      <c r="BJ4" s="48"/>
      <c r="BK4" s="49"/>
      <c r="BL4" s="48"/>
      <c r="BM4" s="49"/>
      <c r="BN4" s="48"/>
    </row>
    <row r="5" spans="1:66" ht="15">
      <c r="A5" s="65" t="s">
        <v>237</v>
      </c>
      <c r="B5" s="65" t="s">
        <v>261</v>
      </c>
      <c r="C5" s="66"/>
      <c r="D5" s="67"/>
      <c r="E5" s="68"/>
      <c r="F5" s="69"/>
      <c r="G5" s="66"/>
      <c r="H5" s="70"/>
      <c r="I5" s="71"/>
      <c r="J5" s="71"/>
      <c r="K5" s="34" t="s">
        <v>65</v>
      </c>
      <c r="L5" s="78">
        <v>9</v>
      </c>
      <c r="M5" s="78"/>
      <c r="N5" s="73"/>
      <c r="O5" s="80" t="s">
        <v>318</v>
      </c>
      <c r="P5" s="82">
        <v>43598.34658564815</v>
      </c>
      <c r="Q5" s="80" t="s">
        <v>322</v>
      </c>
      <c r="R5" s="83" t="s">
        <v>411</v>
      </c>
      <c r="S5" s="80" t="s">
        <v>431</v>
      </c>
      <c r="T5" s="80" t="s">
        <v>442</v>
      </c>
      <c r="U5" s="80"/>
      <c r="V5" s="83" t="s">
        <v>479</v>
      </c>
      <c r="W5" s="82">
        <v>43598.34658564815</v>
      </c>
      <c r="X5" s="86">
        <v>43598</v>
      </c>
      <c r="Y5" s="88" t="s">
        <v>498</v>
      </c>
      <c r="Z5" s="83" t="s">
        <v>606</v>
      </c>
      <c r="AA5" s="80"/>
      <c r="AB5" s="80"/>
      <c r="AC5" s="88" t="s">
        <v>713</v>
      </c>
      <c r="AD5" s="80"/>
      <c r="AE5" s="80" t="b">
        <v>0</v>
      </c>
      <c r="AF5" s="80">
        <v>4</v>
      </c>
      <c r="AG5" s="88" t="s">
        <v>838</v>
      </c>
      <c r="AH5" s="80" t="b">
        <v>0</v>
      </c>
      <c r="AI5" s="80" t="s">
        <v>866</v>
      </c>
      <c r="AJ5" s="80"/>
      <c r="AK5" s="88" t="s">
        <v>838</v>
      </c>
      <c r="AL5" s="80" t="b">
        <v>0</v>
      </c>
      <c r="AM5" s="80">
        <v>2</v>
      </c>
      <c r="AN5" s="88" t="s">
        <v>838</v>
      </c>
      <c r="AO5" s="80" t="s">
        <v>878</v>
      </c>
      <c r="AP5" s="80" t="b">
        <v>0</v>
      </c>
      <c r="AQ5" s="88" t="s">
        <v>713</v>
      </c>
      <c r="AR5" s="80" t="s">
        <v>197</v>
      </c>
      <c r="AS5" s="80">
        <v>0</v>
      </c>
      <c r="AT5" s="80">
        <v>0</v>
      </c>
      <c r="AU5" s="80"/>
      <c r="AV5" s="80"/>
      <c r="AW5" s="80"/>
      <c r="AX5" s="80"/>
      <c r="AY5" s="80"/>
      <c r="AZ5" s="80"/>
      <c r="BA5" s="80"/>
      <c r="BB5" s="80"/>
      <c r="BC5">
        <v>1</v>
      </c>
      <c r="BD5" s="79" t="str">
        <f>REPLACE(INDEX(GroupVertices[Group],MATCH(Edges24[[#This Row],[Vertex 1]],GroupVertices[Vertex],0)),1,1,"")</f>
        <v>3</v>
      </c>
      <c r="BE5" s="79" t="str">
        <f>REPLACE(INDEX(GroupVertices[Group],MATCH(Edges24[[#This Row],[Vertex 2]],GroupVertices[Vertex],0)),1,1,"")</f>
        <v>3</v>
      </c>
      <c r="BF5" s="48"/>
      <c r="BG5" s="49"/>
      <c r="BH5" s="48"/>
      <c r="BI5" s="49"/>
      <c r="BJ5" s="48"/>
      <c r="BK5" s="49"/>
      <c r="BL5" s="48"/>
      <c r="BM5" s="49"/>
      <c r="BN5" s="48"/>
    </row>
    <row r="6" spans="1:66" ht="15">
      <c r="A6" s="65" t="s">
        <v>238</v>
      </c>
      <c r="B6" s="65" t="s">
        <v>261</v>
      </c>
      <c r="C6" s="66"/>
      <c r="D6" s="67"/>
      <c r="E6" s="68"/>
      <c r="F6" s="69"/>
      <c r="G6" s="66"/>
      <c r="H6" s="70"/>
      <c r="I6" s="71"/>
      <c r="J6" s="71"/>
      <c r="K6" s="34" t="s">
        <v>65</v>
      </c>
      <c r="L6" s="78">
        <v>10</v>
      </c>
      <c r="M6" s="78"/>
      <c r="N6" s="73"/>
      <c r="O6" s="80" t="s">
        <v>318</v>
      </c>
      <c r="P6" s="82">
        <v>43598.64829861111</v>
      </c>
      <c r="Q6" s="80" t="s">
        <v>322</v>
      </c>
      <c r="R6" s="80"/>
      <c r="S6" s="80"/>
      <c r="T6" s="80" t="s">
        <v>442</v>
      </c>
      <c r="U6" s="80"/>
      <c r="V6" s="83" t="s">
        <v>480</v>
      </c>
      <c r="W6" s="82">
        <v>43598.64829861111</v>
      </c>
      <c r="X6" s="86">
        <v>43598</v>
      </c>
      <c r="Y6" s="88" t="s">
        <v>499</v>
      </c>
      <c r="Z6" s="83" t="s">
        <v>607</v>
      </c>
      <c r="AA6" s="80"/>
      <c r="AB6" s="80"/>
      <c r="AC6" s="88" t="s">
        <v>714</v>
      </c>
      <c r="AD6" s="80"/>
      <c r="AE6" s="80" t="b">
        <v>0</v>
      </c>
      <c r="AF6" s="80">
        <v>0</v>
      </c>
      <c r="AG6" s="88" t="s">
        <v>838</v>
      </c>
      <c r="AH6" s="80" t="b">
        <v>0</v>
      </c>
      <c r="AI6" s="80" t="s">
        <v>866</v>
      </c>
      <c r="AJ6" s="80"/>
      <c r="AK6" s="88" t="s">
        <v>838</v>
      </c>
      <c r="AL6" s="80" t="b">
        <v>0</v>
      </c>
      <c r="AM6" s="80">
        <v>2</v>
      </c>
      <c r="AN6" s="88" t="s">
        <v>713</v>
      </c>
      <c r="AO6" s="80" t="s">
        <v>878</v>
      </c>
      <c r="AP6" s="80" t="b">
        <v>0</v>
      </c>
      <c r="AQ6" s="88" t="s">
        <v>713</v>
      </c>
      <c r="AR6" s="80" t="s">
        <v>197</v>
      </c>
      <c r="AS6" s="80">
        <v>0</v>
      </c>
      <c r="AT6" s="80">
        <v>0</v>
      </c>
      <c r="AU6" s="80"/>
      <c r="AV6" s="80"/>
      <c r="AW6" s="80"/>
      <c r="AX6" s="80"/>
      <c r="AY6" s="80"/>
      <c r="AZ6" s="80"/>
      <c r="BA6" s="80"/>
      <c r="BB6" s="80"/>
      <c r="BC6">
        <v>1</v>
      </c>
      <c r="BD6" s="79" t="str">
        <f>REPLACE(INDEX(GroupVertices[Group],MATCH(Edges24[[#This Row],[Vertex 1]],GroupVertices[Vertex],0)),1,1,"")</f>
        <v>3</v>
      </c>
      <c r="BE6" s="79" t="str">
        <f>REPLACE(INDEX(GroupVertices[Group],MATCH(Edges24[[#This Row],[Vertex 2]],GroupVertices[Vertex],0)),1,1,"")</f>
        <v>3</v>
      </c>
      <c r="BF6" s="48"/>
      <c r="BG6" s="49"/>
      <c r="BH6" s="48"/>
      <c r="BI6" s="49"/>
      <c r="BJ6" s="48"/>
      <c r="BK6" s="49"/>
      <c r="BL6" s="48"/>
      <c r="BM6" s="49"/>
      <c r="BN6" s="48"/>
    </row>
    <row r="7" spans="1:66" ht="15">
      <c r="A7" s="65" t="s">
        <v>239</v>
      </c>
      <c r="B7" s="65" t="s">
        <v>262</v>
      </c>
      <c r="C7" s="66"/>
      <c r="D7" s="67"/>
      <c r="E7" s="68"/>
      <c r="F7" s="69"/>
      <c r="G7" s="66"/>
      <c r="H7" s="70"/>
      <c r="I7" s="71"/>
      <c r="J7" s="71"/>
      <c r="K7" s="34" t="s">
        <v>65</v>
      </c>
      <c r="L7" s="78">
        <v>14</v>
      </c>
      <c r="M7" s="78"/>
      <c r="N7" s="73"/>
      <c r="O7" s="80" t="s">
        <v>318</v>
      </c>
      <c r="P7" s="82">
        <v>43594.70006944444</v>
      </c>
      <c r="Q7" s="80" t="s">
        <v>323</v>
      </c>
      <c r="R7" s="80"/>
      <c r="S7" s="80"/>
      <c r="T7" s="80" t="s">
        <v>443</v>
      </c>
      <c r="U7" s="80"/>
      <c r="V7" s="83" t="s">
        <v>481</v>
      </c>
      <c r="W7" s="82">
        <v>43594.70006944444</v>
      </c>
      <c r="X7" s="86">
        <v>43594</v>
      </c>
      <c r="Y7" s="88" t="s">
        <v>500</v>
      </c>
      <c r="Z7" s="83" t="s">
        <v>608</v>
      </c>
      <c r="AA7" s="80"/>
      <c r="AB7" s="80"/>
      <c r="AC7" s="88" t="s">
        <v>715</v>
      </c>
      <c r="AD7" s="80"/>
      <c r="AE7" s="80" t="b">
        <v>0</v>
      </c>
      <c r="AF7" s="80">
        <v>3</v>
      </c>
      <c r="AG7" s="88" t="s">
        <v>838</v>
      </c>
      <c r="AH7" s="80" t="b">
        <v>0</v>
      </c>
      <c r="AI7" s="80" t="s">
        <v>866</v>
      </c>
      <c r="AJ7" s="80"/>
      <c r="AK7" s="88" t="s">
        <v>838</v>
      </c>
      <c r="AL7" s="80" t="b">
        <v>0</v>
      </c>
      <c r="AM7" s="80">
        <v>0</v>
      </c>
      <c r="AN7" s="88" t="s">
        <v>838</v>
      </c>
      <c r="AO7" s="80" t="s">
        <v>879</v>
      </c>
      <c r="AP7" s="80" t="b">
        <v>0</v>
      </c>
      <c r="AQ7" s="88" t="s">
        <v>715</v>
      </c>
      <c r="AR7" s="80" t="s">
        <v>197</v>
      </c>
      <c r="AS7" s="80">
        <v>0</v>
      </c>
      <c r="AT7" s="80">
        <v>0</v>
      </c>
      <c r="AU7" s="80"/>
      <c r="AV7" s="80"/>
      <c r="AW7" s="80"/>
      <c r="AX7" s="80"/>
      <c r="AY7" s="80"/>
      <c r="AZ7" s="80"/>
      <c r="BA7" s="80"/>
      <c r="BB7" s="80"/>
      <c r="BC7">
        <v>1</v>
      </c>
      <c r="BD7" s="79" t="str">
        <f>REPLACE(INDEX(GroupVertices[Group],MATCH(Edges24[[#This Row],[Vertex 1]],GroupVertices[Vertex],0)),1,1,"")</f>
        <v>2</v>
      </c>
      <c r="BE7" s="79" t="str">
        <f>REPLACE(INDEX(GroupVertices[Group],MATCH(Edges24[[#This Row],[Vertex 2]],GroupVertices[Vertex],0)),1,1,"")</f>
        <v>2</v>
      </c>
      <c r="BF7" s="48"/>
      <c r="BG7" s="49"/>
      <c r="BH7" s="48"/>
      <c r="BI7" s="49"/>
      <c r="BJ7" s="48"/>
      <c r="BK7" s="49"/>
      <c r="BL7" s="48"/>
      <c r="BM7" s="49"/>
      <c r="BN7" s="48"/>
    </row>
    <row r="8" spans="1:66" ht="15">
      <c r="A8" s="65" t="s">
        <v>240</v>
      </c>
      <c r="B8" s="65" t="s">
        <v>241</v>
      </c>
      <c r="C8" s="66"/>
      <c r="D8" s="67"/>
      <c r="E8" s="68"/>
      <c r="F8" s="69"/>
      <c r="G8" s="66"/>
      <c r="H8" s="70"/>
      <c r="I8" s="71"/>
      <c r="J8" s="71"/>
      <c r="K8" s="34" t="s">
        <v>66</v>
      </c>
      <c r="L8" s="78">
        <v>27</v>
      </c>
      <c r="M8" s="78"/>
      <c r="N8" s="73"/>
      <c r="O8" s="80" t="s">
        <v>318</v>
      </c>
      <c r="P8" s="82">
        <v>43598.69296296296</v>
      </c>
      <c r="Q8" s="80" t="s">
        <v>324</v>
      </c>
      <c r="R8" s="80"/>
      <c r="S8" s="80"/>
      <c r="T8" s="80"/>
      <c r="U8" s="80"/>
      <c r="V8" s="83" t="s">
        <v>482</v>
      </c>
      <c r="W8" s="82">
        <v>43598.69296296296</v>
      </c>
      <c r="X8" s="86">
        <v>43598</v>
      </c>
      <c r="Y8" s="88" t="s">
        <v>501</v>
      </c>
      <c r="Z8" s="83" t="s">
        <v>609</v>
      </c>
      <c r="AA8" s="80"/>
      <c r="AB8" s="80"/>
      <c r="AC8" s="88" t="s">
        <v>716</v>
      </c>
      <c r="AD8" s="88" t="s">
        <v>763</v>
      </c>
      <c r="AE8" s="80" t="b">
        <v>0</v>
      </c>
      <c r="AF8" s="80">
        <v>1</v>
      </c>
      <c r="AG8" s="88" t="s">
        <v>839</v>
      </c>
      <c r="AH8" s="80" t="b">
        <v>0</v>
      </c>
      <c r="AI8" s="80" t="s">
        <v>866</v>
      </c>
      <c r="AJ8" s="80"/>
      <c r="AK8" s="88" t="s">
        <v>838</v>
      </c>
      <c r="AL8" s="80" t="b">
        <v>0</v>
      </c>
      <c r="AM8" s="80">
        <v>0</v>
      </c>
      <c r="AN8" s="88" t="s">
        <v>838</v>
      </c>
      <c r="AO8" s="80" t="s">
        <v>878</v>
      </c>
      <c r="AP8" s="80" t="b">
        <v>0</v>
      </c>
      <c r="AQ8" s="88" t="s">
        <v>763</v>
      </c>
      <c r="AR8" s="80" t="s">
        <v>197</v>
      </c>
      <c r="AS8" s="80">
        <v>0</v>
      </c>
      <c r="AT8" s="80">
        <v>0</v>
      </c>
      <c r="AU8" s="80"/>
      <c r="AV8" s="80"/>
      <c r="AW8" s="80"/>
      <c r="AX8" s="80"/>
      <c r="AY8" s="80"/>
      <c r="AZ8" s="80"/>
      <c r="BA8" s="80"/>
      <c r="BB8" s="80"/>
      <c r="BC8">
        <v>1</v>
      </c>
      <c r="BD8" s="79" t="str">
        <f>REPLACE(INDEX(GroupVertices[Group],MATCH(Edges24[[#This Row],[Vertex 1]],GroupVertices[Vertex],0)),1,1,"")</f>
        <v>9</v>
      </c>
      <c r="BE8" s="79" t="str">
        <f>REPLACE(INDEX(GroupVertices[Group],MATCH(Edges24[[#This Row],[Vertex 2]],GroupVertices[Vertex],0)),1,1,"")</f>
        <v>9</v>
      </c>
      <c r="BF8" s="48">
        <v>1</v>
      </c>
      <c r="BG8" s="49">
        <v>2.7777777777777777</v>
      </c>
      <c r="BH8" s="48">
        <v>0</v>
      </c>
      <c r="BI8" s="49">
        <v>0</v>
      </c>
      <c r="BJ8" s="48">
        <v>0</v>
      </c>
      <c r="BK8" s="49">
        <v>0</v>
      </c>
      <c r="BL8" s="48">
        <v>35</v>
      </c>
      <c r="BM8" s="49">
        <v>97.22222222222223</v>
      </c>
      <c r="BN8" s="48">
        <v>36</v>
      </c>
    </row>
    <row r="9" spans="1:66" ht="15">
      <c r="A9" s="65" t="s">
        <v>241</v>
      </c>
      <c r="B9" s="65" t="s">
        <v>243</v>
      </c>
      <c r="C9" s="66"/>
      <c r="D9" s="67"/>
      <c r="E9" s="68"/>
      <c r="F9" s="69"/>
      <c r="G9" s="66"/>
      <c r="H9" s="70"/>
      <c r="I9" s="71"/>
      <c r="J9" s="71"/>
      <c r="K9" s="34" t="s">
        <v>65</v>
      </c>
      <c r="L9" s="78">
        <v>28</v>
      </c>
      <c r="M9" s="78"/>
      <c r="N9" s="73"/>
      <c r="O9" s="80" t="s">
        <v>318</v>
      </c>
      <c r="P9" s="82">
        <v>43599.065787037034</v>
      </c>
      <c r="Q9" s="80" t="s">
        <v>325</v>
      </c>
      <c r="R9" s="80"/>
      <c r="S9" s="80"/>
      <c r="T9" s="80"/>
      <c r="U9" s="80"/>
      <c r="V9" s="83" t="s">
        <v>483</v>
      </c>
      <c r="W9" s="82">
        <v>43599.065787037034</v>
      </c>
      <c r="X9" s="86">
        <v>43599</v>
      </c>
      <c r="Y9" s="88" t="s">
        <v>502</v>
      </c>
      <c r="Z9" s="83" t="s">
        <v>610</v>
      </c>
      <c r="AA9" s="80"/>
      <c r="AB9" s="80"/>
      <c r="AC9" s="88" t="s">
        <v>717</v>
      </c>
      <c r="AD9" s="88" t="s">
        <v>716</v>
      </c>
      <c r="AE9" s="80" t="b">
        <v>0</v>
      </c>
      <c r="AF9" s="80">
        <v>0</v>
      </c>
      <c r="AG9" s="88" t="s">
        <v>840</v>
      </c>
      <c r="AH9" s="80" t="b">
        <v>0</v>
      </c>
      <c r="AI9" s="80" t="s">
        <v>866</v>
      </c>
      <c r="AJ9" s="80"/>
      <c r="AK9" s="88" t="s">
        <v>838</v>
      </c>
      <c r="AL9" s="80" t="b">
        <v>0</v>
      </c>
      <c r="AM9" s="80">
        <v>0</v>
      </c>
      <c r="AN9" s="88" t="s">
        <v>838</v>
      </c>
      <c r="AO9" s="80" t="s">
        <v>879</v>
      </c>
      <c r="AP9" s="80" t="b">
        <v>0</v>
      </c>
      <c r="AQ9" s="88" t="s">
        <v>716</v>
      </c>
      <c r="AR9" s="80" t="s">
        <v>197</v>
      </c>
      <c r="AS9" s="80">
        <v>0</v>
      </c>
      <c r="AT9" s="80">
        <v>0</v>
      </c>
      <c r="AU9" s="80"/>
      <c r="AV9" s="80"/>
      <c r="AW9" s="80"/>
      <c r="AX9" s="80"/>
      <c r="AY9" s="80"/>
      <c r="AZ9" s="80"/>
      <c r="BA9" s="80"/>
      <c r="BB9" s="80"/>
      <c r="BC9">
        <v>1</v>
      </c>
      <c r="BD9" s="79" t="str">
        <f>REPLACE(INDEX(GroupVertices[Group],MATCH(Edges24[[#This Row],[Vertex 1]],GroupVertices[Vertex],0)),1,1,"")</f>
        <v>9</v>
      </c>
      <c r="BE9" s="79" t="str">
        <f>REPLACE(INDEX(GroupVertices[Group],MATCH(Edges24[[#This Row],[Vertex 2]],GroupVertices[Vertex],0)),1,1,"")</f>
        <v>1</v>
      </c>
      <c r="BF9" s="48"/>
      <c r="BG9" s="49"/>
      <c r="BH9" s="48"/>
      <c r="BI9" s="49"/>
      <c r="BJ9" s="48"/>
      <c r="BK9" s="49"/>
      <c r="BL9" s="48"/>
      <c r="BM9" s="49"/>
      <c r="BN9" s="48"/>
    </row>
    <row r="10" spans="1:66" ht="15">
      <c r="A10" s="65" t="s">
        <v>242</v>
      </c>
      <c r="B10" s="65" t="s">
        <v>275</v>
      </c>
      <c r="C10" s="66"/>
      <c r="D10" s="67"/>
      <c r="E10" s="68"/>
      <c r="F10" s="69"/>
      <c r="G10" s="66"/>
      <c r="H10" s="70"/>
      <c r="I10" s="71"/>
      <c r="J10" s="71"/>
      <c r="K10" s="34" t="s">
        <v>65</v>
      </c>
      <c r="L10" s="78">
        <v>30</v>
      </c>
      <c r="M10" s="78"/>
      <c r="N10" s="73"/>
      <c r="O10" s="80" t="s">
        <v>318</v>
      </c>
      <c r="P10" s="82">
        <v>43590.85517361111</v>
      </c>
      <c r="Q10" s="80" t="s">
        <v>326</v>
      </c>
      <c r="R10" s="80"/>
      <c r="S10" s="80"/>
      <c r="T10" s="80"/>
      <c r="U10" s="80"/>
      <c r="V10" s="83" t="s">
        <v>484</v>
      </c>
      <c r="W10" s="82">
        <v>43590.85517361111</v>
      </c>
      <c r="X10" s="86">
        <v>43590</v>
      </c>
      <c r="Y10" s="88" t="s">
        <v>503</v>
      </c>
      <c r="Z10" s="83" t="s">
        <v>611</v>
      </c>
      <c r="AA10" s="80"/>
      <c r="AB10" s="80"/>
      <c r="AC10" s="88" t="s">
        <v>718</v>
      </c>
      <c r="AD10" s="88" t="s">
        <v>819</v>
      </c>
      <c r="AE10" s="80" t="b">
        <v>0</v>
      </c>
      <c r="AF10" s="80">
        <v>0</v>
      </c>
      <c r="AG10" s="88" t="s">
        <v>839</v>
      </c>
      <c r="AH10" s="80" t="b">
        <v>0</v>
      </c>
      <c r="AI10" s="80" t="s">
        <v>866</v>
      </c>
      <c r="AJ10" s="80"/>
      <c r="AK10" s="88" t="s">
        <v>838</v>
      </c>
      <c r="AL10" s="80" t="b">
        <v>0</v>
      </c>
      <c r="AM10" s="80">
        <v>0</v>
      </c>
      <c r="AN10" s="88" t="s">
        <v>838</v>
      </c>
      <c r="AO10" s="80" t="s">
        <v>877</v>
      </c>
      <c r="AP10" s="80" t="b">
        <v>0</v>
      </c>
      <c r="AQ10" s="88" t="s">
        <v>819</v>
      </c>
      <c r="AR10" s="80" t="s">
        <v>197</v>
      </c>
      <c r="AS10" s="80">
        <v>0</v>
      </c>
      <c r="AT10" s="80">
        <v>0</v>
      </c>
      <c r="AU10" s="80"/>
      <c r="AV10" s="80"/>
      <c r="AW10" s="80"/>
      <c r="AX10" s="80"/>
      <c r="AY10" s="80"/>
      <c r="AZ10" s="80"/>
      <c r="BA10" s="80"/>
      <c r="BB10" s="80"/>
      <c r="BC10">
        <v>2</v>
      </c>
      <c r="BD10" s="79" t="str">
        <f>REPLACE(INDEX(GroupVertices[Group],MATCH(Edges24[[#This Row],[Vertex 1]],GroupVertices[Vertex],0)),1,1,"")</f>
        <v>1</v>
      </c>
      <c r="BE10" s="79" t="str">
        <f>REPLACE(INDEX(GroupVertices[Group],MATCH(Edges24[[#This Row],[Vertex 2]],GroupVertices[Vertex],0)),1,1,"")</f>
        <v>1</v>
      </c>
      <c r="BF10" s="48"/>
      <c r="BG10" s="49"/>
      <c r="BH10" s="48"/>
      <c r="BI10" s="49"/>
      <c r="BJ10" s="48"/>
      <c r="BK10" s="49"/>
      <c r="BL10" s="48"/>
      <c r="BM10" s="49"/>
      <c r="BN10" s="48"/>
    </row>
    <row r="11" spans="1:66" ht="15">
      <c r="A11" s="65" t="s">
        <v>243</v>
      </c>
      <c r="B11" s="65" t="s">
        <v>275</v>
      </c>
      <c r="C11" s="66"/>
      <c r="D11" s="67"/>
      <c r="E11" s="68"/>
      <c r="F11" s="69"/>
      <c r="G11" s="66"/>
      <c r="H11" s="70"/>
      <c r="I11" s="71"/>
      <c r="J11" s="71"/>
      <c r="K11" s="34" t="s">
        <v>65</v>
      </c>
      <c r="L11" s="78">
        <v>31</v>
      </c>
      <c r="M11" s="78"/>
      <c r="N11" s="73"/>
      <c r="O11" s="80" t="s">
        <v>318</v>
      </c>
      <c r="P11" s="82">
        <v>43590.896828703706</v>
      </c>
      <c r="Q11" s="80" t="s">
        <v>327</v>
      </c>
      <c r="R11" s="80"/>
      <c r="S11" s="80"/>
      <c r="T11" s="80"/>
      <c r="U11" s="80"/>
      <c r="V11" s="83" t="s">
        <v>485</v>
      </c>
      <c r="W11" s="82">
        <v>43590.896828703706</v>
      </c>
      <c r="X11" s="86">
        <v>43590</v>
      </c>
      <c r="Y11" s="88" t="s">
        <v>504</v>
      </c>
      <c r="Z11" s="83" t="s">
        <v>612</v>
      </c>
      <c r="AA11" s="80"/>
      <c r="AB11" s="80"/>
      <c r="AC11" s="88" t="s">
        <v>719</v>
      </c>
      <c r="AD11" s="88" t="s">
        <v>718</v>
      </c>
      <c r="AE11" s="80" t="b">
        <v>0</v>
      </c>
      <c r="AF11" s="80">
        <v>0</v>
      </c>
      <c r="AG11" s="88" t="s">
        <v>841</v>
      </c>
      <c r="AH11" s="80" t="b">
        <v>0</v>
      </c>
      <c r="AI11" s="80" t="s">
        <v>866</v>
      </c>
      <c r="AJ11" s="80"/>
      <c r="AK11" s="88" t="s">
        <v>838</v>
      </c>
      <c r="AL11" s="80" t="b">
        <v>0</v>
      </c>
      <c r="AM11" s="80">
        <v>0</v>
      </c>
      <c r="AN11" s="88" t="s">
        <v>838</v>
      </c>
      <c r="AO11" s="80" t="s">
        <v>878</v>
      </c>
      <c r="AP11" s="80" t="b">
        <v>0</v>
      </c>
      <c r="AQ11" s="88" t="s">
        <v>718</v>
      </c>
      <c r="AR11" s="80" t="s">
        <v>197</v>
      </c>
      <c r="AS11" s="80">
        <v>0</v>
      </c>
      <c r="AT11" s="80">
        <v>0</v>
      </c>
      <c r="AU11" s="80"/>
      <c r="AV11" s="80"/>
      <c r="AW11" s="80"/>
      <c r="AX11" s="80"/>
      <c r="AY11" s="80"/>
      <c r="AZ11" s="80"/>
      <c r="BA11" s="80"/>
      <c r="BB11" s="80"/>
      <c r="BC11">
        <v>2</v>
      </c>
      <c r="BD11" s="79" t="str">
        <f>REPLACE(INDEX(GroupVertices[Group],MATCH(Edges24[[#This Row],[Vertex 1]],GroupVertices[Vertex],0)),1,1,"")</f>
        <v>1</v>
      </c>
      <c r="BE11" s="79" t="str">
        <f>REPLACE(INDEX(GroupVertices[Group],MATCH(Edges24[[#This Row],[Vertex 2]],GroupVertices[Vertex],0)),1,1,"")</f>
        <v>1</v>
      </c>
      <c r="BF11" s="48"/>
      <c r="BG11" s="49"/>
      <c r="BH11" s="48"/>
      <c r="BI11" s="49"/>
      <c r="BJ11" s="48"/>
      <c r="BK11" s="49"/>
      <c r="BL11" s="48"/>
      <c r="BM11" s="49"/>
      <c r="BN11" s="48"/>
    </row>
    <row r="12" spans="1:66" ht="15">
      <c r="A12" s="65" t="s">
        <v>244</v>
      </c>
      <c r="B12" s="65" t="s">
        <v>244</v>
      </c>
      <c r="C12" s="66"/>
      <c r="D12" s="67"/>
      <c r="E12" s="68"/>
      <c r="F12" s="69"/>
      <c r="G12" s="66"/>
      <c r="H12" s="70"/>
      <c r="I12" s="71"/>
      <c r="J12" s="71"/>
      <c r="K12" s="34" t="s">
        <v>65</v>
      </c>
      <c r="L12" s="78">
        <v>34</v>
      </c>
      <c r="M12" s="78"/>
      <c r="N12" s="73"/>
      <c r="O12" s="80" t="s">
        <v>197</v>
      </c>
      <c r="P12" s="82">
        <v>43590.4740625</v>
      </c>
      <c r="Q12" s="80" t="s">
        <v>328</v>
      </c>
      <c r="R12" s="80"/>
      <c r="S12" s="80"/>
      <c r="T12" s="80"/>
      <c r="U12" s="83" t="s">
        <v>454</v>
      </c>
      <c r="V12" s="83" t="s">
        <v>454</v>
      </c>
      <c r="W12" s="82">
        <v>43590.4740625</v>
      </c>
      <c r="X12" s="86">
        <v>43590</v>
      </c>
      <c r="Y12" s="88" t="s">
        <v>505</v>
      </c>
      <c r="Z12" s="83" t="s">
        <v>613</v>
      </c>
      <c r="AA12" s="80"/>
      <c r="AB12" s="80"/>
      <c r="AC12" s="88" t="s">
        <v>720</v>
      </c>
      <c r="AD12" s="80"/>
      <c r="AE12" s="80" t="b">
        <v>0</v>
      </c>
      <c r="AF12" s="80">
        <v>41093</v>
      </c>
      <c r="AG12" s="88" t="s">
        <v>838</v>
      </c>
      <c r="AH12" s="80" t="b">
        <v>0</v>
      </c>
      <c r="AI12" s="80" t="s">
        <v>866</v>
      </c>
      <c r="AJ12" s="80"/>
      <c r="AK12" s="88" t="s">
        <v>838</v>
      </c>
      <c r="AL12" s="80" t="b">
        <v>0</v>
      </c>
      <c r="AM12" s="80">
        <v>11736</v>
      </c>
      <c r="AN12" s="88" t="s">
        <v>838</v>
      </c>
      <c r="AO12" s="80" t="s">
        <v>879</v>
      </c>
      <c r="AP12" s="80" t="b">
        <v>0</v>
      </c>
      <c r="AQ12" s="88" t="s">
        <v>720</v>
      </c>
      <c r="AR12" s="80" t="s">
        <v>320</v>
      </c>
      <c r="AS12" s="80">
        <v>0</v>
      </c>
      <c r="AT12" s="80">
        <v>0</v>
      </c>
      <c r="AU12" s="80"/>
      <c r="AV12" s="80"/>
      <c r="AW12" s="80"/>
      <c r="AX12" s="80"/>
      <c r="AY12" s="80"/>
      <c r="AZ12" s="80"/>
      <c r="BA12" s="80"/>
      <c r="BB12" s="80"/>
      <c r="BC12">
        <v>1</v>
      </c>
      <c r="BD12" s="79" t="str">
        <f>REPLACE(INDEX(GroupVertices[Group],MATCH(Edges24[[#This Row],[Vertex 1]],GroupVertices[Vertex],0)),1,1,"")</f>
        <v>1</v>
      </c>
      <c r="BE12" s="79" t="str">
        <f>REPLACE(INDEX(GroupVertices[Group],MATCH(Edges24[[#This Row],[Vertex 2]],GroupVertices[Vertex],0)),1,1,"")</f>
        <v>1</v>
      </c>
      <c r="BF12" s="48">
        <v>0</v>
      </c>
      <c r="BG12" s="49">
        <v>0</v>
      </c>
      <c r="BH12" s="48">
        <v>0</v>
      </c>
      <c r="BI12" s="49">
        <v>0</v>
      </c>
      <c r="BJ12" s="48">
        <v>0</v>
      </c>
      <c r="BK12" s="49">
        <v>0</v>
      </c>
      <c r="BL12" s="48">
        <v>19</v>
      </c>
      <c r="BM12" s="49">
        <v>100</v>
      </c>
      <c r="BN12" s="48">
        <v>19</v>
      </c>
    </row>
    <row r="13" spans="1:66" ht="15">
      <c r="A13" s="65" t="s">
        <v>243</v>
      </c>
      <c r="B13" s="65" t="s">
        <v>244</v>
      </c>
      <c r="C13" s="66"/>
      <c r="D13" s="67"/>
      <c r="E13" s="68"/>
      <c r="F13" s="69"/>
      <c r="G13" s="66"/>
      <c r="H13" s="70"/>
      <c r="I13" s="71"/>
      <c r="J13" s="71"/>
      <c r="K13" s="34" t="s">
        <v>65</v>
      </c>
      <c r="L13" s="78">
        <v>35</v>
      </c>
      <c r="M13" s="78"/>
      <c r="N13" s="73"/>
      <c r="O13" s="80" t="s">
        <v>320</v>
      </c>
      <c r="P13" s="82">
        <v>43590.928391203706</v>
      </c>
      <c r="Q13" s="80" t="s">
        <v>328</v>
      </c>
      <c r="R13" s="80"/>
      <c r="S13" s="80"/>
      <c r="T13" s="80"/>
      <c r="U13" s="80"/>
      <c r="V13" s="83" t="s">
        <v>485</v>
      </c>
      <c r="W13" s="82">
        <v>43590.928391203706</v>
      </c>
      <c r="X13" s="86">
        <v>43590</v>
      </c>
      <c r="Y13" s="88" t="s">
        <v>506</v>
      </c>
      <c r="Z13" s="83" t="s">
        <v>614</v>
      </c>
      <c r="AA13" s="80"/>
      <c r="AB13" s="80"/>
      <c r="AC13" s="88" t="s">
        <v>721</v>
      </c>
      <c r="AD13" s="80"/>
      <c r="AE13" s="80" t="b">
        <v>0</v>
      </c>
      <c r="AF13" s="80">
        <v>0</v>
      </c>
      <c r="AG13" s="88" t="s">
        <v>838</v>
      </c>
      <c r="AH13" s="80" t="b">
        <v>0</v>
      </c>
      <c r="AI13" s="80" t="s">
        <v>866</v>
      </c>
      <c r="AJ13" s="80"/>
      <c r="AK13" s="88" t="s">
        <v>838</v>
      </c>
      <c r="AL13" s="80" t="b">
        <v>0</v>
      </c>
      <c r="AM13" s="80">
        <v>11736</v>
      </c>
      <c r="AN13" s="88" t="s">
        <v>720</v>
      </c>
      <c r="AO13" s="80" t="s">
        <v>878</v>
      </c>
      <c r="AP13" s="80" t="b">
        <v>0</v>
      </c>
      <c r="AQ13" s="88" t="s">
        <v>720</v>
      </c>
      <c r="AR13" s="80" t="s">
        <v>197</v>
      </c>
      <c r="AS13" s="80">
        <v>0</v>
      </c>
      <c r="AT13" s="80">
        <v>0</v>
      </c>
      <c r="AU13" s="80"/>
      <c r="AV13" s="80"/>
      <c r="AW13" s="80"/>
      <c r="AX13" s="80"/>
      <c r="AY13" s="80"/>
      <c r="AZ13" s="80"/>
      <c r="BA13" s="80"/>
      <c r="BB13" s="80"/>
      <c r="BC13">
        <v>1</v>
      </c>
      <c r="BD13" s="79" t="str">
        <f>REPLACE(INDEX(GroupVertices[Group],MATCH(Edges24[[#This Row],[Vertex 1]],GroupVertices[Vertex],0)),1,1,"")</f>
        <v>1</v>
      </c>
      <c r="BE13" s="79" t="str">
        <f>REPLACE(INDEX(GroupVertices[Group],MATCH(Edges24[[#This Row],[Vertex 2]],GroupVertices[Vertex],0)),1,1,"")</f>
        <v>1</v>
      </c>
      <c r="BF13" s="48">
        <v>0</v>
      </c>
      <c r="BG13" s="49">
        <v>0</v>
      </c>
      <c r="BH13" s="48">
        <v>0</v>
      </c>
      <c r="BI13" s="49">
        <v>0</v>
      </c>
      <c r="BJ13" s="48">
        <v>0</v>
      </c>
      <c r="BK13" s="49">
        <v>0</v>
      </c>
      <c r="BL13" s="48">
        <v>19</v>
      </c>
      <c r="BM13" s="49">
        <v>100</v>
      </c>
      <c r="BN13" s="48">
        <v>19</v>
      </c>
    </row>
    <row r="14" spans="1:66" ht="15">
      <c r="A14" s="65" t="s">
        <v>243</v>
      </c>
      <c r="B14" s="65" t="s">
        <v>277</v>
      </c>
      <c r="C14" s="66"/>
      <c r="D14" s="67"/>
      <c r="E14" s="68"/>
      <c r="F14" s="69"/>
      <c r="G14" s="66"/>
      <c r="H14" s="70"/>
      <c r="I14" s="71"/>
      <c r="J14" s="71"/>
      <c r="K14" s="34" t="s">
        <v>65</v>
      </c>
      <c r="L14" s="78">
        <v>36</v>
      </c>
      <c r="M14" s="78"/>
      <c r="N14" s="73"/>
      <c r="O14" s="80" t="s">
        <v>319</v>
      </c>
      <c r="P14" s="82">
        <v>43591.65813657407</v>
      </c>
      <c r="Q14" s="80" t="s">
        <v>329</v>
      </c>
      <c r="R14" s="80"/>
      <c r="S14" s="80"/>
      <c r="T14" s="80"/>
      <c r="U14" s="80"/>
      <c r="V14" s="83" t="s">
        <v>485</v>
      </c>
      <c r="W14" s="82">
        <v>43591.65813657407</v>
      </c>
      <c r="X14" s="86">
        <v>43591</v>
      </c>
      <c r="Y14" s="88" t="s">
        <v>507</v>
      </c>
      <c r="Z14" s="83" t="s">
        <v>615</v>
      </c>
      <c r="AA14" s="80"/>
      <c r="AB14" s="80"/>
      <c r="AC14" s="88" t="s">
        <v>722</v>
      </c>
      <c r="AD14" s="88" t="s">
        <v>820</v>
      </c>
      <c r="AE14" s="80" t="b">
        <v>0</v>
      </c>
      <c r="AF14" s="80">
        <v>4</v>
      </c>
      <c r="AG14" s="88" t="s">
        <v>842</v>
      </c>
      <c r="AH14" s="80" t="b">
        <v>0</v>
      </c>
      <c r="AI14" s="80" t="s">
        <v>866</v>
      </c>
      <c r="AJ14" s="80"/>
      <c r="AK14" s="88" t="s">
        <v>838</v>
      </c>
      <c r="AL14" s="80" t="b">
        <v>0</v>
      </c>
      <c r="AM14" s="80">
        <v>0</v>
      </c>
      <c r="AN14" s="88" t="s">
        <v>838</v>
      </c>
      <c r="AO14" s="80" t="s">
        <v>880</v>
      </c>
      <c r="AP14" s="80" t="b">
        <v>0</v>
      </c>
      <c r="AQ14" s="88" t="s">
        <v>820</v>
      </c>
      <c r="AR14" s="80" t="s">
        <v>197</v>
      </c>
      <c r="AS14" s="80">
        <v>0</v>
      </c>
      <c r="AT14" s="80">
        <v>0</v>
      </c>
      <c r="AU14" s="80"/>
      <c r="AV14" s="80"/>
      <c r="AW14" s="80"/>
      <c r="AX14" s="80"/>
      <c r="AY14" s="80"/>
      <c r="AZ14" s="80"/>
      <c r="BA14" s="80"/>
      <c r="BB14" s="80"/>
      <c r="BC14">
        <v>1</v>
      </c>
      <c r="BD14" s="79" t="str">
        <f>REPLACE(INDEX(GroupVertices[Group],MATCH(Edges24[[#This Row],[Vertex 1]],GroupVertices[Vertex],0)),1,1,"")</f>
        <v>1</v>
      </c>
      <c r="BE14" s="79" t="str">
        <f>REPLACE(INDEX(GroupVertices[Group],MATCH(Edges24[[#This Row],[Vertex 2]],GroupVertices[Vertex],0)),1,1,"")</f>
        <v>1</v>
      </c>
      <c r="BF14" s="48">
        <v>1</v>
      </c>
      <c r="BG14" s="49">
        <v>8.333333333333334</v>
      </c>
      <c r="BH14" s="48">
        <v>0</v>
      </c>
      <c r="BI14" s="49">
        <v>0</v>
      </c>
      <c r="BJ14" s="48">
        <v>0</v>
      </c>
      <c r="BK14" s="49">
        <v>0</v>
      </c>
      <c r="BL14" s="48">
        <v>11</v>
      </c>
      <c r="BM14" s="49">
        <v>91.66666666666667</v>
      </c>
      <c r="BN14" s="48">
        <v>12</v>
      </c>
    </row>
    <row r="15" spans="1:66" ht="15">
      <c r="A15" s="65" t="s">
        <v>243</v>
      </c>
      <c r="B15" s="65" t="s">
        <v>278</v>
      </c>
      <c r="C15" s="66"/>
      <c r="D15" s="67"/>
      <c r="E15" s="68"/>
      <c r="F15" s="69"/>
      <c r="G15" s="66"/>
      <c r="H15" s="70"/>
      <c r="I15" s="71"/>
      <c r="J15" s="71"/>
      <c r="K15" s="34" t="s">
        <v>65</v>
      </c>
      <c r="L15" s="78">
        <v>37</v>
      </c>
      <c r="M15" s="78"/>
      <c r="N15" s="73"/>
      <c r="O15" s="80" t="s">
        <v>318</v>
      </c>
      <c r="P15" s="82">
        <v>43592.357766203706</v>
      </c>
      <c r="Q15" s="80" t="s">
        <v>330</v>
      </c>
      <c r="R15" s="80"/>
      <c r="S15" s="80"/>
      <c r="T15" s="80"/>
      <c r="U15" s="83" t="s">
        <v>455</v>
      </c>
      <c r="V15" s="83" t="s">
        <v>455</v>
      </c>
      <c r="W15" s="82">
        <v>43592.357766203706</v>
      </c>
      <c r="X15" s="86">
        <v>43592</v>
      </c>
      <c r="Y15" s="88" t="s">
        <v>508</v>
      </c>
      <c r="Z15" s="83" t="s">
        <v>616</v>
      </c>
      <c r="AA15" s="80"/>
      <c r="AB15" s="80"/>
      <c r="AC15" s="88" t="s">
        <v>723</v>
      </c>
      <c r="AD15" s="88" t="s">
        <v>821</v>
      </c>
      <c r="AE15" s="80" t="b">
        <v>0</v>
      </c>
      <c r="AF15" s="80">
        <v>1</v>
      </c>
      <c r="AG15" s="88" t="s">
        <v>843</v>
      </c>
      <c r="AH15" s="80" t="b">
        <v>0</v>
      </c>
      <c r="AI15" s="80" t="s">
        <v>866</v>
      </c>
      <c r="AJ15" s="80"/>
      <c r="AK15" s="88" t="s">
        <v>838</v>
      </c>
      <c r="AL15" s="80" t="b">
        <v>0</v>
      </c>
      <c r="AM15" s="80">
        <v>0</v>
      </c>
      <c r="AN15" s="88" t="s">
        <v>838</v>
      </c>
      <c r="AO15" s="80" t="s">
        <v>880</v>
      </c>
      <c r="AP15" s="80" t="b">
        <v>0</v>
      </c>
      <c r="AQ15" s="88" t="s">
        <v>821</v>
      </c>
      <c r="AR15" s="80" t="s">
        <v>197</v>
      </c>
      <c r="AS15" s="80">
        <v>0</v>
      </c>
      <c r="AT15" s="80">
        <v>0</v>
      </c>
      <c r="AU15" s="80"/>
      <c r="AV15" s="80"/>
      <c r="AW15" s="80"/>
      <c r="AX15" s="80"/>
      <c r="AY15" s="80"/>
      <c r="AZ15" s="80"/>
      <c r="BA15" s="80"/>
      <c r="BB15" s="80"/>
      <c r="BC15">
        <v>1</v>
      </c>
      <c r="BD15" s="79" t="str">
        <f>REPLACE(INDEX(GroupVertices[Group],MATCH(Edges24[[#This Row],[Vertex 1]],GroupVertices[Vertex],0)),1,1,"")</f>
        <v>1</v>
      </c>
      <c r="BE15" s="79" t="str">
        <f>REPLACE(INDEX(GroupVertices[Group],MATCH(Edges24[[#This Row],[Vertex 2]],GroupVertices[Vertex],0)),1,1,"")</f>
        <v>3</v>
      </c>
      <c r="BF15" s="48">
        <v>2</v>
      </c>
      <c r="BG15" s="49">
        <v>5.555555555555555</v>
      </c>
      <c r="BH15" s="48">
        <v>0</v>
      </c>
      <c r="BI15" s="49">
        <v>0</v>
      </c>
      <c r="BJ15" s="48">
        <v>0</v>
      </c>
      <c r="BK15" s="49">
        <v>0</v>
      </c>
      <c r="BL15" s="48">
        <v>34</v>
      </c>
      <c r="BM15" s="49">
        <v>94.44444444444444</v>
      </c>
      <c r="BN15" s="48">
        <v>36</v>
      </c>
    </row>
    <row r="16" spans="1:66" ht="15">
      <c r="A16" s="65" t="s">
        <v>243</v>
      </c>
      <c r="B16" s="65" t="s">
        <v>279</v>
      </c>
      <c r="C16" s="66"/>
      <c r="D16" s="67"/>
      <c r="E16" s="68"/>
      <c r="F16" s="69"/>
      <c r="G16" s="66"/>
      <c r="H16" s="70"/>
      <c r="I16" s="71"/>
      <c r="J16" s="71"/>
      <c r="K16" s="34" t="s">
        <v>65</v>
      </c>
      <c r="L16" s="78">
        <v>38</v>
      </c>
      <c r="M16" s="78"/>
      <c r="N16" s="73"/>
      <c r="O16" s="80" t="s">
        <v>319</v>
      </c>
      <c r="P16" s="82">
        <v>43592.49663194444</v>
      </c>
      <c r="Q16" s="80" t="s">
        <v>331</v>
      </c>
      <c r="R16" s="80"/>
      <c r="S16" s="80"/>
      <c r="T16" s="80"/>
      <c r="U16" s="80"/>
      <c r="V16" s="83" t="s">
        <v>485</v>
      </c>
      <c r="W16" s="82">
        <v>43592.49663194444</v>
      </c>
      <c r="X16" s="86">
        <v>43592</v>
      </c>
      <c r="Y16" s="88" t="s">
        <v>509</v>
      </c>
      <c r="Z16" s="83" t="s">
        <v>617</v>
      </c>
      <c r="AA16" s="80"/>
      <c r="AB16" s="80"/>
      <c r="AC16" s="88" t="s">
        <v>724</v>
      </c>
      <c r="AD16" s="80"/>
      <c r="AE16" s="80" t="b">
        <v>0</v>
      </c>
      <c r="AF16" s="80">
        <v>7</v>
      </c>
      <c r="AG16" s="88" t="s">
        <v>844</v>
      </c>
      <c r="AH16" s="80" t="b">
        <v>0</v>
      </c>
      <c r="AI16" s="80" t="s">
        <v>866</v>
      </c>
      <c r="AJ16" s="80"/>
      <c r="AK16" s="88" t="s">
        <v>838</v>
      </c>
      <c r="AL16" s="80" t="b">
        <v>0</v>
      </c>
      <c r="AM16" s="80">
        <v>1</v>
      </c>
      <c r="AN16" s="88" t="s">
        <v>838</v>
      </c>
      <c r="AO16" s="80" t="s">
        <v>878</v>
      </c>
      <c r="AP16" s="80" t="b">
        <v>0</v>
      </c>
      <c r="AQ16" s="88" t="s">
        <v>724</v>
      </c>
      <c r="AR16" s="80" t="s">
        <v>197</v>
      </c>
      <c r="AS16" s="80">
        <v>0</v>
      </c>
      <c r="AT16" s="80">
        <v>0</v>
      </c>
      <c r="AU16" s="80"/>
      <c r="AV16" s="80"/>
      <c r="AW16" s="80"/>
      <c r="AX16" s="80"/>
      <c r="AY16" s="80"/>
      <c r="AZ16" s="80"/>
      <c r="BA16" s="80"/>
      <c r="BB16" s="80"/>
      <c r="BC16">
        <v>1</v>
      </c>
      <c r="BD16" s="79" t="str">
        <f>REPLACE(INDEX(GroupVertices[Group],MATCH(Edges24[[#This Row],[Vertex 1]],GroupVertices[Vertex],0)),1,1,"")</f>
        <v>1</v>
      </c>
      <c r="BE16" s="79" t="str">
        <f>REPLACE(INDEX(GroupVertices[Group],MATCH(Edges24[[#This Row],[Vertex 2]],GroupVertices[Vertex],0)),1,1,"")</f>
        <v>1</v>
      </c>
      <c r="BF16" s="48">
        <v>1</v>
      </c>
      <c r="BG16" s="49">
        <v>3.225806451612903</v>
      </c>
      <c r="BH16" s="48">
        <v>1</v>
      </c>
      <c r="BI16" s="49">
        <v>3.225806451612903</v>
      </c>
      <c r="BJ16" s="48">
        <v>0</v>
      </c>
      <c r="BK16" s="49">
        <v>0</v>
      </c>
      <c r="BL16" s="48">
        <v>29</v>
      </c>
      <c r="BM16" s="49">
        <v>93.54838709677419</v>
      </c>
      <c r="BN16" s="48">
        <v>31</v>
      </c>
    </row>
    <row r="17" spans="1:66" ht="15">
      <c r="A17" s="65" t="s">
        <v>243</v>
      </c>
      <c r="B17" s="65" t="s">
        <v>280</v>
      </c>
      <c r="C17" s="66"/>
      <c r="D17" s="67"/>
      <c r="E17" s="68"/>
      <c r="F17" s="69"/>
      <c r="G17" s="66"/>
      <c r="H17" s="70"/>
      <c r="I17" s="71"/>
      <c r="J17" s="71"/>
      <c r="K17" s="34" t="s">
        <v>65</v>
      </c>
      <c r="L17" s="78">
        <v>39</v>
      </c>
      <c r="M17" s="78"/>
      <c r="N17" s="73"/>
      <c r="O17" s="80" t="s">
        <v>319</v>
      </c>
      <c r="P17" s="82">
        <v>43592.51460648148</v>
      </c>
      <c r="Q17" s="80" t="s">
        <v>332</v>
      </c>
      <c r="R17" s="83" t="s">
        <v>412</v>
      </c>
      <c r="S17" s="80" t="s">
        <v>432</v>
      </c>
      <c r="T17" s="80"/>
      <c r="U17" s="80"/>
      <c r="V17" s="83" t="s">
        <v>485</v>
      </c>
      <c r="W17" s="82">
        <v>43592.51460648148</v>
      </c>
      <c r="X17" s="86">
        <v>43592</v>
      </c>
      <c r="Y17" s="88" t="s">
        <v>510</v>
      </c>
      <c r="Z17" s="83" t="s">
        <v>618</v>
      </c>
      <c r="AA17" s="80"/>
      <c r="AB17" s="80"/>
      <c r="AC17" s="88" t="s">
        <v>725</v>
      </c>
      <c r="AD17" s="80"/>
      <c r="AE17" s="80" t="b">
        <v>0</v>
      </c>
      <c r="AF17" s="80">
        <v>0</v>
      </c>
      <c r="AG17" s="88" t="s">
        <v>845</v>
      </c>
      <c r="AH17" s="80" t="b">
        <v>0</v>
      </c>
      <c r="AI17" s="80" t="s">
        <v>866</v>
      </c>
      <c r="AJ17" s="80"/>
      <c r="AK17" s="88" t="s">
        <v>838</v>
      </c>
      <c r="AL17" s="80" t="b">
        <v>0</v>
      </c>
      <c r="AM17" s="80">
        <v>0</v>
      </c>
      <c r="AN17" s="88" t="s">
        <v>838</v>
      </c>
      <c r="AO17" s="80" t="s">
        <v>878</v>
      </c>
      <c r="AP17" s="80" t="b">
        <v>0</v>
      </c>
      <c r="AQ17" s="88" t="s">
        <v>725</v>
      </c>
      <c r="AR17" s="80" t="s">
        <v>197</v>
      </c>
      <c r="AS17" s="80">
        <v>0</v>
      </c>
      <c r="AT17" s="80">
        <v>0</v>
      </c>
      <c r="AU17" s="80"/>
      <c r="AV17" s="80"/>
      <c r="AW17" s="80"/>
      <c r="AX17" s="80"/>
      <c r="AY17" s="80"/>
      <c r="AZ17" s="80"/>
      <c r="BA17" s="80"/>
      <c r="BB17" s="80"/>
      <c r="BC17">
        <v>1</v>
      </c>
      <c r="BD17" s="79" t="str">
        <f>REPLACE(INDEX(GroupVertices[Group],MATCH(Edges24[[#This Row],[Vertex 1]],GroupVertices[Vertex],0)),1,1,"")</f>
        <v>1</v>
      </c>
      <c r="BE17" s="79" t="str">
        <f>REPLACE(INDEX(GroupVertices[Group],MATCH(Edges24[[#This Row],[Vertex 2]],GroupVertices[Vertex],0)),1,1,"")</f>
        <v>1</v>
      </c>
      <c r="BF17" s="48">
        <v>0</v>
      </c>
      <c r="BG17" s="49">
        <v>0</v>
      </c>
      <c r="BH17" s="48">
        <v>0</v>
      </c>
      <c r="BI17" s="49">
        <v>0</v>
      </c>
      <c r="BJ17" s="48">
        <v>0</v>
      </c>
      <c r="BK17" s="49">
        <v>0</v>
      </c>
      <c r="BL17" s="48">
        <v>22</v>
      </c>
      <c r="BM17" s="49">
        <v>100</v>
      </c>
      <c r="BN17" s="48">
        <v>22</v>
      </c>
    </row>
    <row r="18" spans="1:66" ht="15">
      <c r="A18" s="65" t="s">
        <v>245</v>
      </c>
      <c r="B18" s="65" t="s">
        <v>245</v>
      </c>
      <c r="C18" s="66"/>
      <c r="D18" s="67"/>
      <c r="E18" s="68"/>
      <c r="F18" s="69"/>
      <c r="G18" s="66"/>
      <c r="H18" s="70"/>
      <c r="I18" s="71"/>
      <c r="J18" s="71"/>
      <c r="K18" s="34" t="s">
        <v>65</v>
      </c>
      <c r="L18" s="78">
        <v>40</v>
      </c>
      <c r="M18" s="78"/>
      <c r="N18" s="73"/>
      <c r="O18" s="80" t="s">
        <v>197</v>
      </c>
      <c r="P18" s="82">
        <v>43592.71601851852</v>
      </c>
      <c r="Q18" s="80" t="s">
        <v>333</v>
      </c>
      <c r="R18" s="83" t="s">
        <v>413</v>
      </c>
      <c r="S18" s="80" t="s">
        <v>433</v>
      </c>
      <c r="T18" s="80"/>
      <c r="U18" s="80"/>
      <c r="V18" s="83" t="s">
        <v>486</v>
      </c>
      <c r="W18" s="82">
        <v>43592.71601851852</v>
      </c>
      <c r="X18" s="86">
        <v>43592</v>
      </c>
      <c r="Y18" s="88" t="s">
        <v>511</v>
      </c>
      <c r="Z18" s="83" t="s">
        <v>619</v>
      </c>
      <c r="AA18" s="80"/>
      <c r="AB18" s="80"/>
      <c r="AC18" s="88" t="s">
        <v>726</v>
      </c>
      <c r="AD18" s="80"/>
      <c r="AE18" s="80" t="b">
        <v>0</v>
      </c>
      <c r="AF18" s="80">
        <v>3</v>
      </c>
      <c r="AG18" s="88" t="s">
        <v>838</v>
      </c>
      <c r="AH18" s="80" t="b">
        <v>1</v>
      </c>
      <c r="AI18" s="80" t="s">
        <v>867</v>
      </c>
      <c r="AJ18" s="80"/>
      <c r="AK18" s="88" t="s">
        <v>869</v>
      </c>
      <c r="AL18" s="80" t="b">
        <v>0</v>
      </c>
      <c r="AM18" s="80">
        <v>3</v>
      </c>
      <c r="AN18" s="88" t="s">
        <v>838</v>
      </c>
      <c r="AO18" s="80" t="s">
        <v>879</v>
      </c>
      <c r="AP18" s="80" t="b">
        <v>0</v>
      </c>
      <c r="AQ18" s="88" t="s">
        <v>726</v>
      </c>
      <c r="AR18" s="80" t="s">
        <v>320</v>
      </c>
      <c r="AS18" s="80">
        <v>0</v>
      </c>
      <c r="AT18" s="80">
        <v>0</v>
      </c>
      <c r="AU18" s="80"/>
      <c r="AV18" s="80"/>
      <c r="AW18" s="80"/>
      <c r="AX18" s="80"/>
      <c r="AY18" s="80"/>
      <c r="AZ18" s="80"/>
      <c r="BA18" s="80"/>
      <c r="BB18" s="80"/>
      <c r="BC18">
        <v>1</v>
      </c>
      <c r="BD18" s="79" t="str">
        <f>REPLACE(INDEX(GroupVertices[Group],MATCH(Edges24[[#This Row],[Vertex 1]],GroupVertices[Vertex],0)),1,1,"")</f>
        <v>1</v>
      </c>
      <c r="BE18" s="79" t="str">
        <f>REPLACE(INDEX(GroupVertices[Group],MATCH(Edges24[[#This Row],[Vertex 2]],GroupVertices[Vertex],0)),1,1,"")</f>
        <v>1</v>
      </c>
      <c r="BF18" s="48">
        <v>0</v>
      </c>
      <c r="BG18" s="49">
        <v>0</v>
      </c>
      <c r="BH18" s="48">
        <v>0</v>
      </c>
      <c r="BI18" s="49">
        <v>0</v>
      </c>
      <c r="BJ18" s="48">
        <v>0</v>
      </c>
      <c r="BK18" s="49">
        <v>0</v>
      </c>
      <c r="BL18" s="48">
        <v>0</v>
      </c>
      <c r="BM18" s="49">
        <v>0</v>
      </c>
      <c r="BN18" s="48">
        <v>0</v>
      </c>
    </row>
    <row r="19" spans="1:66" ht="15">
      <c r="A19" s="65" t="s">
        <v>243</v>
      </c>
      <c r="B19" s="65" t="s">
        <v>245</v>
      </c>
      <c r="C19" s="66"/>
      <c r="D19" s="67"/>
      <c r="E19" s="68"/>
      <c r="F19" s="69"/>
      <c r="G19" s="66"/>
      <c r="H19" s="70"/>
      <c r="I19" s="71"/>
      <c r="J19" s="71"/>
      <c r="K19" s="34" t="s">
        <v>65</v>
      </c>
      <c r="L19" s="78">
        <v>41</v>
      </c>
      <c r="M19" s="78"/>
      <c r="N19" s="73"/>
      <c r="O19" s="80" t="s">
        <v>320</v>
      </c>
      <c r="P19" s="82">
        <v>43592.76074074074</v>
      </c>
      <c r="Q19" s="80" t="s">
        <v>333</v>
      </c>
      <c r="R19" s="83" t="s">
        <v>413</v>
      </c>
      <c r="S19" s="80" t="s">
        <v>433</v>
      </c>
      <c r="T19" s="80"/>
      <c r="U19" s="80"/>
      <c r="V19" s="83" t="s">
        <v>485</v>
      </c>
      <c r="W19" s="82">
        <v>43592.76074074074</v>
      </c>
      <c r="X19" s="86">
        <v>43592</v>
      </c>
      <c r="Y19" s="88" t="s">
        <v>512</v>
      </c>
      <c r="Z19" s="83" t="s">
        <v>620</v>
      </c>
      <c r="AA19" s="80"/>
      <c r="AB19" s="80"/>
      <c r="AC19" s="88" t="s">
        <v>727</v>
      </c>
      <c r="AD19" s="80"/>
      <c r="AE19" s="80" t="b">
        <v>0</v>
      </c>
      <c r="AF19" s="80">
        <v>0</v>
      </c>
      <c r="AG19" s="88" t="s">
        <v>838</v>
      </c>
      <c r="AH19" s="80" t="b">
        <v>1</v>
      </c>
      <c r="AI19" s="80" t="s">
        <v>867</v>
      </c>
      <c r="AJ19" s="80"/>
      <c r="AK19" s="88" t="s">
        <v>869</v>
      </c>
      <c r="AL19" s="80" t="b">
        <v>0</v>
      </c>
      <c r="AM19" s="80">
        <v>3</v>
      </c>
      <c r="AN19" s="88" t="s">
        <v>726</v>
      </c>
      <c r="AO19" s="80" t="s">
        <v>878</v>
      </c>
      <c r="AP19" s="80" t="b">
        <v>0</v>
      </c>
      <c r="AQ19" s="88" t="s">
        <v>726</v>
      </c>
      <c r="AR19" s="80" t="s">
        <v>197</v>
      </c>
      <c r="AS19" s="80">
        <v>0</v>
      </c>
      <c r="AT19" s="80">
        <v>0</v>
      </c>
      <c r="AU19" s="80"/>
      <c r="AV19" s="80"/>
      <c r="AW19" s="80"/>
      <c r="AX19" s="80"/>
      <c r="AY19" s="80"/>
      <c r="AZ19" s="80"/>
      <c r="BA19" s="80"/>
      <c r="BB19" s="80"/>
      <c r="BC19">
        <v>1</v>
      </c>
      <c r="BD19" s="79" t="str">
        <f>REPLACE(INDEX(GroupVertices[Group],MATCH(Edges24[[#This Row],[Vertex 1]],GroupVertices[Vertex],0)),1,1,"")</f>
        <v>1</v>
      </c>
      <c r="BE19" s="79" t="str">
        <f>REPLACE(INDEX(GroupVertices[Group],MATCH(Edges24[[#This Row],[Vertex 2]],GroupVertices[Vertex],0)),1,1,"")</f>
        <v>1</v>
      </c>
      <c r="BF19" s="48">
        <v>0</v>
      </c>
      <c r="BG19" s="49">
        <v>0</v>
      </c>
      <c r="BH19" s="48">
        <v>0</v>
      </c>
      <c r="BI19" s="49">
        <v>0</v>
      </c>
      <c r="BJ19" s="48">
        <v>0</v>
      </c>
      <c r="BK19" s="49">
        <v>0</v>
      </c>
      <c r="BL19" s="48">
        <v>0</v>
      </c>
      <c r="BM19" s="49">
        <v>0</v>
      </c>
      <c r="BN19" s="48">
        <v>0</v>
      </c>
    </row>
    <row r="20" spans="1:66" ht="15">
      <c r="A20" s="65" t="s">
        <v>246</v>
      </c>
      <c r="B20" s="65" t="s">
        <v>246</v>
      </c>
      <c r="C20" s="66"/>
      <c r="D20" s="67"/>
      <c r="E20" s="68"/>
      <c r="F20" s="69"/>
      <c r="G20" s="66"/>
      <c r="H20" s="70"/>
      <c r="I20" s="71"/>
      <c r="J20" s="71"/>
      <c r="K20" s="34" t="s">
        <v>65</v>
      </c>
      <c r="L20" s="78">
        <v>42</v>
      </c>
      <c r="M20" s="78"/>
      <c r="N20" s="73"/>
      <c r="O20" s="80" t="s">
        <v>197</v>
      </c>
      <c r="P20" s="82">
        <v>43592.68157407407</v>
      </c>
      <c r="Q20" s="80" t="s">
        <v>334</v>
      </c>
      <c r="R20" s="83" t="s">
        <v>414</v>
      </c>
      <c r="S20" s="80" t="s">
        <v>434</v>
      </c>
      <c r="T20" s="80"/>
      <c r="U20" s="83" t="s">
        <v>456</v>
      </c>
      <c r="V20" s="83" t="s">
        <v>456</v>
      </c>
      <c r="W20" s="82">
        <v>43592.68157407407</v>
      </c>
      <c r="X20" s="86">
        <v>43592</v>
      </c>
      <c r="Y20" s="88" t="s">
        <v>513</v>
      </c>
      <c r="Z20" s="83" t="s">
        <v>621</v>
      </c>
      <c r="AA20" s="80"/>
      <c r="AB20" s="80"/>
      <c r="AC20" s="88" t="s">
        <v>728</v>
      </c>
      <c r="AD20" s="80"/>
      <c r="AE20" s="80" t="b">
        <v>0</v>
      </c>
      <c r="AF20" s="80">
        <v>318</v>
      </c>
      <c r="AG20" s="88" t="s">
        <v>838</v>
      </c>
      <c r="AH20" s="80" t="b">
        <v>0</v>
      </c>
      <c r="AI20" s="80" t="s">
        <v>866</v>
      </c>
      <c r="AJ20" s="80"/>
      <c r="AK20" s="88" t="s">
        <v>838</v>
      </c>
      <c r="AL20" s="80" t="b">
        <v>0</v>
      </c>
      <c r="AM20" s="80">
        <v>61</v>
      </c>
      <c r="AN20" s="88" t="s">
        <v>838</v>
      </c>
      <c r="AO20" s="80" t="s">
        <v>879</v>
      </c>
      <c r="AP20" s="80" t="b">
        <v>0</v>
      </c>
      <c r="AQ20" s="88" t="s">
        <v>728</v>
      </c>
      <c r="AR20" s="80" t="s">
        <v>320</v>
      </c>
      <c r="AS20" s="80">
        <v>0</v>
      </c>
      <c r="AT20" s="80">
        <v>0</v>
      </c>
      <c r="AU20" s="80"/>
      <c r="AV20" s="80"/>
      <c r="AW20" s="80"/>
      <c r="AX20" s="80"/>
      <c r="AY20" s="80"/>
      <c r="AZ20" s="80"/>
      <c r="BA20" s="80"/>
      <c r="BB20" s="80"/>
      <c r="BC20">
        <v>1</v>
      </c>
      <c r="BD20" s="79" t="str">
        <f>REPLACE(INDEX(GroupVertices[Group],MATCH(Edges24[[#This Row],[Vertex 1]],GroupVertices[Vertex],0)),1,1,"")</f>
        <v>1</v>
      </c>
      <c r="BE20" s="79" t="str">
        <f>REPLACE(INDEX(GroupVertices[Group],MATCH(Edges24[[#This Row],[Vertex 2]],GroupVertices[Vertex],0)),1,1,"")</f>
        <v>1</v>
      </c>
      <c r="BF20" s="48">
        <v>3</v>
      </c>
      <c r="BG20" s="49">
        <v>15.789473684210526</v>
      </c>
      <c r="BH20" s="48">
        <v>0</v>
      </c>
      <c r="BI20" s="49">
        <v>0</v>
      </c>
      <c r="BJ20" s="48">
        <v>0</v>
      </c>
      <c r="BK20" s="49">
        <v>0</v>
      </c>
      <c r="BL20" s="48">
        <v>16</v>
      </c>
      <c r="BM20" s="49">
        <v>84.21052631578948</v>
      </c>
      <c r="BN20" s="48">
        <v>19</v>
      </c>
    </row>
    <row r="21" spans="1:66" ht="15">
      <c r="A21" s="65" t="s">
        <v>243</v>
      </c>
      <c r="B21" s="65" t="s">
        <v>246</v>
      </c>
      <c r="C21" s="66"/>
      <c r="D21" s="67"/>
      <c r="E21" s="68"/>
      <c r="F21" s="69"/>
      <c r="G21" s="66"/>
      <c r="H21" s="70"/>
      <c r="I21" s="71"/>
      <c r="J21" s="71"/>
      <c r="K21" s="34" t="s">
        <v>65</v>
      </c>
      <c r="L21" s="78">
        <v>43</v>
      </c>
      <c r="M21" s="78"/>
      <c r="N21" s="73"/>
      <c r="O21" s="80" t="s">
        <v>320</v>
      </c>
      <c r="P21" s="82">
        <v>43592.84361111111</v>
      </c>
      <c r="Q21" s="80" t="s">
        <v>334</v>
      </c>
      <c r="R21" s="80"/>
      <c r="S21" s="80"/>
      <c r="T21" s="80"/>
      <c r="U21" s="80"/>
      <c r="V21" s="83" t="s">
        <v>485</v>
      </c>
      <c r="W21" s="82">
        <v>43592.84361111111</v>
      </c>
      <c r="X21" s="86">
        <v>43592</v>
      </c>
      <c r="Y21" s="88" t="s">
        <v>514</v>
      </c>
      <c r="Z21" s="83" t="s">
        <v>622</v>
      </c>
      <c r="AA21" s="80"/>
      <c r="AB21" s="80"/>
      <c r="AC21" s="88" t="s">
        <v>729</v>
      </c>
      <c r="AD21" s="80"/>
      <c r="AE21" s="80" t="b">
        <v>0</v>
      </c>
      <c r="AF21" s="80">
        <v>0</v>
      </c>
      <c r="AG21" s="88" t="s">
        <v>838</v>
      </c>
      <c r="AH21" s="80" t="b">
        <v>0</v>
      </c>
      <c r="AI21" s="80" t="s">
        <v>866</v>
      </c>
      <c r="AJ21" s="80"/>
      <c r="AK21" s="88" t="s">
        <v>838</v>
      </c>
      <c r="AL21" s="80" t="b">
        <v>0</v>
      </c>
      <c r="AM21" s="80">
        <v>61</v>
      </c>
      <c r="AN21" s="88" t="s">
        <v>728</v>
      </c>
      <c r="AO21" s="80" t="s">
        <v>878</v>
      </c>
      <c r="AP21" s="80" t="b">
        <v>0</v>
      </c>
      <c r="AQ21" s="88" t="s">
        <v>728</v>
      </c>
      <c r="AR21" s="80" t="s">
        <v>197</v>
      </c>
      <c r="AS21" s="80">
        <v>0</v>
      </c>
      <c r="AT21" s="80">
        <v>0</v>
      </c>
      <c r="AU21" s="80"/>
      <c r="AV21" s="80"/>
      <c r="AW21" s="80"/>
      <c r="AX21" s="80"/>
      <c r="AY21" s="80"/>
      <c r="AZ21" s="80"/>
      <c r="BA21" s="80"/>
      <c r="BB21" s="80"/>
      <c r="BC21">
        <v>1</v>
      </c>
      <c r="BD21" s="79" t="str">
        <f>REPLACE(INDEX(GroupVertices[Group],MATCH(Edges24[[#This Row],[Vertex 1]],GroupVertices[Vertex],0)),1,1,"")</f>
        <v>1</v>
      </c>
      <c r="BE21" s="79" t="str">
        <f>REPLACE(INDEX(GroupVertices[Group],MATCH(Edges24[[#This Row],[Vertex 2]],GroupVertices[Vertex],0)),1,1,"")</f>
        <v>1</v>
      </c>
      <c r="BF21" s="48">
        <v>3</v>
      </c>
      <c r="BG21" s="49">
        <v>15.789473684210526</v>
      </c>
      <c r="BH21" s="48">
        <v>0</v>
      </c>
      <c r="BI21" s="49">
        <v>0</v>
      </c>
      <c r="BJ21" s="48">
        <v>0</v>
      </c>
      <c r="BK21" s="49">
        <v>0</v>
      </c>
      <c r="BL21" s="48">
        <v>16</v>
      </c>
      <c r="BM21" s="49">
        <v>84.21052631578948</v>
      </c>
      <c r="BN21" s="48">
        <v>19</v>
      </c>
    </row>
    <row r="22" spans="1:66" ht="15">
      <c r="A22" s="65" t="s">
        <v>237</v>
      </c>
      <c r="B22" s="65" t="s">
        <v>281</v>
      </c>
      <c r="C22" s="66"/>
      <c r="D22" s="67"/>
      <c r="E22" s="68"/>
      <c r="F22" s="69"/>
      <c r="G22" s="66"/>
      <c r="H22" s="70"/>
      <c r="I22" s="71"/>
      <c r="J22" s="71"/>
      <c r="K22" s="34" t="s">
        <v>65</v>
      </c>
      <c r="L22" s="78">
        <v>44</v>
      </c>
      <c r="M22" s="78"/>
      <c r="N22" s="73"/>
      <c r="O22" s="80" t="s">
        <v>319</v>
      </c>
      <c r="P22" s="82">
        <v>43593.59244212963</v>
      </c>
      <c r="Q22" s="80" t="s">
        <v>335</v>
      </c>
      <c r="R22" s="83" t="s">
        <v>415</v>
      </c>
      <c r="S22" s="80" t="s">
        <v>432</v>
      </c>
      <c r="T22" s="80"/>
      <c r="U22" s="80"/>
      <c r="V22" s="83" t="s">
        <v>479</v>
      </c>
      <c r="W22" s="82">
        <v>43593.59244212963</v>
      </c>
      <c r="X22" s="86">
        <v>43593</v>
      </c>
      <c r="Y22" s="88" t="s">
        <v>515</v>
      </c>
      <c r="Z22" s="83" t="s">
        <v>623</v>
      </c>
      <c r="AA22" s="80"/>
      <c r="AB22" s="80"/>
      <c r="AC22" s="88" t="s">
        <v>730</v>
      </c>
      <c r="AD22" s="80"/>
      <c r="AE22" s="80" t="b">
        <v>0</v>
      </c>
      <c r="AF22" s="80">
        <v>2</v>
      </c>
      <c r="AG22" s="88" t="s">
        <v>846</v>
      </c>
      <c r="AH22" s="80" t="b">
        <v>0</v>
      </c>
      <c r="AI22" s="80" t="s">
        <v>866</v>
      </c>
      <c r="AJ22" s="80"/>
      <c r="AK22" s="88" t="s">
        <v>838</v>
      </c>
      <c r="AL22" s="80" t="b">
        <v>0</v>
      </c>
      <c r="AM22" s="80">
        <v>1</v>
      </c>
      <c r="AN22" s="88" t="s">
        <v>838</v>
      </c>
      <c r="AO22" s="80" t="s">
        <v>879</v>
      </c>
      <c r="AP22" s="80" t="b">
        <v>0</v>
      </c>
      <c r="AQ22" s="88" t="s">
        <v>730</v>
      </c>
      <c r="AR22" s="80" t="s">
        <v>320</v>
      </c>
      <c r="AS22" s="80">
        <v>0</v>
      </c>
      <c r="AT22" s="80">
        <v>0</v>
      </c>
      <c r="AU22" s="80"/>
      <c r="AV22" s="80"/>
      <c r="AW22" s="80"/>
      <c r="AX22" s="80"/>
      <c r="AY22" s="80"/>
      <c r="AZ22" s="80"/>
      <c r="BA22" s="80"/>
      <c r="BB22" s="80"/>
      <c r="BC22">
        <v>1</v>
      </c>
      <c r="BD22" s="79" t="str">
        <f>REPLACE(INDEX(GroupVertices[Group],MATCH(Edges24[[#This Row],[Vertex 1]],GroupVertices[Vertex],0)),1,1,"")</f>
        <v>3</v>
      </c>
      <c r="BE22" s="79" t="str">
        <f>REPLACE(INDEX(GroupVertices[Group],MATCH(Edges24[[#This Row],[Vertex 2]],GroupVertices[Vertex],0)),1,1,"")</f>
        <v>3</v>
      </c>
      <c r="BF22" s="48">
        <v>1</v>
      </c>
      <c r="BG22" s="49">
        <v>2.0833333333333335</v>
      </c>
      <c r="BH22" s="48">
        <v>0</v>
      </c>
      <c r="BI22" s="49">
        <v>0</v>
      </c>
      <c r="BJ22" s="48">
        <v>0</v>
      </c>
      <c r="BK22" s="49">
        <v>0</v>
      </c>
      <c r="BL22" s="48">
        <v>47</v>
      </c>
      <c r="BM22" s="49">
        <v>97.91666666666667</v>
      </c>
      <c r="BN22" s="48">
        <v>48</v>
      </c>
    </row>
    <row r="23" spans="1:66" ht="15">
      <c r="A23" s="65" t="s">
        <v>243</v>
      </c>
      <c r="B23" s="65" t="s">
        <v>281</v>
      </c>
      <c r="C23" s="66"/>
      <c r="D23" s="67"/>
      <c r="E23" s="68"/>
      <c r="F23" s="69"/>
      <c r="G23" s="66"/>
      <c r="H23" s="70"/>
      <c r="I23" s="71"/>
      <c r="J23" s="71"/>
      <c r="K23" s="34" t="s">
        <v>65</v>
      </c>
      <c r="L23" s="78">
        <v>45</v>
      </c>
      <c r="M23" s="78"/>
      <c r="N23" s="73"/>
      <c r="O23" s="80" t="s">
        <v>319</v>
      </c>
      <c r="P23" s="82">
        <v>43593.658587962964</v>
      </c>
      <c r="Q23" s="80" t="s">
        <v>335</v>
      </c>
      <c r="R23" s="80"/>
      <c r="S23" s="80"/>
      <c r="T23" s="80"/>
      <c r="U23" s="80"/>
      <c r="V23" s="83" t="s">
        <v>485</v>
      </c>
      <c r="W23" s="82">
        <v>43593.658587962964</v>
      </c>
      <c r="X23" s="86">
        <v>43593</v>
      </c>
      <c r="Y23" s="88" t="s">
        <v>516</v>
      </c>
      <c r="Z23" s="83" t="s">
        <v>624</v>
      </c>
      <c r="AA23" s="80"/>
      <c r="AB23" s="80"/>
      <c r="AC23" s="88" t="s">
        <v>731</v>
      </c>
      <c r="AD23" s="80"/>
      <c r="AE23" s="80" t="b">
        <v>0</v>
      </c>
      <c r="AF23" s="80">
        <v>0</v>
      </c>
      <c r="AG23" s="88" t="s">
        <v>838</v>
      </c>
      <c r="AH23" s="80" t="b">
        <v>0</v>
      </c>
      <c r="AI23" s="80" t="s">
        <v>866</v>
      </c>
      <c r="AJ23" s="80"/>
      <c r="AK23" s="88" t="s">
        <v>838</v>
      </c>
      <c r="AL23" s="80" t="b">
        <v>0</v>
      </c>
      <c r="AM23" s="80">
        <v>1</v>
      </c>
      <c r="AN23" s="88" t="s">
        <v>730</v>
      </c>
      <c r="AO23" s="80" t="s">
        <v>878</v>
      </c>
      <c r="AP23" s="80" t="b">
        <v>0</v>
      </c>
      <c r="AQ23" s="88" t="s">
        <v>730</v>
      </c>
      <c r="AR23" s="80" t="s">
        <v>197</v>
      </c>
      <c r="AS23" s="80">
        <v>0</v>
      </c>
      <c r="AT23" s="80">
        <v>0</v>
      </c>
      <c r="AU23" s="80"/>
      <c r="AV23" s="80"/>
      <c r="AW23" s="80"/>
      <c r="AX23" s="80"/>
      <c r="AY23" s="80"/>
      <c r="AZ23" s="80"/>
      <c r="BA23" s="80"/>
      <c r="BB23" s="80"/>
      <c r="BC23">
        <v>1</v>
      </c>
      <c r="BD23" s="79" t="str">
        <f>REPLACE(INDEX(GroupVertices[Group],MATCH(Edges24[[#This Row],[Vertex 1]],GroupVertices[Vertex],0)),1,1,"")</f>
        <v>1</v>
      </c>
      <c r="BE23" s="79" t="str">
        <f>REPLACE(INDEX(GroupVertices[Group],MATCH(Edges24[[#This Row],[Vertex 2]],GroupVertices[Vertex],0)),1,1,"")</f>
        <v>3</v>
      </c>
      <c r="BF23" s="48">
        <v>1</v>
      </c>
      <c r="BG23" s="49">
        <v>2.0833333333333335</v>
      </c>
      <c r="BH23" s="48">
        <v>0</v>
      </c>
      <c r="BI23" s="49">
        <v>0</v>
      </c>
      <c r="BJ23" s="48">
        <v>0</v>
      </c>
      <c r="BK23" s="49">
        <v>0</v>
      </c>
      <c r="BL23" s="48">
        <v>47</v>
      </c>
      <c r="BM23" s="49">
        <v>97.91666666666667</v>
      </c>
      <c r="BN23" s="48">
        <v>48</v>
      </c>
    </row>
    <row r="24" spans="1:66" ht="15">
      <c r="A24" s="65" t="s">
        <v>247</v>
      </c>
      <c r="B24" s="65" t="s">
        <v>282</v>
      </c>
      <c r="C24" s="66"/>
      <c r="D24" s="67"/>
      <c r="E24" s="68"/>
      <c r="F24" s="69"/>
      <c r="G24" s="66"/>
      <c r="H24" s="70"/>
      <c r="I24" s="71"/>
      <c r="J24" s="71"/>
      <c r="K24" s="34" t="s">
        <v>65</v>
      </c>
      <c r="L24" s="78">
        <v>46</v>
      </c>
      <c r="M24" s="78"/>
      <c r="N24" s="73"/>
      <c r="O24" s="80" t="s">
        <v>318</v>
      </c>
      <c r="P24" s="82">
        <v>43593.6703587963</v>
      </c>
      <c r="Q24" s="80" t="s">
        <v>336</v>
      </c>
      <c r="R24" s="80"/>
      <c r="S24" s="80"/>
      <c r="T24" s="80" t="s">
        <v>444</v>
      </c>
      <c r="U24" s="83" t="s">
        <v>457</v>
      </c>
      <c r="V24" s="83" t="s">
        <v>457</v>
      </c>
      <c r="W24" s="82">
        <v>43593.6703587963</v>
      </c>
      <c r="X24" s="86">
        <v>43593</v>
      </c>
      <c r="Y24" s="88" t="s">
        <v>517</v>
      </c>
      <c r="Z24" s="83" t="s">
        <v>625</v>
      </c>
      <c r="AA24" s="80"/>
      <c r="AB24" s="80"/>
      <c r="AC24" s="88" t="s">
        <v>732</v>
      </c>
      <c r="AD24" s="80"/>
      <c r="AE24" s="80" t="b">
        <v>0</v>
      </c>
      <c r="AF24" s="80">
        <v>6</v>
      </c>
      <c r="AG24" s="88" t="s">
        <v>838</v>
      </c>
      <c r="AH24" s="80" t="b">
        <v>0</v>
      </c>
      <c r="AI24" s="80" t="s">
        <v>866</v>
      </c>
      <c r="AJ24" s="80"/>
      <c r="AK24" s="88" t="s">
        <v>838</v>
      </c>
      <c r="AL24" s="80" t="b">
        <v>0</v>
      </c>
      <c r="AM24" s="80">
        <v>2</v>
      </c>
      <c r="AN24" s="88" t="s">
        <v>838</v>
      </c>
      <c r="AO24" s="80" t="s">
        <v>881</v>
      </c>
      <c r="AP24" s="80" t="b">
        <v>0</v>
      </c>
      <c r="AQ24" s="88" t="s">
        <v>732</v>
      </c>
      <c r="AR24" s="80" t="s">
        <v>320</v>
      </c>
      <c r="AS24" s="80">
        <v>0</v>
      </c>
      <c r="AT24" s="80">
        <v>0</v>
      </c>
      <c r="AU24" s="80"/>
      <c r="AV24" s="80"/>
      <c r="AW24" s="80"/>
      <c r="AX24" s="80"/>
      <c r="AY24" s="80"/>
      <c r="AZ24" s="80"/>
      <c r="BA24" s="80"/>
      <c r="BB24" s="80"/>
      <c r="BC24">
        <v>1</v>
      </c>
      <c r="BD24" s="79" t="str">
        <f>REPLACE(INDEX(GroupVertices[Group],MATCH(Edges24[[#This Row],[Vertex 1]],GroupVertices[Vertex],0)),1,1,"")</f>
        <v>4</v>
      </c>
      <c r="BE24" s="79" t="str">
        <f>REPLACE(INDEX(GroupVertices[Group],MATCH(Edges24[[#This Row],[Vertex 2]],GroupVertices[Vertex],0)),1,1,"")</f>
        <v>4</v>
      </c>
      <c r="BF24" s="48">
        <v>1</v>
      </c>
      <c r="BG24" s="49">
        <v>3.125</v>
      </c>
      <c r="BH24" s="48">
        <v>0</v>
      </c>
      <c r="BI24" s="49">
        <v>0</v>
      </c>
      <c r="BJ24" s="48">
        <v>0</v>
      </c>
      <c r="BK24" s="49">
        <v>0</v>
      </c>
      <c r="BL24" s="48">
        <v>31</v>
      </c>
      <c r="BM24" s="49">
        <v>96.875</v>
      </c>
      <c r="BN24" s="48">
        <v>32</v>
      </c>
    </row>
    <row r="25" spans="1:66" ht="15">
      <c r="A25" s="65" t="s">
        <v>243</v>
      </c>
      <c r="B25" s="65" t="s">
        <v>282</v>
      </c>
      <c r="C25" s="66"/>
      <c r="D25" s="67"/>
      <c r="E25" s="68"/>
      <c r="F25" s="69"/>
      <c r="G25" s="66"/>
      <c r="H25" s="70"/>
      <c r="I25" s="71"/>
      <c r="J25" s="71"/>
      <c r="K25" s="34" t="s">
        <v>65</v>
      </c>
      <c r="L25" s="78">
        <v>47</v>
      </c>
      <c r="M25" s="78"/>
      <c r="N25" s="73"/>
      <c r="O25" s="80" t="s">
        <v>318</v>
      </c>
      <c r="P25" s="82">
        <v>43593.67643518518</v>
      </c>
      <c r="Q25" s="80" t="s">
        <v>336</v>
      </c>
      <c r="R25" s="80"/>
      <c r="S25" s="80"/>
      <c r="T25" s="80"/>
      <c r="U25" s="80"/>
      <c r="V25" s="83" t="s">
        <v>485</v>
      </c>
      <c r="W25" s="82">
        <v>43593.67643518518</v>
      </c>
      <c r="X25" s="86">
        <v>43593</v>
      </c>
      <c r="Y25" s="88" t="s">
        <v>518</v>
      </c>
      <c r="Z25" s="83" t="s">
        <v>626</v>
      </c>
      <c r="AA25" s="80"/>
      <c r="AB25" s="80"/>
      <c r="AC25" s="88" t="s">
        <v>733</v>
      </c>
      <c r="AD25" s="80"/>
      <c r="AE25" s="80" t="b">
        <v>0</v>
      </c>
      <c r="AF25" s="80">
        <v>0</v>
      </c>
      <c r="AG25" s="88" t="s">
        <v>838</v>
      </c>
      <c r="AH25" s="80" t="b">
        <v>0</v>
      </c>
      <c r="AI25" s="80" t="s">
        <v>866</v>
      </c>
      <c r="AJ25" s="80"/>
      <c r="AK25" s="88" t="s">
        <v>838</v>
      </c>
      <c r="AL25" s="80" t="b">
        <v>0</v>
      </c>
      <c r="AM25" s="80">
        <v>2</v>
      </c>
      <c r="AN25" s="88" t="s">
        <v>732</v>
      </c>
      <c r="AO25" s="80" t="s">
        <v>880</v>
      </c>
      <c r="AP25" s="80" t="b">
        <v>0</v>
      </c>
      <c r="AQ25" s="88" t="s">
        <v>732</v>
      </c>
      <c r="AR25" s="80" t="s">
        <v>197</v>
      </c>
      <c r="AS25" s="80">
        <v>0</v>
      </c>
      <c r="AT25" s="80">
        <v>0</v>
      </c>
      <c r="AU25" s="80"/>
      <c r="AV25" s="80"/>
      <c r="AW25" s="80"/>
      <c r="AX25" s="80"/>
      <c r="AY25" s="80"/>
      <c r="AZ25" s="80"/>
      <c r="BA25" s="80"/>
      <c r="BB25" s="80"/>
      <c r="BC25">
        <v>1</v>
      </c>
      <c r="BD25" s="79" t="str">
        <f>REPLACE(INDEX(GroupVertices[Group],MATCH(Edges24[[#This Row],[Vertex 1]],GroupVertices[Vertex],0)),1,1,"")</f>
        <v>1</v>
      </c>
      <c r="BE25" s="79" t="str">
        <f>REPLACE(INDEX(GroupVertices[Group],MATCH(Edges24[[#This Row],[Vertex 2]],GroupVertices[Vertex],0)),1,1,"")</f>
        <v>4</v>
      </c>
      <c r="BF25" s="48">
        <v>1</v>
      </c>
      <c r="BG25" s="49">
        <v>3.125</v>
      </c>
      <c r="BH25" s="48">
        <v>0</v>
      </c>
      <c r="BI25" s="49">
        <v>0</v>
      </c>
      <c r="BJ25" s="48">
        <v>0</v>
      </c>
      <c r="BK25" s="49">
        <v>0</v>
      </c>
      <c r="BL25" s="48">
        <v>31</v>
      </c>
      <c r="BM25" s="49">
        <v>96.875</v>
      </c>
      <c r="BN25" s="48">
        <v>32</v>
      </c>
    </row>
    <row r="26" spans="1:66" ht="15">
      <c r="A26" s="65" t="s">
        <v>243</v>
      </c>
      <c r="B26" s="65" t="s">
        <v>283</v>
      </c>
      <c r="C26" s="66"/>
      <c r="D26" s="67"/>
      <c r="E26" s="68"/>
      <c r="F26" s="69"/>
      <c r="G26" s="66"/>
      <c r="H26" s="70"/>
      <c r="I26" s="71"/>
      <c r="J26" s="71"/>
      <c r="K26" s="34" t="s">
        <v>65</v>
      </c>
      <c r="L26" s="78">
        <v>48</v>
      </c>
      <c r="M26" s="78"/>
      <c r="N26" s="73"/>
      <c r="O26" s="80" t="s">
        <v>319</v>
      </c>
      <c r="P26" s="82">
        <v>43594.62466435185</v>
      </c>
      <c r="Q26" s="80" t="s">
        <v>337</v>
      </c>
      <c r="R26" s="80"/>
      <c r="S26" s="80"/>
      <c r="T26" s="80"/>
      <c r="U26" s="80"/>
      <c r="V26" s="83" t="s">
        <v>485</v>
      </c>
      <c r="W26" s="82">
        <v>43594.62466435185</v>
      </c>
      <c r="X26" s="86">
        <v>43594</v>
      </c>
      <c r="Y26" s="88" t="s">
        <v>519</v>
      </c>
      <c r="Z26" s="83" t="s">
        <v>627</v>
      </c>
      <c r="AA26" s="80"/>
      <c r="AB26" s="80"/>
      <c r="AC26" s="88" t="s">
        <v>734</v>
      </c>
      <c r="AD26" s="80"/>
      <c r="AE26" s="80" t="b">
        <v>0</v>
      </c>
      <c r="AF26" s="80">
        <v>0</v>
      </c>
      <c r="AG26" s="88" t="s">
        <v>847</v>
      </c>
      <c r="AH26" s="80" t="b">
        <v>0</v>
      </c>
      <c r="AI26" s="80" t="s">
        <v>868</v>
      </c>
      <c r="AJ26" s="80"/>
      <c r="AK26" s="88" t="s">
        <v>838</v>
      </c>
      <c r="AL26" s="80" t="b">
        <v>0</v>
      </c>
      <c r="AM26" s="80">
        <v>0</v>
      </c>
      <c r="AN26" s="88" t="s">
        <v>838</v>
      </c>
      <c r="AO26" s="80" t="s">
        <v>878</v>
      </c>
      <c r="AP26" s="80" t="b">
        <v>0</v>
      </c>
      <c r="AQ26" s="88" t="s">
        <v>734</v>
      </c>
      <c r="AR26" s="80" t="s">
        <v>197</v>
      </c>
      <c r="AS26" s="80">
        <v>0</v>
      </c>
      <c r="AT26" s="80">
        <v>0</v>
      </c>
      <c r="AU26" s="80"/>
      <c r="AV26" s="80"/>
      <c r="AW26" s="80"/>
      <c r="AX26" s="80"/>
      <c r="AY26" s="80"/>
      <c r="AZ26" s="80"/>
      <c r="BA26" s="80"/>
      <c r="BB26" s="80"/>
      <c r="BC26">
        <v>1</v>
      </c>
      <c r="BD26" s="79" t="str">
        <f>REPLACE(INDEX(GroupVertices[Group],MATCH(Edges24[[#This Row],[Vertex 1]],GroupVertices[Vertex],0)),1,1,"")</f>
        <v>1</v>
      </c>
      <c r="BE26" s="79" t="str">
        <f>REPLACE(INDEX(GroupVertices[Group],MATCH(Edges24[[#This Row],[Vertex 2]],GroupVertices[Vertex],0)),1,1,"")</f>
        <v>1</v>
      </c>
      <c r="BF26" s="48">
        <v>0</v>
      </c>
      <c r="BG26" s="49">
        <v>0</v>
      </c>
      <c r="BH26" s="48">
        <v>0</v>
      </c>
      <c r="BI26" s="49">
        <v>0</v>
      </c>
      <c r="BJ26" s="48">
        <v>0</v>
      </c>
      <c r="BK26" s="49">
        <v>0</v>
      </c>
      <c r="BL26" s="48">
        <v>6</v>
      </c>
      <c r="BM26" s="49">
        <v>100</v>
      </c>
      <c r="BN26" s="48">
        <v>6</v>
      </c>
    </row>
    <row r="27" spans="1:66" ht="15">
      <c r="A27" s="65" t="s">
        <v>248</v>
      </c>
      <c r="B27" s="65" t="s">
        <v>243</v>
      </c>
      <c r="C27" s="66"/>
      <c r="D27" s="67"/>
      <c r="E27" s="68"/>
      <c r="F27" s="69"/>
      <c r="G27" s="66"/>
      <c r="H27" s="70"/>
      <c r="I27" s="71"/>
      <c r="J27" s="71"/>
      <c r="K27" s="34" t="s">
        <v>66</v>
      </c>
      <c r="L27" s="78">
        <v>49</v>
      </c>
      <c r="M27" s="78"/>
      <c r="N27" s="73"/>
      <c r="O27" s="80" t="s">
        <v>319</v>
      </c>
      <c r="P27" s="82">
        <v>43594.626759259256</v>
      </c>
      <c r="Q27" s="80" t="s">
        <v>338</v>
      </c>
      <c r="R27" s="80"/>
      <c r="S27" s="80"/>
      <c r="T27" s="80"/>
      <c r="U27" s="83" t="s">
        <v>458</v>
      </c>
      <c r="V27" s="83" t="s">
        <v>458</v>
      </c>
      <c r="W27" s="82">
        <v>43594.626759259256</v>
      </c>
      <c r="X27" s="86">
        <v>43594</v>
      </c>
      <c r="Y27" s="88" t="s">
        <v>520</v>
      </c>
      <c r="Z27" s="83" t="s">
        <v>628</v>
      </c>
      <c r="AA27" s="80"/>
      <c r="AB27" s="80"/>
      <c r="AC27" s="88" t="s">
        <v>735</v>
      </c>
      <c r="AD27" s="88" t="s">
        <v>736</v>
      </c>
      <c r="AE27" s="80" t="b">
        <v>0</v>
      </c>
      <c r="AF27" s="80">
        <v>0</v>
      </c>
      <c r="AG27" s="88" t="s">
        <v>839</v>
      </c>
      <c r="AH27" s="80" t="b">
        <v>0</v>
      </c>
      <c r="AI27" s="80" t="s">
        <v>867</v>
      </c>
      <c r="AJ27" s="80"/>
      <c r="AK27" s="88" t="s">
        <v>838</v>
      </c>
      <c r="AL27" s="80" t="b">
        <v>0</v>
      </c>
      <c r="AM27" s="80">
        <v>0</v>
      </c>
      <c r="AN27" s="88" t="s">
        <v>838</v>
      </c>
      <c r="AO27" s="80" t="s">
        <v>878</v>
      </c>
      <c r="AP27" s="80" t="b">
        <v>0</v>
      </c>
      <c r="AQ27" s="88" t="s">
        <v>736</v>
      </c>
      <c r="AR27" s="80" t="s">
        <v>197</v>
      </c>
      <c r="AS27" s="80">
        <v>0</v>
      </c>
      <c r="AT27" s="80">
        <v>0</v>
      </c>
      <c r="AU27" s="80"/>
      <c r="AV27" s="80"/>
      <c r="AW27" s="80"/>
      <c r="AX27" s="80"/>
      <c r="AY27" s="80"/>
      <c r="AZ27" s="80"/>
      <c r="BA27" s="80"/>
      <c r="BB27" s="80"/>
      <c r="BC27">
        <v>1</v>
      </c>
      <c r="BD27" s="79" t="str">
        <f>REPLACE(INDEX(GroupVertices[Group],MATCH(Edges24[[#This Row],[Vertex 1]],GroupVertices[Vertex],0)),1,1,"")</f>
        <v>1</v>
      </c>
      <c r="BE27" s="79" t="str">
        <f>REPLACE(INDEX(GroupVertices[Group],MATCH(Edges24[[#This Row],[Vertex 2]],GroupVertices[Vertex],0)),1,1,"")</f>
        <v>1</v>
      </c>
      <c r="BF27" s="48">
        <v>0</v>
      </c>
      <c r="BG27" s="49">
        <v>0</v>
      </c>
      <c r="BH27" s="48">
        <v>0</v>
      </c>
      <c r="BI27" s="49">
        <v>0</v>
      </c>
      <c r="BJ27" s="48">
        <v>0</v>
      </c>
      <c r="BK27" s="49">
        <v>0</v>
      </c>
      <c r="BL27" s="48">
        <v>1</v>
      </c>
      <c r="BM27" s="49">
        <v>100</v>
      </c>
      <c r="BN27" s="48">
        <v>1</v>
      </c>
    </row>
    <row r="28" spans="1:66" ht="15">
      <c r="A28" s="65" t="s">
        <v>243</v>
      </c>
      <c r="B28" s="65" t="s">
        <v>248</v>
      </c>
      <c r="C28" s="66"/>
      <c r="D28" s="67"/>
      <c r="E28" s="68"/>
      <c r="F28" s="69"/>
      <c r="G28" s="66"/>
      <c r="H28" s="70"/>
      <c r="I28" s="71"/>
      <c r="J28" s="71"/>
      <c r="K28" s="34" t="s">
        <v>66</v>
      </c>
      <c r="L28" s="78">
        <v>50</v>
      </c>
      <c r="M28" s="78"/>
      <c r="N28" s="73"/>
      <c r="O28" s="80" t="s">
        <v>319</v>
      </c>
      <c r="P28" s="82">
        <v>43594.62482638889</v>
      </c>
      <c r="Q28" s="80" t="s">
        <v>339</v>
      </c>
      <c r="R28" s="80"/>
      <c r="S28" s="80"/>
      <c r="T28" s="80"/>
      <c r="U28" s="80"/>
      <c r="V28" s="83" t="s">
        <v>485</v>
      </c>
      <c r="W28" s="82">
        <v>43594.62482638889</v>
      </c>
      <c r="X28" s="86">
        <v>43594</v>
      </c>
      <c r="Y28" s="88" t="s">
        <v>521</v>
      </c>
      <c r="Z28" s="83" t="s">
        <v>629</v>
      </c>
      <c r="AA28" s="80"/>
      <c r="AB28" s="80"/>
      <c r="AC28" s="88" t="s">
        <v>736</v>
      </c>
      <c r="AD28" s="80"/>
      <c r="AE28" s="80" t="b">
        <v>0</v>
      </c>
      <c r="AF28" s="80">
        <v>0</v>
      </c>
      <c r="AG28" s="88" t="s">
        <v>848</v>
      </c>
      <c r="AH28" s="80" t="b">
        <v>0</v>
      </c>
      <c r="AI28" s="80" t="s">
        <v>868</v>
      </c>
      <c r="AJ28" s="80"/>
      <c r="AK28" s="88" t="s">
        <v>838</v>
      </c>
      <c r="AL28" s="80" t="b">
        <v>0</v>
      </c>
      <c r="AM28" s="80">
        <v>0</v>
      </c>
      <c r="AN28" s="88" t="s">
        <v>838</v>
      </c>
      <c r="AO28" s="80" t="s">
        <v>878</v>
      </c>
      <c r="AP28" s="80" t="b">
        <v>0</v>
      </c>
      <c r="AQ28" s="88" t="s">
        <v>736</v>
      </c>
      <c r="AR28" s="80" t="s">
        <v>197</v>
      </c>
      <c r="AS28" s="80">
        <v>0</v>
      </c>
      <c r="AT28" s="80">
        <v>0</v>
      </c>
      <c r="AU28" s="80"/>
      <c r="AV28" s="80"/>
      <c r="AW28" s="80"/>
      <c r="AX28" s="80"/>
      <c r="AY28" s="80"/>
      <c r="AZ28" s="80"/>
      <c r="BA28" s="80"/>
      <c r="BB28" s="80"/>
      <c r="BC28">
        <v>1</v>
      </c>
      <c r="BD28" s="79" t="str">
        <f>REPLACE(INDEX(GroupVertices[Group],MATCH(Edges24[[#This Row],[Vertex 1]],GroupVertices[Vertex],0)),1,1,"")</f>
        <v>1</v>
      </c>
      <c r="BE28" s="79" t="str">
        <f>REPLACE(INDEX(GroupVertices[Group],MATCH(Edges24[[#This Row],[Vertex 2]],GroupVertices[Vertex],0)),1,1,"")</f>
        <v>1</v>
      </c>
      <c r="BF28" s="48">
        <v>0</v>
      </c>
      <c r="BG28" s="49">
        <v>0</v>
      </c>
      <c r="BH28" s="48">
        <v>0</v>
      </c>
      <c r="BI28" s="49">
        <v>0</v>
      </c>
      <c r="BJ28" s="48">
        <v>0</v>
      </c>
      <c r="BK28" s="49">
        <v>0</v>
      </c>
      <c r="BL28" s="48">
        <v>6</v>
      </c>
      <c r="BM28" s="49">
        <v>100</v>
      </c>
      <c r="BN28" s="48">
        <v>6</v>
      </c>
    </row>
    <row r="29" spans="1:66" ht="15">
      <c r="A29" s="65" t="s">
        <v>249</v>
      </c>
      <c r="B29" s="65" t="s">
        <v>249</v>
      </c>
      <c r="C29" s="66"/>
      <c r="D29" s="67"/>
      <c r="E29" s="68"/>
      <c r="F29" s="69"/>
      <c r="G29" s="66"/>
      <c r="H29" s="70"/>
      <c r="I29" s="71"/>
      <c r="J29" s="71"/>
      <c r="K29" s="34" t="s">
        <v>65</v>
      </c>
      <c r="L29" s="78">
        <v>51</v>
      </c>
      <c r="M29" s="78"/>
      <c r="N29" s="73"/>
      <c r="O29" s="80" t="s">
        <v>197</v>
      </c>
      <c r="P29" s="82">
        <v>43594.28359953704</v>
      </c>
      <c r="Q29" s="80" t="s">
        <v>340</v>
      </c>
      <c r="R29" s="83" t="s">
        <v>416</v>
      </c>
      <c r="S29" s="80" t="s">
        <v>433</v>
      </c>
      <c r="T29" s="80"/>
      <c r="U29" s="80"/>
      <c r="V29" s="83" t="s">
        <v>487</v>
      </c>
      <c r="W29" s="82">
        <v>43594.28359953704</v>
      </c>
      <c r="X29" s="86">
        <v>43594</v>
      </c>
      <c r="Y29" s="88" t="s">
        <v>522</v>
      </c>
      <c r="Z29" s="83" t="s">
        <v>630</v>
      </c>
      <c r="AA29" s="80"/>
      <c r="AB29" s="80"/>
      <c r="AC29" s="88" t="s">
        <v>737</v>
      </c>
      <c r="AD29" s="80"/>
      <c r="AE29" s="80" t="b">
        <v>0</v>
      </c>
      <c r="AF29" s="80">
        <v>41</v>
      </c>
      <c r="AG29" s="88" t="s">
        <v>838</v>
      </c>
      <c r="AH29" s="80" t="b">
        <v>1</v>
      </c>
      <c r="AI29" s="80" t="s">
        <v>866</v>
      </c>
      <c r="AJ29" s="80"/>
      <c r="AK29" s="88" t="s">
        <v>870</v>
      </c>
      <c r="AL29" s="80" t="b">
        <v>0</v>
      </c>
      <c r="AM29" s="80">
        <v>13</v>
      </c>
      <c r="AN29" s="88" t="s">
        <v>838</v>
      </c>
      <c r="AO29" s="80" t="s">
        <v>878</v>
      </c>
      <c r="AP29" s="80" t="b">
        <v>0</v>
      </c>
      <c r="AQ29" s="88" t="s">
        <v>737</v>
      </c>
      <c r="AR29" s="80" t="s">
        <v>320</v>
      </c>
      <c r="AS29" s="80">
        <v>0</v>
      </c>
      <c r="AT29" s="80">
        <v>0</v>
      </c>
      <c r="AU29" s="80"/>
      <c r="AV29" s="80"/>
      <c r="AW29" s="80"/>
      <c r="AX29" s="80"/>
      <c r="AY29" s="80"/>
      <c r="AZ29" s="80"/>
      <c r="BA29" s="80"/>
      <c r="BB29" s="80"/>
      <c r="BC29">
        <v>3</v>
      </c>
      <c r="BD29" s="79" t="str">
        <f>REPLACE(INDEX(GroupVertices[Group],MATCH(Edges24[[#This Row],[Vertex 1]],GroupVertices[Vertex],0)),1,1,"")</f>
        <v>1</v>
      </c>
      <c r="BE29" s="79" t="str">
        <f>REPLACE(INDEX(GroupVertices[Group],MATCH(Edges24[[#This Row],[Vertex 2]],GroupVertices[Vertex],0)),1,1,"")</f>
        <v>1</v>
      </c>
      <c r="BF29" s="48">
        <v>5</v>
      </c>
      <c r="BG29" s="49">
        <v>10.416666666666666</v>
      </c>
      <c r="BH29" s="48">
        <v>3</v>
      </c>
      <c r="BI29" s="49">
        <v>6.25</v>
      </c>
      <c r="BJ29" s="48">
        <v>0</v>
      </c>
      <c r="BK29" s="49">
        <v>0</v>
      </c>
      <c r="BL29" s="48">
        <v>40</v>
      </c>
      <c r="BM29" s="49">
        <v>83.33333333333333</v>
      </c>
      <c r="BN29" s="48">
        <v>48</v>
      </c>
    </row>
    <row r="30" spans="1:66" ht="15">
      <c r="A30" s="65" t="s">
        <v>243</v>
      </c>
      <c r="B30" s="65" t="s">
        <v>249</v>
      </c>
      <c r="C30" s="66"/>
      <c r="D30" s="67"/>
      <c r="E30" s="68"/>
      <c r="F30" s="69"/>
      <c r="G30" s="66"/>
      <c r="H30" s="70"/>
      <c r="I30" s="71"/>
      <c r="J30" s="71"/>
      <c r="K30" s="34" t="s">
        <v>65</v>
      </c>
      <c r="L30" s="78">
        <v>52</v>
      </c>
      <c r="M30" s="78"/>
      <c r="N30" s="73"/>
      <c r="O30" s="80" t="s">
        <v>320</v>
      </c>
      <c r="P30" s="82">
        <v>43594.294386574074</v>
      </c>
      <c r="Q30" s="80" t="s">
        <v>340</v>
      </c>
      <c r="R30" s="80"/>
      <c r="S30" s="80"/>
      <c r="T30" s="80"/>
      <c r="U30" s="80"/>
      <c r="V30" s="83" t="s">
        <v>485</v>
      </c>
      <c r="W30" s="82">
        <v>43594.294386574074</v>
      </c>
      <c r="X30" s="86">
        <v>43594</v>
      </c>
      <c r="Y30" s="88" t="s">
        <v>523</v>
      </c>
      <c r="Z30" s="83" t="s">
        <v>631</v>
      </c>
      <c r="AA30" s="80"/>
      <c r="AB30" s="80"/>
      <c r="AC30" s="88" t="s">
        <v>738</v>
      </c>
      <c r="AD30" s="80"/>
      <c r="AE30" s="80" t="b">
        <v>0</v>
      </c>
      <c r="AF30" s="80">
        <v>0</v>
      </c>
      <c r="AG30" s="88" t="s">
        <v>838</v>
      </c>
      <c r="AH30" s="80" t="b">
        <v>1</v>
      </c>
      <c r="AI30" s="80" t="s">
        <v>866</v>
      </c>
      <c r="AJ30" s="80"/>
      <c r="AK30" s="88" t="s">
        <v>870</v>
      </c>
      <c r="AL30" s="80" t="b">
        <v>0</v>
      </c>
      <c r="AM30" s="80">
        <v>13</v>
      </c>
      <c r="AN30" s="88" t="s">
        <v>737</v>
      </c>
      <c r="AO30" s="80" t="s">
        <v>880</v>
      </c>
      <c r="AP30" s="80" t="b">
        <v>0</v>
      </c>
      <c r="AQ30" s="88" t="s">
        <v>737</v>
      </c>
      <c r="AR30" s="80" t="s">
        <v>197</v>
      </c>
      <c r="AS30" s="80">
        <v>0</v>
      </c>
      <c r="AT30" s="80">
        <v>0</v>
      </c>
      <c r="AU30" s="80"/>
      <c r="AV30" s="80"/>
      <c r="AW30" s="80"/>
      <c r="AX30" s="80"/>
      <c r="AY30" s="80"/>
      <c r="AZ30" s="80"/>
      <c r="BA30" s="80"/>
      <c r="BB30" s="80"/>
      <c r="BC30">
        <v>1</v>
      </c>
      <c r="BD30" s="79" t="str">
        <f>REPLACE(INDEX(GroupVertices[Group],MATCH(Edges24[[#This Row],[Vertex 1]],GroupVertices[Vertex],0)),1,1,"")</f>
        <v>1</v>
      </c>
      <c r="BE30" s="79" t="str">
        <f>REPLACE(INDEX(GroupVertices[Group],MATCH(Edges24[[#This Row],[Vertex 2]],GroupVertices[Vertex],0)),1,1,"")</f>
        <v>1</v>
      </c>
      <c r="BF30" s="48">
        <v>5</v>
      </c>
      <c r="BG30" s="49">
        <v>10.416666666666666</v>
      </c>
      <c r="BH30" s="48">
        <v>3</v>
      </c>
      <c r="BI30" s="49">
        <v>6.25</v>
      </c>
      <c r="BJ30" s="48">
        <v>0</v>
      </c>
      <c r="BK30" s="49">
        <v>0</v>
      </c>
      <c r="BL30" s="48">
        <v>40</v>
      </c>
      <c r="BM30" s="49">
        <v>83.33333333333333</v>
      </c>
      <c r="BN30" s="48">
        <v>48</v>
      </c>
    </row>
    <row r="31" spans="1:66" ht="15">
      <c r="A31" s="65" t="s">
        <v>243</v>
      </c>
      <c r="B31" s="65" t="s">
        <v>249</v>
      </c>
      <c r="C31" s="66"/>
      <c r="D31" s="67"/>
      <c r="E31" s="68"/>
      <c r="F31" s="69"/>
      <c r="G31" s="66"/>
      <c r="H31" s="70"/>
      <c r="I31" s="71"/>
      <c r="J31" s="71"/>
      <c r="K31" s="34" t="s">
        <v>65</v>
      </c>
      <c r="L31" s="78">
        <v>53</v>
      </c>
      <c r="M31" s="78"/>
      <c r="N31" s="73"/>
      <c r="O31" s="80" t="s">
        <v>319</v>
      </c>
      <c r="P31" s="82">
        <v>43594.31543981482</v>
      </c>
      <c r="Q31" s="80" t="s">
        <v>341</v>
      </c>
      <c r="R31" s="80"/>
      <c r="S31" s="80"/>
      <c r="T31" s="80"/>
      <c r="U31" s="80"/>
      <c r="V31" s="83" t="s">
        <v>485</v>
      </c>
      <c r="W31" s="82">
        <v>43594.31543981482</v>
      </c>
      <c r="X31" s="86">
        <v>43594</v>
      </c>
      <c r="Y31" s="88" t="s">
        <v>524</v>
      </c>
      <c r="Z31" s="83" t="s">
        <v>632</v>
      </c>
      <c r="AA31" s="80"/>
      <c r="AB31" s="80"/>
      <c r="AC31" s="88" t="s">
        <v>739</v>
      </c>
      <c r="AD31" s="88" t="s">
        <v>822</v>
      </c>
      <c r="AE31" s="80" t="b">
        <v>0</v>
      </c>
      <c r="AF31" s="80">
        <v>1</v>
      </c>
      <c r="AG31" s="88" t="s">
        <v>849</v>
      </c>
      <c r="AH31" s="80" t="b">
        <v>0</v>
      </c>
      <c r="AI31" s="80" t="s">
        <v>866</v>
      </c>
      <c r="AJ31" s="80"/>
      <c r="AK31" s="88" t="s">
        <v>838</v>
      </c>
      <c r="AL31" s="80" t="b">
        <v>0</v>
      </c>
      <c r="AM31" s="80">
        <v>0</v>
      </c>
      <c r="AN31" s="88" t="s">
        <v>838</v>
      </c>
      <c r="AO31" s="80" t="s">
        <v>880</v>
      </c>
      <c r="AP31" s="80" t="b">
        <v>0</v>
      </c>
      <c r="AQ31" s="88" t="s">
        <v>822</v>
      </c>
      <c r="AR31" s="80" t="s">
        <v>197</v>
      </c>
      <c r="AS31" s="80">
        <v>0</v>
      </c>
      <c r="AT31" s="80">
        <v>0</v>
      </c>
      <c r="AU31" s="80"/>
      <c r="AV31" s="80"/>
      <c r="AW31" s="80"/>
      <c r="AX31" s="80"/>
      <c r="AY31" s="80"/>
      <c r="AZ31" s="80"/>
      <c r="BA31" s="80"/>
      <c r="BB31" s="80"/>
      <c r="BC31">
        <v>2</v>
      </c>
      <c r="BD31" s="79" t="str">
        <f>REPLACE(INDEX(GroupVertices[Group],MATCH(Edges24[[#This Row],[Vertex 1]],GroupVertices[Vertex],0)),1,1,"")</f>
        <v>1</v>
      </c>
      <c r="BE31" s="79" t="str">
        <f>REPLACE(INDEX(GroupVertices[Group],MATCH(Edges24[[#This Row],[Vertex 2]],GroupVertices[Vertex],0)),1,1,"")</f>
        <v>1</v>
      </c>
      <c r="BF31" s="48">
        <v>6</v>
      </c>
      <c r="BG31" s="49">
        <v>13.333333333333334</v>
      </c>
      <c r="BH31" s="48">
        <v>1</v>
      </c>
      <c r="BI31" s="49">
        <v>2.2222222222222223</v>
      </c>
      <c r="BJ31" s="48">
        <v>0</v>
      </c>
      <c r="BK31" s="49">
        <v>0</v>
      </c>
      <c r="BL31" s="48">
        <v>38</v>
      </c>
      <c r="BM31" s="49">
        <v>84.44444444444444</v>
      </c>
      <c r="BN31" s="48">
        <v>45</v>
      </c>
    </row>
    <row r="32" spans="1:66" ht="15">
      <c r="A32" s="65" t="s">
        <v>243</v>
      </c>
      <c r="B32" s="65" t="s">
        <v>249</v>
      </c>
      <c r="C32" s="66"/>
      <c r="D32" s="67"/>
      <c r="E32" s="68"/>
      <c r="F32" s="69"/>
      <c r="G32" s="66"/>
      <c r="H32" s="70"/>
      <c r="I32" s="71"/>
      <c r="J32" s="71"/>
      <c r="K32" s="34" t="s">
        <v>65</v>
      </c>
      <c r="L32" s="78">
        <v>54</v>
      </c>
      <c r="M32" s="78"/>
      <c r="N32" s="73"/>
      <c r="O32" s="80" t="s">
        <v>319</v>
      </c>
      <c r="P32" s="82">
        <v>43594.318240740744</v>
      </c>
      <c r="Q32" s="80" t="s">
        <v>342</v>
      </c>
      <c r="R32" s="80"/>
      <c r="S32" s="80"/>
      <c r="T32" s="80"/>
      <c r="U32" s="80"/>
      <c r="V32" s="83" t="s">
        <v>485</v>
      </c>
      <c r="W32" s="82">
        <v>43594.318240740744</v>
      </c>
      <c r="X32" s="86">
        <v>43594</v>
      </c>
      <c r="Y32" s="88" t="s">
        <v>525</v>
      </c>
      <c r="Z32" s="83" t="s">
        <v>633</v>
      </c>
      <c r="AA32" s="80"/>
      <c r="AB32" s="80"/>
      <c r="AC32" s="88" t="s">
        <v>740</v>
      </c>
      <c r="AD32" s="88" t="s">
        <v>739</v>
      </c>
      <c r="AE32" s="80" t="b">
        <v>0</v>
      </c>
      <c r="AF32" s="80">
        <v>1</v>
      </c>
      <c r="AG32" s="88" t="s">
        <v>839</v>
      </c>
      <c r="AH32" s="80" t="b">
        <v>0</v>
      </c>
      <c r="AI32" s="80" t="s">
        <v>866</v>
      </c>
      <c r="AJ32" s="80"/>
      <c r="AK32" s="88" t="s">
        <v>838</v>
      </c>
      <c r="AL32" s="80" t="b">
        <v>0</v>
      </c>
      <c r="AM32" s="80">
        <v>0</v>
      </c>
      <c r="AN32" s="88" t="s">
        <v>838</v>
      </c>
      <c r="AO32" s="80" t="s">
        <v>880</v>
      </c>
      <c r="AP32" s="80" t="b">
        <v>0</v>
      </c>
      <c r="AQ32" s="88" t="s">
        <v>739</v>
      </c>
      <c r="AR32" s="80" t="s">
        <v>197</v>
      </c>
      <c r="AS32" s="80">
        <v>0</v>
      </c>
      <c r="AT32" s="80">
        <v>0</v>
      </c>
      <c r="AU32" s="80"/>
      <c r="AV32" s="80"/>
      <c r="AW32" s="80"/>
      <c r="AX32" s="80"/>
      <c r="AY32" s="80"/>
      <c r="AZ32" s="80"/>
      <c r="BA32" s="80"/>
      <c r="BB32" s="80"/>
      <c r="BC32">
        <v>2</v>
      </c>
      <c r="BD32" s="79" t="str">
        <f>REPLACE(INDEX(GroupVertices[Group],MATCH(Edges24[[#This Row],[Vertex 1]],GroupVertices[Vertex],0)),1,1,"")</f>
        <v>1</v>
      </c>
      <c r="BE32" s="79" t="str">
        <f>REPLACE(INDEX(GroupVertices[Group],MATCH(Edges24[[#This Row],[Vertex 2]],GroupVertices[Vertex],0)),1,1,"")</f>
        <v>1</v>
      </c>
      <c r="BF32" s="48">
        <v>1</v>
      </c>
      <c r="BG32" s="49">
        <v>2.9411764705882355</v>
      </c>
      <c r="BH32" s="48">
        <v>0</v>
      </c>
      <c r="BI32" s="49">
        <v>0</v>
      </c>
      <c r="BJ32" s="48">
        <v>0</v>
      </c>
      <c r="BK32" s="49">
        <v>0</v>
      </c>
      <c r="BL32" s="48">
        <v>33</v>
      </c>
      <c r="BM32" s="49">
        <v>97.05882352941177</v>
      </c>
      <c r="BN32" s="48">
        <v>34</v>
      </c>
    </row>
    <row r="33" spans="1:66" ht="15">
      <c r="A33" s="65" t="s">
        <v>243</v>
      </c>
      <c r="B33" s="65" t="s">
        <v>249</v>
      </c>
      <c r="C33" s="66"/>
      <c r="D33" s="67"/>
      <c r="E33" s="68"/>
      <c r="F33" s="69"/>
      <c r="G33" s="66"/>
      <c r="H33" s="70"/>
      <c r="I33" s="71"/>
      <c r="J33" s="71"/>
      <c r="K33" s="34" t="s">
        <v>65</v>
      </c>
      <c r="L33" s="78">
        <v>55</v>
      </c>
      <c r="M33" s="78"/>
      <c r="N33" s="73"/>
      <c r="O33" s="80" t="s">
        <v>318</v>
      </c>
      <c r="P33" s="82">
        <v>43594.98150462963</v>
      </c>
      <c r="Q33" s="80" t="s">
        <v>343</v>
      </c>
      <c r="R33" s="80"/>
      <c r="S33" s="80"/>
      <c r="T33" s="80"/>
      <c r="U33" s="80"/>
      <c r="V33" s="83" t="s">
        <v>485</v>
      </c>
      <c r="W33" s="82">
        <v>43594.98150462963</v>
      </c>
      <c r="X33" s="86">
        <v>43594</v>
      </c>
      <c r="Y33" s="88" t="s">
        <v>526</v>
      </c>
      <c r="Z33" s="83" t="s">
        <v>634</v>
      </c>
      <c r="AA33" s="80"/>
      <c r="AB33" s="80"/>
      <c r="AC33" s="88" t="s">
        <v>741</v>
      </c>
      <c r="AD33" s="88" t="s">
        <v>823</v>
      </c>
      <c r="AE33" s="80" t="b">
        <v>0</v>
      </c>
      <c r="AF33" s="80">
        <v>2</v>
      </c>
      <c r="AG33" s="88" t="s">
        <v>850</v>
      </c>
      <c r="AH33" s="80" t="b">
        <v>0</v>
      </c>
      <c r="AI33" s="80" t="s">
        <v>866</v>
      </c>
      <c r="AJ33" s="80"/>
      <c r="AK33" s="88" t="s">
        <v>838</v>
      </c>
      <c r="AL33" s="80" t="b">
        <v>0</v>
      </c>
      <c r="AM33" s="80">
        <v>0</v>
      </c>
      <c r="AN33" s="88" t="s">
        <v>838</v>
      </c>
      <c r="AO33" s="80" t="s">
        <v>880</v>
      </c>
      <c r="AP33" s="80" t="b">
        <v>0</v>
      </c>
      <c r="AQ33" s="88" t="s">
        <v>823</v>
      </c>
      <c r="AR33" s="80" t="s">
        <v>197</v>
      </c>
      <c r="AS33" s="80">
        <v>0</v>
      </c>
      <c r="AT33" s="80">
        <v>0</v>
      </c>
      <c r="AU33" s="80"/>
      <c r="AV33" s="80"/>
      <c r="AW33" s="80"/>
      <c r="AX33" s="80"/>
      <c r="AY33" s="80"/>
      <c r="AZ33" s="80"/>
      <c r="BA33" s="80"/>
      <c r="BB33" s="80"/>
      <c r="BC33">
        <v>1</v>
      </c>
      <c r="BD33" s="79" t="str">
        <f>REPLACE(INDEX(GroupVertices[Group],MATCH(Edges24[[#This Row],[Vertex 1]],GroupVertices[Vertex],0)),1,1,"")</f>
        <v>1</v>
      </c>
      <c r="BE33" s="79" t="str">
        <f>REPLACE(INDEX(GroupVertices[Group],MATCH(Edges24[[#This Row],[Vertex 2]],GroupVertices[Vertex],0)),1,1,"")</f>
        <v>1</v>
      </c>
      <c r="BF33" s="48"/>
      <c r="BG33" s="49"/>
      <c r="BH33" s="48"/>
      <c r="BI33" s="49"/>
      <c r="BJ33" s="48"/>
      <c r="BK33" s="49"/>
      <c r="BL33" s="48"/>
      <c r="BM33" s="49"/>
      <c r="BN33" s="48"/>
    </row>
    <row r="34" spans="1:66" ht="15">
      <c r="A34" s="65" t="s">
        <v>250</v>
      </c>
      <c r="B34" s="65" t="s">
        <v>243</v>
      </c>
      <c r="C34" s="66"/>
      <c r="D34" s="67"/>
      <c r="E34" s="68"/>
      <c r="F34" s="69"/>
      <c r="G34" s="66"/>
      <c r="H34" s="70"/>
      <c r="I34" s="71"/>
      <c r="J34" s="71"/>
      <c r="K34" s="34" t="s">
        <v>66</v>
      </c>
      <c r="L34" s="78">
        <v>56</v>
      </c>
      <c r="M34" s="78"/>
      <c r="N34" s="73"/>
      <c r="O34" s="80" t="s">
        <v>319</v>
      </c>
      <c r="P34" s="82">
        <v>43595.102013888885</v>
      </c>
      <c r="Q34" s="80" t="s">
        <v>344</v>
      </c>
      <c r="R34" s="80"/>
      <c r="S34" s="80"/>
      <c r="T34" s="80"/>
      <c r="U34" s="83" t="s">
        <v>459</v>
      </c>
      <c r="V34" s="83" t="s">
        <v>459</v>
      </c>
      <c r="W34" s="82">
        <v>43595.102013888885</v>
      </c>
      <c r="X34" s="86">
        <v>43595</v>
      </c>
      <c r="Y34" s="88" t="s">
        <v>527</v>
      </c>
      <c r="Z34" s="83" t="s">
        <v>635</v>
      </c>
      <c r="AA34" s="80"/>
      <c r="AB34" s="80"/>
      <c r="AC34" s="88" t="s">
        <v>742</v>
      </c>
      <c r="AD34" s="88" t="s">
        <v>741</v>
      </c>
      <c r="AE34" s="80" t="b">
        <v>0</v>
      </c>
      <c r="AF34" s="80">
        <v>0</v>
      </c>
      <c r="AG34" s="88" t="s">
        <v>839</v>
      </c>
      <c r="AH34" s="80" t="b">
        <v>0</v>
      </c>
      <c r="AI34" s="80" t="s">
        <v>866</v>
      </c>
      <c r="AJ34" s="80"/>
      <c r="AK34" s="88" t="s">
        <v>838</v>
      </c>
      <c r="AL34" s="80" t="b">
        <v>0</v>
      </c>
      <c r="AM34" s="80">
        <v>0</v>
      </c>
      <c r="AN34" s="88" t="s">
        <v>838</v>
      </c>
      <c r="AO34" s="80" t="s">
        <v>877</v>
      </c>
      <c r="AP34" s="80" t="b">
        <v>0</v>
      </c>
      <c r="AQ34" s="88" t="s">
        <v>741</v>
      </c>
      <c r="AR34" s="80" t="s">
        <v>197</v>
      </c>
      <c r="AS34" s="80">
        <v>0</v>
      </c>
      <c r="AT34" s="80">
        <v>0</v>
      </c>
      <c r="AU34" s="80"/>
      <c r="AV34" s="80"/>
      <c r="AW34" s="80"/>
      <c r="AX34" s="80"/>
      <c r="AY34" s="80"/>
      <c r="AZ34" s="80"/>
      <c r="BA34" s="80"/>
      <c r="BB34" s="80"/>
      <c r="BC34">
        <v>1</v>
      </c>
      <c r="BD34" s="79" t="str">
        <f>REPLACE(INDEX(GroupVertices[Group],MATCH(Edges24[[#This Row],[Vertex 1]],GroupVertices[Vertex],0)),1,1,"")</f>
        <v>1</v>
      </c>
      <c r="BE34" s="79" t="str">
        <f>REPLACE(INDEX(GroupVertices[Group],MATCH(Edges24[[#This Row],[Vertex 2]],GroupVertices[Vertex],0)),1,1,"")</f>
        <v>1</v>
      </c>
      <c r="BF34" s="48">
        <v>0</v>
      </c>
      <c r="BG34" s="49">
        <v>0</v>
      </c>
      <c r="BH34" s="48">
        <v>0</v>
      </c>
      <c r="BI34" s="49">
        <v>0</v>
      </c>
      <c r="BJ34" s="48">
        <v>0</v>
      </c>
      <c r="BK34" s="49">
        <v>0</v>
      </c>
      <c r="BL34" s="48">
        <v>4</v>
      </c>
      <c r="BM34" s="49">
        <v>100</v>
      </c>
      <c r="BN34" s="48">
        <v>4</v>
      </c>
    </row>
    <row r="35" spans="1:66" ht="15">
      <c r="A35" s="65" t="s">
        <v>243</v>
      </c>
      <c r="B35" s="65" t="s">
        <v>284</v>
      </c>
      <c r="C35" s="66"/>
      <c r="D35" s="67"/>
      <c r="E35" s="68"/>
      <c r="F35" s="69"/>
      <c r="G35" s="66"/>
      <c r="H35" s="70"/>
      <c r="I35" s="71"/>
      <c r="J35" s="71"/>
      <c r="K35" s="34" t="s">
        <v>65</v>
      </c>
      <c r="L35" s="78">
        <v>58</v>
      </c>
      <c r="M35" s="78"/>
      <c r="N35" s="73"/>
      <c r="O35" s="80" t="s">
        <v>318</v>
      </c>
      <c r="P35" s="82">
        <v>43595.618310185186</v>
      </c>
      <c r="Q35" s="80" t="s">
        <v>345</v>
      </c>
      <c r="R35" s="80"/>
      <c r="S35" s="80"/>
      <c r="T35" s="80"/>
      <c r="U35" s="80"/>
      <c r="V35" s="83" t="s">
        <v>485</v>
      </c>
      <c r="W35" s="82">
        <v>43595.618310185186</v>
      </c>
      <c r="X35" s="86">
        <v>43595</v>
      </c>
      <c r="Y35" s="88" t="s">
        <v>528</v>
      </c>
      <c r="Z35" s="83" t="s">
        <v>636</v>
      </c>
      <c r="AA35" s="80"/>
      <c r="AB35" s="80"/>
      <c r="AC35" s="88" t="s">
        <v>743</v>
      </c>
      <c r="AD35" s="88" t="s">
        <v>824</v>
      </c>
      <c r="AE35" s="80" t="b">
        <v>0</v>
      </c>
      <c r="AF35" s="80">
        <v>0</v>
      </c>
      <c r="AG35" s="88" t="s">
        <v>851</v>
      </c>
      <c r="AH35" s="80" t="b">
        <v>0</v>
      </c>
      <c r="AI35" s="80" t="s">
        <v>866</v>
      </c>
      <c r="AJ35" s="80"/>
      <c r="AK35" s="88" t="s">
        <v>838</v>
      </c>
      <c r="AL35" s="80" t="b">
        <v>0</v>
      </c>
      <c r="AM35" s="80">
        <v>0</v>
      </c>
      <c r="AN35" s="88" t="s">
        <v>838</v>
      </c>
      <c r="AO35" s="80" t="s">
        <v>878</v>
      </c>
      <c r="AP35" s="80" t="b">
        <v>0</v>
      </c>
      <c r="AQ35" s="88" t="s">
        <v>824</v>
      </c>
      <c r="AR35" s="80" t="s">
        <v>197</v>
      </c>
      <c r="AS35" s="80">
        <v>0</v>
      </c>
      <c r="AT35" s="80">
        <v>0</v>
      </c>
      <c r="AU35" s="80"/>
      <c r="AV35" s="80"/>
      <c r="AW35" s="80"/>
      <c r="AX35" s="80"/>
      <c r="AY35" s="80"/>
      <c r="AZ35" s="80"/>
      <c r="BA35" s="80"/>
      <c r="BB35" s="80"/>
      <c r="BC35">
        <v>1</v>
      </c>
      <c r="BD35" s="79" t="str">
        <f>REPLACE(INDEX(GroupVertices[Group],MATCH(Edges24[[#This Row],[Vertex 1]],GroupVertices[Vertex],0)),1,1,"")</f>
        <v>1</v>
      </c>
      <c r="BE35" s="79" t="str">
        <f>REPLACE(INDEX(GroupVertices[Group],MATCH(Edges24[[#This Row],[Vertex 2]],GroupVertices[Vertex],0)),1,1,"")</f>
        <v>8</v>
      </c>
      <c r="BF35" s="48"/>
      <c r="BG35" s="49"/>
      <c r="BH35" s="48"/>
      <c r="BI35" s="49"/>
      <c r="BJ35" s="48"/>
      <c r="BK35" s="49"/>
      <c r="BL35" s="48"/>
      <c r="BM35" s="49"/>
      <c r="BN35" s="48"/>
    </row>
    <row r="36" spans="1:66" ht="15">
      <c r="A36" s="65" t="s">
        <v>243</v>
      </c>
      <c r="B36" s="65" t="s">
        <v>286</v>
      </c>
      <c r="C36" s="66"/>
      <c r="D36" s="67"/>
      <c r="E36" s="68"/>
      <c r="F36" s="69"/>
      <c r="G36" s="66"/>
      <c r="H36" s="70"/>
      <c r="I36" s="71"/>
      <c r="J36" s="71"/>
      <c r="K36" s="34" t="s">
        <v>65</v>
      </c>
      <c r="L36" s="78">
        <v>60</v>
      </c>
      <c r="M36" s="78"/>
      <c r="N36" s="73"/>
      <c r="O36" s="80" t="s">
        <v>318</v>
      </c>
      <c r="P36" s="82">
        <v>43596.34505787037</v>
      </c>
      <c r="Q36" s="80" t="s">
        <v>346</v>
      </c>
      <c r="R36" s="80"/>
      <c r="S36" s="80"/>
      <c r="T36" s="80"/>
      <c r="U36" s="80"/>
      <c r="V36" s="83" t="s">
        <v>485</v>
      </c>
      <c r="W36" s="82">
        <v>43596.34505787037</v>
      </c>
      <c r="X36" s="86">
        <v>43596</v>
      </c>
      <c r="Y36" s="88" t="s">
        <v>529</v>
      </c>
      <c r="Z36" s="83" t="s">
        <v>637</v>
      </c>
      <c r="AA36" s="80"/>
      <c r="AB36" s="80"/>
      <c r="AC36" s="88" t="s">
        <v>744</v>
      </c>
      <c r="AD36" s="88" t="s">
        <v>825</v>
      </c>
      <c r="AE36" s="80" t="b">
        <v>0</v>
      </c>
      <c r="AF36" s="80">
        <v>0</v>
      </c>
      <c r="AG36" s="88" t="s">
        <v>852</v>
      </c>
      <c r="AH36" s="80" t="b">
        <v>0</v>
      </c>
      <c r="AI36" s="80" t="s">
        <v>866</v>
      </c>
      <c r="AJ36" s="80"/>
      <c r="AK36" s="88" t="s">
        <v>838</v>
      </c>
      <c r="AL36" s="80" t="b">
        <v>0</v>
      </c>
      <c r="AM36" s="80">
        <v>0</v>
      </c>
      <c r="AN36" s="88" t="s">
        <v>838</v>
      </c>
      <c r="AO36" s="80" t="s">
        <v>880</v>
      </c>
      <c r="AP36" s="80" t="b">
        <v>0</v>
      </c>
      <c r="AQ36" s="88" t="s">
        <v>825</v>
      </c>
      <c r="AR36" s="80" t="s">
        <v>197</v>
      </c>
      <c r="AS36" s="80">
        <v>0</v>
      </c>
      <c r="AT36" s="80">
        <v>0</v>
      </c>
      <c r="AU36" s="80"/>
      <c r="AV36" s="80"/>
      <c r="AW36" s="80"/>
      <c r="AX36" s="80"/>
      <c r="AY36" s="80"/>
      <c r="AZ36" s="80"/>
      <c r="BA36" s="80"/>
      <c r="BB36" s="80"/>
      <c r="BC36">
        <v>1</v>
      </c>
      <c r="BD36" s="79" t="str">
        <f>REPLACE(INDEX(GroupVertices[Group],MATCH(Edges24[[#This Row],[Vertex 1]],GroupVertices[Vertex],0)),1,1,"")</f>
        <v>1</v>
      </c>
      <c r="BE36" s="79" t="str">
        <f>REPLACE(INDEX(GroupVertices[Group],MATCH(Edges24[[#This Row],[Vertex 2]],GroupVertices[Vertex],0)),1,1,"")</f>
        <v>7</v>
      </c>
      <c r="BF36" s="48"/>
      <c r="BG36" s="49"/>
      <c r="BH36" s="48"/>
      <c r="BI36" s="49"/>
      <c r="BJ36" s="48"/>
      <c r="BK36" s="49"/>
      <c r="BL36" s="48"/>
      <c r="BM36" s="49"/>
      <c r="BN36" s="48"/>
    </row>
    <row r="37" spans="1:66" ht="15">
      <c r="A37" s="65" t="s">
        <v>243</v>
      </c>
      <c r="B37" s="65" t="s">
        <v>288</v>
      </c>
      <c r="C37" s="66"/>
      <c r="D37" s="67"/>
      <c r="E37" s="68"/>
      <c r="F37" s="69"/>
      <c r="G37" s="66"/>
      <c r="H37" s="70"/>
      <c r="I37" s="71"/>
      <c r="J37" s="71"/>
      <c r="K37" s="34" t="s">
        <v>65</v>
      </c>
      <c r="L37" s="78">
        <v>62</v>
      </c>
      <c r="M37" s="78"/>
      <c r="N37" s="73"/>
      <c r="O37" s="80" t="s">
        <v>318</v>
      </c>
      <c r="P37" s="82">
        <v>43596.34886574074</v>
      </c>
      <c r="Q37" s="80" t="s">
        <v>347</v>
      </c>
      <c r="R37" s="80"/>
      <c r="S37" s="80"/>
      <c r="T37" s="80"/>
      <c r="U37" s="80"/>
      <c r="V37" s="83" t="s">
        <v>485</v>
      </c>
      <c r="W37" s="82">
        <v>43596.34886574074</v>
      </c>
      <c r="X37" s="86">
        <v>43596</v>
      </c>
      <c r="Y37" s="88" t="s">
        <v>530</v>
      </c>
      <c r="Z37" s="83" t="s">
        <v>638</v>
      </c>
      <c r="AA37" s="80"/>
      <c r="AB37" s="80"/>
      <c r="AC37" s="88" t="s">
        <v>745</v>
      </c>
      <c r="AD37" s="88" t="s">
        <v>826</v>
      </c>
      <c r="AE37" s="80" t="b">
        <v>0</v>
      </c>
      <c r="AF37" s="80">
        <v>1</v>
      </c>
      <c r="AG37" s="88" t="s">
        <v>853</v>
      </c>
      <c r="AH37" s="80" t="b">
        <v>0</v>
      </c>
      <c r="AI37" s="80" t="s">
        <v>866</v>
      </c>
      <c r="AJ37" s="80"/>
      <c r="AK37" s="88" t="s">
        <v>838</v>
      </c>
      <c r="AL37" s="80" t="b">
        <v>0</v>
      </c>
      <c r="AM37" s="80">
        <v>0</v>
      </c>
      <c r="AN37" s="88" t="s">
        <v>838</v>
      </c>
      <c r="AO37" s="80" t="s">
        <v>880</v>
      </c>
      <c r="AP37" s="80" t="b">
        <v>0</v>
      </c>
      <c r="AQ37" s="88" t="s">
        <v>826</v>
      </c>
      <c r="AR37" s="80" t="s">
        <v>197</v>
      </c>
      <c r="AS37" s="80">
        <v>0</v>
      </c>
      <c r="AT37" s="80">
        <v>0</v>
      </c>
      <c r="AU37" s="80"/>
      <c r="AV37" s="80"/>
      <c r="AW37" s="80"/>
      <c r="AX37" s="80"/>
      <c r="AY37" s="80"/>
      <c r="AZ37" s="80"/>
      <c r="BA37" s="80"/>
      <c r="BB37" s="80"/>
      <c r="BC37">
        <v>1</v>
      </c>
      <c r="BD37" s="79" t="str">
        <f>REPLACE(INDEX(GroupVertices[Group],MATCH(Edges24[[#This Row],[Vertex 1]],GroupVertices[Vertex],0)),1,1,"")</f>
        <v>1</v>
      </c>
      <c r="BE37" s="79" t="str">
        <f>REPLACE(INDEX(GroupVertices[Group],MATCH(Edges24[[#This Row],[Vertex 2]],GroupVertices[Vertex],0)),1,1,"")</f>
        <v>5</v>
      </c>
      <c r="BF37" s="48"/>
      <c r="BG37" s="49"/>
      <c r="BH37" s="48"/>
      <c r="BI37" s="49"/>
      <c r="BJ37" s="48"/>
      <c r="BK37" s="49"/>
      <c r="BL37" s="48"/>
      <c r="BM37" s="49"/>
      <c r="BN37" s="48"/>
    </row>
    <row r="38" spans="1:66" ht="15">
      <c r="A38" s="65" t="s">
        <v>251</v>
      </c>
      <c r="B38" s="65" t="s">
        <v>292</v>
      </c>
      <c r="C38" s="66"/>
      <c r="D38" s="67"/>
      <c r="E38" s="68"/>
      <c r="F38" s="69"/>
      <c r="G38" s="66"/>
      <c r="H38" s="70"/>
      <c r="I38" s="71"/>
      <c r="J38" s="71"/>
      <c r="K38" s="34" t="s">
        <v>65</v>
      </c>
      <c r="L38" s="78">
        <v>66</v>
      </c>
      <c r="M38" s="78"/>
      <c r="N38" s="73"/>
      <c r="O38" s="80" t="s">
        <v>318</v>
      </c>
      <c r="P38" s="82">
        <v>43596.88376157408</v>
      </c>
      <c r="Q38" s="80" t="s">
        <v>348</v>
      </c>
      <c r="R38" s="80"/>
      <c r="S38" s="80"/>
      <c r="T38" s="80"/>
      <c r="U38" s="83" t="s">
        <v>460</v>
      </c>
      <c r="V38" s="83" t="s">
        <v>460</v>
      </c>
      <c r="W38" s="82">
        <v>43596.88376157408</v>
      </c>
      <c r="X38" s="86">
        <v>43596</v>
      </c>
      <c r="Y38" s="88" t="s">
        <v>531</v>
      </c>
      <c r="Z38" s="83" t="s">
        <v>639</v>
      </c>
      <c r="AA38" s="80"/>
      <c r="AB38" s="80"/>
      <c r="AC38" s="88" t="s">
        <v>746</v>
      </c>
      <c r="AD38" s="88" t="s">
        <v>788</v>
      </c>
      <c r="AE38" s="80" t="b">
        <v>0</v>
      </c>
      <c r="AF38" s="80">
        <v>0</v>
      </c>
      <c r="AG38" s="88" t="s">
        <v>839</v>
      </c>
      <c r="AH38" s="80" t="b">
        <v>0</v>
      </c>
      <c r="AI38" s="80" t="s">
        <v>866</v>
      </c>
      <c r="AJ38" s="80"/>
      <c r="AK38" s="88" t="s">
        <v>838</v>
      </c>
      <c r="AL38" s="80" t="b">
        <v>0</v>
      </c>
      <c r="AM38" s="80">
        <v>0</v>
      </c>
      <c r="AN38" s="88" t="s">
        <v>838</v>
      </c>
      <c r="AO38" s="80" t="s">
        <v>879</v>
      </c>
      <c r="AP38" s="80" t="b">
        <v>0</v>
      </c>
      <c r="AQ38" s="88" t="s">
        <v>788</v>
      </c>
      <c r="AR38" s="80" t="s">
        <v>197</v>
      </c>
      <c r="AS38" s="80">
        <v>0</v>
      </c>
      <c r="AT38" s="80">
        <v>0</v>
      </c>
      <c r="AU38" s="80"/>
      <c r="AV38" s="80"/>
      <c r="AW38" s="80"/>
      <c r="AX38" s="80"/>
      <c r="AY38" s="80"/>
      <c r="AZ38" s="80"/>
      <c r="BA38" s="80"/>
      <c r="BB38" s="80"/>
      <c r="BC38">
        <v>1</v>
      </c>
      <c r="BD38" s="79" t="str">
        <f>REPLACE(INDEX(GroupVertices[Group],MATCH(Edges24[[#This Row],[Vertex 1]],GroupVertices[Vertex],0)),1,1,"")</f>
        <v>4</v>
      </c>
      <c r="BE38" s="79" t="str">
        <f>REPLACE(INDEX(GroupVertices[Group],MATCH(Edges24[[#This Row],[Vertex 2]],GroupVertices[Vertex],0)),1,1,"")</f>
        <v>4</v>
      </c>
      <c r="BF38" s="48"/>
      <c r="BG38" s="49"/>
      <c r="BH38" s="48"/>
      <c r="BI38" s="49"/>
      <c r="BJ38" s="48"/>
      <c r="BK38" s="49"/>
      <c r="BL38" s="48"/>
      <c r="BM38" s="49"/>
      <c r="BN38" s="48"/>
    </row>
    <row r="39" spans="1:66" ht="15">
      <c r="A39" s="65" t="s">
        <v>243</v>
      </c>
      <c r="B39" s="65" t="s">
        <v>251</v>
      </c>
      <c r="C39" s="66"/>
      <c r="D39" s="67"/>
      <c r="E39" s="68"/>
      <c r="F39" s="69"/>
      <c r="G39" s="66"/>
      <c r="H39" s="70"/>
      <c r="I39" s="71"/>
      <c r="J39" s="71"/>
      <c r="K39" s="34" t="s">
        <v>66</v>
      </c>
      <c r="L39" s="78">
        <v>71</v>
      </c>
      <c r="M39" s="78"/>
      <c r="N39" s="73"/>
      <c r="O39" s="80" t="s">
        <v>319</v>
      </c>
      <c r="P39" s="82">
        <v>43596.985</v>
      </c>
      <c r="Q39" s="80" t="s">
        <v>349</v>
      </c>
      <c r="R39" s="80"/>
      <c r="S39" s="80"/>
      <c r="T39" s="80"/>
      <c r="U39" s="80"/>
      <c r="V39" s="83" t="s">
        <v>485</v>
      </c>
      <c r="W39" s="82">
        <v>43596.985</v>
      </c>
      <c r="X39" s="86">
        <v>43596</v>
      </c>
      <c r="Y39" s="88" t="s">
        <v>532</v>
      </c>
      <c r="Z39" s="83" t="s">
        <v>640</v>
      </c>
      <c r="AA39" s="80"/>
      <c r="AB39" s="80"/>
      <c r="AC39" s="88" t="s">
        <v>747</v>
      </c>
      <c r="AD39" s="88" t="s">
        <v>746</v>
      </c>
      <c r="AE39" s="80" t="b">
        <v>0</v>
      </c>
      <c r="AF39" s="80">
        <v>1</v>
      </c>
      <c r="AG39" s="88" t="s">
        <v>854</v>
      </c>
      <c r="AH39" s="80" t="b">
        <v>0</v>
      </c>
      <c r="AI39" s="80" t="s">
        <v>867</v>
      </c>
      <c r="AJ39" s="80"/>
      <c r="AK39" s="88" t="s">
        <v>838</v>
      </c>
      <c r="AL39" s="80" t="b">
        <v>0</v>
      </c>
      <c r="AM39" s="80">
        <v>0</v>
      </c>
      <c r="AN39" s="88" t="s">
        <v>838</v>
      </c>
      <c r="AO39" s="80" t="s">
        <v>880</v>
      </c>
      <c r="AP39" s="80" t="b">
        <v>0</v>
      </c>
      <c r="AQ39" s="88" t="s">
        <v>746</v>
      </c>
      <c r="AR39" s="80" t="s">
        <v>197</v>
      </c>
      <c r="AS39" s="80">
        <v>0</v>
      </c>
      <c r="AT39" s="80">
        <v>0</v>
      </c>
      <c r="AU39" s="80"/>
      <c r="AV39" s="80"/>
      <c r="AW39" s="80"/>
      <c r="AX39" s="80"/>
      <c r="AY39" s="80"/>
      <c r="AZ39" s="80"/>
      <c r="BA39" s="80"/>
      <c r="BB39" s="80"/>
      <c r="BC39">
        <v>1</v>
      </c>
      <c r="BD39" s="79" t="str">
        <f>REPLACE(INDEX(GroupVertices[Group],MATCH(Edges24[[#This Row],[Vertex 1]],GroupVertices[Vertex],0)),1,1,"")</f>
        <v>1</v>
      </c>
      <c r="BE39" s="79" t="str">
        <f>REPLACE(INDEX(GroupVertices[Group],MATCH(Edges24[[#This Row],[Vertex 2]],GroupVertices[Vertex],0)),1,1,"")</f>
        <v>4</v>
      </c>
      <c r="BF39" s="48"/>
      <c r="BG39" s="49"/>
      <c r="BH39" s="48"/>
      <c r="BI39" s="49"/>
      <c r="BJ39" s="48"/>
      <c r="BK39" s="49"/>
      <c r="BL39" s="48"/>
      <c r="BM39" s="49"/>
      <c r="BN39" s="48"/>
    </row>
    <row r="40" spans="1:66" ht="15">
      <c r="A40" s="65" t="s">
        <v>252</v>
      </c>
      <c r="B40" s="65" t="s">
        <v>243</v>
      </c>
      <c r="C40" s="66"/>
      <c r="D40" s="67"/>
      <c r="E40" s="68"/>
      <c r="F40" s="69"/>
      <c r="G40" s="66"/>
      <c r="H40" s="70"/>
      <c r="I40" s="71"/>
      <c r="J40" s="71"/>
      <c r="K40" s="34" t="s">
        <v>66</v>
      </c>
      <c r="L40" s="78">
        <v>72</v>
      </c>
      <c r="M40" s="78"/>
      <c r="N40" s="73"/>
      <c r="O40" s="80" t="s">
        <v>319</v>
      </c>
      <c r="P40" s="82">
        <v>43596.9915625</v>
      </c>
      <c r="Q40" s="80" t="s">
        <v>350</v>
      </c>
      <c r="R40" s="80"/>
      <c r="S40" s="80"/>
      <c r="T40" s="80"/>
      <c r="U40" s="80"/>
      <c r="V40" s="83" t="s">
        <v>488</v>
      </c>
      <c r="W40" s="82">
        <v>43596.9915625</v>
      </c>
      <c r="X40" s="86">
        <v>43596</v>
      </c>
      <c r="Y40" s="88" t="s">
        <v>533</v>
      </c>
      <c r="Z40" s="83" t="s">
        <v>641</v>
      </c>
      <c r="AA40" s="80"/>
      <c r="AB40" s="80"/>
      <c r="AC40" s="88" t="s">
        <v>748</v>
      </c>
      <c r="AD40" s="88" t="s">
        <v>816</v>
      </c>
      <c r="AE40" s="80" t="b">
        <v>0</v>
      </c>
      <c r="AF40" s="80">
        <v>1</v>
      </c>
      <c r="AG40" s="88" t="s">
        <v>839</v>
      </c>
      <c r="AH40" s="80" t="b">
        <v>0</v>
      </c>
      <c r="AI40" s="80" t="s">
        <v>866</v>
      </c>
      <c r="AJ40" s="80"/>
      <c r="AK40" s="88" t="s">
        <v>838</v>
      </c>
      <c r="AL40" s="80" t="b">
        <v>0</v>
      </c>
      <c r="AM40" s="80">
        <v>0</v>
      </c>
      <c r="AN40" s="88" t="s">
        <v>838</v>
      </c>
      <c r="AO40" s="80" t="s">
        <v>877</v>
      </c>
      <c r="AP40" s="80" t="b">
        <v>0</v>
      </c>
      <c r="AQ40" s="88" t="s">
        <v>816</v>
      </c>
      <c r="AR40" s="80" t="s">
        <v>197</v>
      </c>
      <c r="AS40" s="80">
        <v>0</v>
      </c>
      <c r="AT40" s="80">
        <v>0</v>
      </c>
      <c r="AU40" s="80"/>
      <c r="AV40" s="80"/>
      <c r="AW40" s="80"/>
      <c r="AX40" s="80"/>
      <c r="AY40" s="80"/>
      <c r="AZ40" s="80"/>
      <c r="BA40" s="80"/>
      <c r="BB40" s="80"/>
      <c r="BC40">
        <v>1</v>
      </c>
      <c r="BD40" s="79" t="str">
        <f>REPLACE(INDEX(GroupVertices[Group],MATCH(Edges24[[#This Row],[Vertex 1]],GroupVertices[Vertex],0)),1,1,"")</f>
        <v>1</v>
      </c>
      <c r="BE40" s="79" t="str">
        <f>REPLACE(INDEX(GroupVertices[Group],MATCH(Edges24[[#This Row],[Vertex 2]],GroupVertices[Vertex],0)),1,1,"")</f>
        <v>1</v>
      </c>
      <c r="BF40" s="48">
        <v>0</v>
      </c>
      <c r="BG40" s="49">
        <v>0</v>
      </c>
      <c r="BH40" s="48">
        <v>0</v>
      </c>
      <c r="BI40" s="49">
        <v>0</v>
      </c>
      <c r="BJ40" s="48">
        <v>0</v>
      </c>
      <c r="BK40" s="49">
        <v>0</v>
      </c>
      <c r="BL40" s="48">
        <v>2</v>
      </c>
      <c r="BM40" s="49">
        <v>100</v>
      </c>
      <c r="BN40" s="48">
        <v>2</v>
      </c>
    </row>
    <row r="41" spans="1:66" ht="15">
      <c r="A41" s="65" t="s">
        <v>243</v>
      </c>
      <c r="B41" s="65" t="s">
        <v>252</v>
      </c>
      <c r="C41" s="66"/>
      <c r="D41" s="67"/>
      <c r="E41" s="68"/>
      <c r="F41" s="69"/>
      <c r="G41" s="66"/>
      <c r="H41" s="70"/>
      <c r="I41" s="71"/>
      <c r="J41" s="71"/>
      <c r="K41" s="34" t="s">
        <v>66</v>
      </c>
      <c r="L41" s="78">
        <v>73</v>
      </c>
      <c r="M41" s="78"/>
      <c r="N41" s="73"/>
      <c r="O41" s="80" t="s">
        <v>319</v>
      </c>
      <c r="P41" s="82">
        <v>43597.008472222224</v>
      </c>
      <c r="Q41" s="80" t="s">
        <v>351</v>
      </c>
      <c r="R41" s="80"/>
      <c r="S41" s="80"/>
      <c r="T41" s="80"/>
      <c r="U41" s="80"/>
      <c r="V41" s="83" t="s">
        <v>485</v>
      </c>
      <c r="W41" s="82">
        <v>43597.008472222224</v>
      </c>
      <c r="X41" s="86">
        <v>43597</v>
      </c>
      <c r="Y41" s="88" t="s">
        <v>534</v>
      </c>
      <c r="Z41" s="83" t="s">
        <v>642</v>
      </c>
      <c r="AA41" s="80"/>
      <c r="AB41" s="80"/>
      <c r="AC41" s="88" t="s">
        <v>749</v>
      </c>
      <c r="AD41" s="88" t="s">
        <v>748</v>
      </c>
      <c r="AE41" s="80" t="b">
        <v>0</v>
      </c>
      <c r="AF41" s="80">
        <v>0</v>
      </c>
      <c r="AG41" s="88" t="s">
        <v>855</v>
      </c>
      <c r="AH41" s="80" t="b">
        <v>0</v>
      </c>
      <c r="AI41" s="80" t="s">
        <v>866</v>
      </c>
      <c r="AJ41" s="80"/>
      <c r="AK41" s="88" t="s">
        <v>838</v>
      </c>
      <c r="AL41" s="80" t="b">
        <v>0</v>
      </c>
      <c r="AM41" s="80">
        <v>0</v>
      </c>
      <c r="AN41" s="88" t="s">
        <v>838</v>
      </c>
      <c r="AO41" s="80" t="s">
        <v>880</v>
      </c>
      <c r="AP41" s="80" t="b">
        <v>0</v>
      </c>
      <c r="AQ41" s="88" t="s">
        <v>748</v>
      </c>
      <c r="AR41" s="80" t="s">
        <v>197</v>
      </c>
      <c r="AS41" s="80">
        <v>0</v>
      </c>
      <c r="AT41" s="80">
        <v>0</v>
      </c>
      <c r="AU41" s="80"/>
      <c r="AV41" s="80"/>
      <c r="AW41" s="80"/>
      <c r="AX41" s="80"/>
      <c r="AY41" s="80"/>
      <c r="AZ41" s="80"/>
      <c r="BA41" s="80"/>
      <c r="BB41" s="80"/>
      <c r="BC41">
        <v>1</v>
      </c>
      <c r="BD41" s="79" t="str">
        <f>REPLACE(INDEX(GroupVertices[Group],MATCH(Edges24[[#This Row],[Vertex 1]],GroupVertices[Vertex],0)),1,1,"")</f>
        <v>1</v>
      </c>
      <c r="BE41" s="79" t="str">
        <f>REPLACE(INDEX(GroupVertices[Group],MATCH(Edges24[[#This Row],[Vertex 2]],GroupVertices[Vertex],0)),1,1,"")</f>
        <v>1</v>
      </c>
      <c r="BF41" s="48">
        <v>0</v>
      </c>
      <c r="BG41" s="49">
        <v>0</v>
      </c>
      <c r="BH41" s="48">
        <v>0</v>
      </c>
      <c r="BI41" s="49">
        <v>0</v>
      </c>
      <c r="BJ41" s="48">
        <v>0</v>
      </c>
      <c r="BK41" s="49">
        <v>0</v>
      </c>
      <c r="BL41" s="48">
        <v>9</v>
      </c>
      <c r="BM41" s="49">
        <v>100</v>
      </c>
      <c r="BN41" s="48">
        <v>9</v>
      </c>
    </row>
    <row r="42" spans="1:66" ht="15">
      <c r="A42" s="65" t="s">
        <v>253</v>
      </c>
      <c r="B42" s="65" t="s">
        <v>253</v>
      </c>
      <c r="C42" s="66"/>
      <c r="D42" s="67"/>
      <c r="E42" s="68"/>
      <c r="F42" s="69"/>
      <c r="G42" s="66"/>
      <c r="H42" s="70"/>
      <c r="I42" s="71"/>
      <c r="J42" s="71"/>
      <c r="K42" s="34" t="s">
        <v>65</v>
      </c>
      <c r="L42" s="78">
        <v>74</v>
      </c>
      <c r="M42" s="78"/>
      <c r="N42" s="73"/>
      <c r="O42" s="80" t="s">
        <v>197</v>
      </c>
      <c r="P42" s="82">
        <v>43593.68221064815</v>
      </c>
      <c r="Q42" s="80" t="s">
        <v>352</v>
      </c>
      <c r="R42" s="80"/>
      <c r="S42" s="80"/>
      <c r="T42" s="80"/>
      <c r="U42" s="83" t="s">
        <v>461</v>
      </c>
      <c r="V42" s="83" t="s">
        <v>461</v>
      </c>
      <c r="W42" s="82">
        <v>43593.68221064815</v>
      </c>
      <c r="X42" s="86">
        <v>43593</v>
      </c>
      <c r="Y42" s="88" t="s">
        <v>535</v>
      </c>
      <c r="Z42" s="83" t="s">
        <v>643</v>
      </c>
      <c r="AA42" s="80"/>
      <c r="AB42" s="80"/>
      <c r="AC42" s="88" t="s">
        <v>750</v>
      </c>
      <c r="AD42" s="80"/>
      <c r="AE42" s="80" t="b">
        <v>0</v>
      </c>
      <c r="AF42" s="80">
        <v>136593</v>
      </c>
      <c r="AG42" s="88" t="s">
        <v>838</v>
      </c>
      <c r="AH42" s="80" t="b">
        <v>0</v>
      </c>
      <c r="AI42" s="80" t="s">
        <v>866</v>
      </c>
      <c r="AJ42" s="80"/>
      <c r="AK42" s="88" t="s">
        <v>838</v>
      </c>
      <c r="AL42" s="80" t="b">
        <v>0</v>
      </c>
      <c r="AM42" s="80">
        <v>41770</v>
      </c>
      <c r="AN42" s="88" t="s">
        <v>838</v>
      </c>
      <c r="AO42" s="80" t="s">
        <v>879</v>
      </c>
      <c r="AP42" s="80" t="b">
        <v>0</v>
      </c>
      <c r="AQ42" s="88" t="s">
        <v>750</v>
      </c>
      <c r="AR42" s="80" t="s">
        <v>320</v>
      </c>
      <c r="AS42" s="80">
        <v>0</v>
      </c>
      <c r="AT42" s="80">
        <v>0</v>
      </c>
      <c r="AU42" s="80"/>
      <c r="AV42" s="80"/>
      <c r="AW42" s="80"/>
      <c r="AX42" s="80"/>
      <c r="AY42" s="80"/>
      <c r="AZ42" s="80"/>
      <c r="BA42" s="80"/>
      <c r="BB42" s="80"/>
      <c r="BC42">
        <v>1</v>
      </c>
      <c r="BD42" s="79" t="str">
        <f>REPLACE(INDEX(GroupVertices[Group],MATCH(Edges24[[#This Row],[Vertex 1]],GroupVertices[Vertex],0)),1,1,"")</f>
        <v>1</v>
      </c>
      <c r="BE42" s="79" t="str">
        <f>REPLACE(INDEX(GroupVertices[Group],MATCH(Edges24[[#This Row],[Vertex 2]],GroupVertices[Vertex],0)),1,1,"")</f>
        <v>1</v>
      </c>
      <c r="BF42" s="48">
        <v>2</v>
      </c>
      <c r="BG42" s="49">
        <v>6.25</v>
      </c>
      <c r="BH42" s="48">
        <v>0</v>
      </c>
      <c r="BI42" s="49">
        <v>0</v>
      </c>
      <c r="BJ42" s="48">
        <v>0</v>
      </c>
      <c r="BK42" s="49">
        <v>0</v>
      </c>
      <c r="BL42" s="48">
        <v>30</v>
      </c>
      <c r="BM42" s="49">
        <v>93.75</v>
      </c>
      <c r="BN42" s="48">
        <v>32</v>
      </c>
    </row>
    <row r="43" spans="1:66" ht="15">
      <c r="A43" s="65" t="s">
        <v>243</v>
      </c>
      <c r="B43" s="65" t="s">
        <v>253</v>
      </c>
      <c r="C43" s="66"/>
      <c r="D43" s="67"/>
      <c r="E43" s="68"/>
      <c r="F43" s="69"/>
      <c r="G43" s="66"/>
      <c r="H43" s="70"/>
      <c r="I43" s="71"/>
      <c r="J43" s="71"/>
      <c r="K43" s="34" t="s">
        <v>65</v>
      </c>
      <c r="L43" s="78">
        <v>75</v>
      </c>
      <c r="M43" s="78"/>
      <c r="N43" s="73"/>
      <c r="O43" s="80" t="s">
        <v>320</v>
      </c>
      <c r="P43" s="82">
        <v>43597.61309027778</v>
      </c>
      <c r="Q43" s="80" t="s">
        <v>352</v>
      </c>
      <c r="R43" s="80"/>
      <c r="S43" s="80"/>
      <c r="T43" s="80"/>
      <c r="U43" s="80"/>
      <c r="V43" s="83" t="s">
        <v>485</v>
      </c>
      <c r="W43" s="82">
        <v>43597.61309027778</v>
      </c>
      <c r="X43" s="86">
        <v>43597</v>
      </c>
      <c r="Y43" s="88" t="s">
        <v>536</v>
      </c>
      <c r="Z43" s="83" t="s">
        <v>644</v>
      </c>
      <c r="AA43" s="80"/>
      <c r="AB43" s="80"/>
      <c r="AC43" s="88" t="s">
        <v>751</v>
      </c>
      <c r="AD43" s="80"/>
      <c r="AE43" s="80" t="b">
        <v>0</v>
      </c>
      <c r="AF43" s="80">
        <v>0</v>
      </c>
      <c r="AG43" s="88" t="s">
        <v>838</v>
      </c>
      <c r="AH43" s="80" t="b">
        <v>0</v>
      </c>
      <c r="AI43" s="80" t="s">
        <v>866</v>
      </c>
      <c r="AJ43" s="80"/>
      <c r="AK43" s="88" t="s">
        <v>838</v>
      </c>
      <c r="AL43" s="80" t="b">
        <v>0</v>
      </c>
      <c r="AM43" s="80">
        <v>41770</v>
      </c>
      <c r="AN43" s="88" t="s">
        <v>750</v>
      </c>
      <c r="AO43" s="80" t="s">
        <v>880</v>
      </c>
      <c r="AP43" s="80" t="b">
        <v>0</v>
      </c>
      <c r="AQ43" s="88" t="s">
        <v>750</v>
      </c>
      <c r="AR43" s="80" t="s">
        <v>197</v>
      </c>
      <c r="AS43" s="80">
        <v>0</v>
      </c>
      <c r="AT43" s="80">
        <v>0</v>
      </c>
      <c r="AU43" s="80"/>
      <c r="AV43" s="80"/>
      <c r="AW43" s="80"/>
      <c r="AX43" s="80"/>
      <c r="AY43" s="80"/>
      <c r="AZ43" s="80"/>
      <c r="BA43" s="80"/>
      <c r="BB43" s="80"/>
      <c r="BC43">
        <v>1</v>
      </c>
      <c r="BD43" s="79" t="str">
        <f>REPLACE(INDEX(GroupVertices[Group],MATCH(Edges24[[#This Row],[Vertex 1]],GroupVertices[Vertex],0)),1,1,"")</f>
        <v>1</v>
      </c>
      <c r="BE43" s="79" t="str">
        <f>REPLACE(INDEX(GroupVertices[Group],MATCH(Edges24[[#This Row],[Vertex 2]],GroupVertices[Vertex],0)),1,1,"")</f>
        <v>1</v>
      </c>
      <c r="BF43" s="48">
        <v>2</v>
      </c>
      <c r="BG43" s="49">
        <v>6.25</v>
      </c>
      <c r="BH43" s="48">
        <v>0</v>
      </c>
      <c r="BI43" s="49">
        <v>0</v>
      </c>
      <c r="BJ43" s="48">
        <v>0</v>
      </c>
      <c r="BK43" s="49">
        <v>0</v>
      </c>
      <c r="BL43" s="48">
        <v>30</v>
      </c>
      <c r="BM43" s="49">
        <v>93.75</v>
      </c>
      <c r="BN43" s="48">
        <v>32</v>
      </c>
    </row>
    <row r="44" spans="1:66" ht="15">
      <c r="A44" s="65" t="s">
        <v>254</v>
      </c>
      <c r="B44" s="65" t="s">
        <v>254</v>
      </c>
      <c r="C44" s="66"/>
      <c r="D44" s="67"/>
      <c r="E44" s="68"/>
      <c r="F44" s="69"/>
      <c r="G44" s="66"/>
      <c r="H44" s="70"/>
      <c r="I44" s="71"/>
      <c r="J44" s="71"/>
      <c r="K44" s="34" t="s">
        <v>65</v>
      </c>
      <c r="L44" s="78">
        <v>76</v>
      </c>
      <c r="M44" s="78"/>
      <c r="N44" s="73"/>
      <c r="O44" s="80" t="s">
        <v>197</v>
      </c>
      <c r="P44" s="82">
        <v>43595.87163194444</v>
      </c>
      <c r="Q44" s="80" t="s">
        <v>353</v>
      </c>
      <c r="R44" s="83" t="s">
        <v>417</v>
      </c>
      <c r="S44" s="80" t="s">
        <v>433</v>
      </c>
      <c r="T44" s="80" t="s">
        <v>445</v>
      </c>
      <c r="U44" s="80"/>
      <c r="V44" s="83" t="s">
        <v>489</v>
      </c>
      <c r="W44" s="82">
        <v>43595.87163194444</v>
      </c>
      <c r="X44" s="86">
        <v>43595</v>
      </c>
      <c r="Y44" s="88" t="s">
        <v>537</v>
      </c>
      <c r="Z44" s="83" t="s">
        <v>645</v>
      </c>
      <c r="AA44" s="80"/>
      <c r="AB44" s="80"/>
      <c r="AC44" s="88" t="s">
        <v>752</v>
      </c>
      <c r="AD44" s="80"/>
      <c r="AE44" s="80" t="b">
        <v>0</v>
      </c>
      <c r="AF44" s="80">
        <v>85506</v>
      </c>
      <c r="AG44" s="88" t="s">
        <v>838</v>
      </c>
      <c r="AH44" s="80" t="b">
        <v>1</v>
      </c>
      <c r="AI44" s="80" t="s">
        <v>866</v>
      </c>
      <c r="AJ44" s="80"/>
      <c r="AK44" s="88" t="s">
        <v>750</v>
      </c>
      <c r="AL44" s="80" t="b">
        <v>0</v>
      </c>
      <c r="AM44" s="80">
        <v>17609</v>
      </c>
      <c r="AN44" s="88" t="s">
        <v>838</v>
      </c>
      <c r="AO44" s="80" t="s">
        <v>878</v>
      </c>
      <c r="AP44" s="80" t="b">
        <v>0</v>
      </c>
      <c r="AQ44" s="88" t="s">
        <v>752</v>
      </c>
      <c r="AR44" s="80" t="s">
        <v>320</v>
      </c>
      <c r="AS44" s="80">
        <v>0</v>
      </c>
      <c r="AT44" s="80">
        <v>0</v>
      </c>
      <c r="AU44" s="80"/>
      <c r="AV44" s="80"/>
      <c r="AW44" s="80"/>
      <c r="AX44" s="80"/>
      <c r="AY44" s="80"/>
      <c r="AZ44" s="80"/>
      <c r="BA44" s="80"/>
      <c r="BB44" s="80"/>
      <c r="BC44">
        <v>1</v>
      </c>
      <c r="BD44" s="79" t="str">
        <f>REPLACE(INDEX(GroupVertices[Group],MATCH(Edges24[[#This Row],[Vertex 1]],GroupVertices[Vertex],0)),1,1,"")</f>
        <v>1</v>
      </c>
      <c r="BE44" s="79" t="str">
        <f>REPLACE(INDEX(GroupVertices[Group],MATCH(Edges24[[#This Row],[Vertex 2]],GroupVertices[Vertex],0)),1,1,"")</f>
        <v>1</v>
      </c>
      <c r="BF44" s="48">
        <v>0</v>
      </c>
      <c r="BG44" s="49">
        <v>0</v>
      </c>
      <c r="BH44" s="48">
        <v>0</v>
      </c>
      <c r="BI44" s="49">
        <v>0</v>
      </c>
      <c r="BJ44" s="48">
        <v>0</v>
      </c>
      <c r="BK44" s="49">
        <v>0</v>
      </c>
      <c r="BL44" s="48">
        <v>8</v>
      </c>
      <c r="BM44" s="49">
        <v>100</v>
      </c>
      <c r="BN44" s="48">
        <v>8</v>
      </c>
    </row>
    <row r="45" spans="1:66" ht="15">
      <c r="A45" s="65" t="s">
        <v>243</v>
      </c>
      <c r="B45" s="65" t="s">
        <v>254</v>
      </c>
      <c r="C45" s="66"/>
      <c r="D45" s="67"/>
      <c r="E45" s="68"/>
      <c r="F45" s="69"/>
      <c r="G45" s="66"/>
      <c r="H45" s="70"/>
      <c r="I45" s="71"/>
      <c r="J45" s="71"/>
      <c r="K45" s="34" t="s">
        <v>65</v>
      </c>
      <c r="L45" s="78">
        <v>77</v>
      </c>
      <c r="M45" s="78"/>
      <c r="N45" s="73"/>
      <c r="O45" s="80" t="s">
        <v>320</v>
      </c>
      <c r="P45" s="82">
        <v>43597.61344907407</v>
      </c>
      <c r="Q45" s="80" t="s">
        <v>353</v>
      </c>
      <c r="R45" s="83" t="s">
        <v>417</v>
      </c>
      <c r="S45" s="80" t="s">
        <v>433</v>
      </c>
      <c r="T45" s="80" t="s">
        <v>445</v>
      </c>
      <c r="U45" s="80"/>
      <c r="V45" s="83" t="s">
        <v>485</v>
      </c>
      <c r="W45" s="82">
        <v>43597.61344907407</v>
      </c>
      <c r="X45" s="86">
        <v>43597</v>
      </c>
      <c r="Y45" s="88" t="s">
        <v>538</v>
      </c>
      <c r="Z45" s="83" t="s">
        <v>646</v>
      </c>
      <c r="AA45" s="80"/>
      <c r="AB45" s="80"/>
      <c r="AC45" s="88" t="s">
        <v>753</v>
      </c>
      <c r="AD45" s="80"/>
      <c r="AE45" s="80" t="b">
        <v>0</v>
      </c>
      <c r="AF45" s="80">
        <v>0</v>
      </c>
      <c r="AG45" s="88" t="s">
        <v>838</v>
      </c>
      <c r="AH45" s="80" t="b">
        <v>1</v>
      </c>
      <c r="AI45" s="80" t="s">
        <v>866</v>
      </c>
      <c r="AJ45" s="80"/>
      <c r="AK45" s="88" t="s">
        <v>750</v>
      </c>
      <c r="AL45" s="80" t="b">
        <v>0</v>
      </c>
      <c r="AM45" s="80">
        <v>17609</v>
      </c>
      <c r="AN45" s="88" t="s">
        <v>752</v>
      </c>
      <c r="AO45" s="80" t="s">
        <v>880</v>
      </c>
      <c r="AP45" s="80" t="b">
        <v>0</v>
      </c>
      <c r="AQ45" s="88" t="s">
        <v>752</v>
      </c>
      <c r="AR45" s="80" t="s">
        <v>197</v>
      </c>
      <c r="AS45" s="80">
        <v>0</v>
      </c>
      <c r="AT45" s="80">
        <v>0</v>
      </c>
      <c r="AU45" s="80"/>
      <c r="AV45" s="80"/>
      <c r="AW45" s="80"/>
      <c r="AX45" s="80"/>
      <c r="AY45" s="80"/>
      <c r="AZ45" s="80"/>
      <c r="BA45" s="80"/>
      <c r="BB45" s="80"/>
      <c r="BC45">
        <v>1</v>
      </c>
      <c r="BD45" s="79" t="str">
        <f>REPLACE(INDEX(GroupVertices[Group],MATCH(Edges24[[#This Row],[Vertex 1]],GroupVertices[Vertex],0)),1,1,"")</f>
        <v>1</v>
      </c>
      <c r="BE45" s="79" t="str">
        <f>REPLACE(INDEX(GroupVertices[Group],MATCH(Edges24[[#This Row],[Vertex 2]],GroupVertices[Vertex],0)),1,1,"")</f>
        <v>1</v>
      </c>
      <c r="BF45" s="48">
        <v>0</v>
      </c>
      <c r="BG45" s="49">
        <v>0</v>
      </c>
      <c r="BH45" s="48">
        <v>0</v>
      </c>
      <c r="BI45" s="49">
        <v>0</v>
      </c>
      <c r="BJ45" s="48">
        <v>0</v>
      </c>
      <c r="BK45" s="49">
        <v>0</v>
      </c>
      <c r="BL45" s="48">
        <v>8</v>
      </c>
      <c r="BM45" s="49">
        <v>100</v>
      </c>
      <c r="BN45" s="48">
        <v>8</v>
      </c>
    </row>
    <row r="46" spans="1:66" ht="15">
      <c r="A46" s="65" t="s">
        <v>255</v>
      </c>
      <c r="B46" s="65" t="s">
        <v>293</v>
      </c>
      <c r="C46" s="66"/>
      <c r="D46" s="67"/>
      <c r="E46" s="68"/>
      <c r="F46" s="69"/>
      <c r="G46" s="66"/>
      <c r="H46" s="70"/>
      <c r="I46" s="71"/>
      <c r="J46" s="71"/>
      <c r="K46" s="34" t="s">
        <v>65</v>
      </c>
      <c r="L46" s="78">
        <v>78</v>
      </c>
      <c r="M46" s="78"/>
      <c r="N46" s="73"/>
      <c r="O46" s="80" t="s">
        <v>318</v>
      </c>
      <c r="P46" s="82">
        <v>43597.92219907408</v>
      </c>
      <c r="Q46" s="80" t="s">
        <v>354</v>
      </c>
      <c r="R46" s="80"/>
      <c r="S46" s="80"/>
      <c r="T46" s="80"/>
      <c r="U46" s="80"/>
      <c r="V46" s="83" t="s">
        <v>490</v>
      </c>
      <c r="W46" s="82">
        <v>43597.92219907408</v>
      </c>
      <c r="X46" s="86">
        <v>43597</v>
      </c>
      <c r="Y46" s="88" t="s">
        <v>539</v>
      </c>
      <c r="Z46" s="83" t="s">
        <v>647</v>
      </c>
      <c r="AA46" s="80"/>
      <c r="AB46" s="80"/>
      <c r="AC46" s="88" t="s">
        <v>754</v>
      </c>
      <c r="AD46" s="88" t="s">
        <v>755</v>
      </c>
      <c r="AE46" s="80" t="b">
        <v>0</v>
      </c>
      <c r="AF46" s="80">
        <v>2</v>
      </c>
      <c r="AG46" s="88" t="s">
        <v>839</v>
      </c>
      <c r="AH46" s="80" t="b">
        <v>0</v>
      </c>
      <c r="AI46" s="80" t="s">
        <v>866</v>
      </c>
      <c r="AJ46" s="80"/>
      <c r="AK46" s="88" t="s">
        <v>838</v>
      </c>
      <c r="AL46" s="80" t="b">
        <v>0</v>
      </c>
      <c r="AM46" s="80">
        <v>0</v>
      </c>
      <c r="AN46" s="88" t="s">
        <v>838</v>
      </c>
      <c r="AO46" s="80" t="s">
        <v>879</v>
      </c>
      <c r="AP46" s="80" t="b">
        <v>0</v>
      </c>
      <c r="AQ46" s="88" t="s">
        <v>755</v>
      </c>
      <c r="AR46" s="80" t="s">
        <v>197</v>
      </c>
      <c r="AS46" s="80">
        <v>0</v>
      </c>
      <c r="AT46" s="80">
        <v>0</v>
      </c>
      <c r="AU46" s="80"/>
      <c r="AV46" s="80"/>
      <c r="AW46" s="80"/>
      <c r="AX46" s="80"/>
      <c r="AY46" s="80"/>
      <c r="AZ46" s="80"/>
      <c r="BA46" s="80"/>
      <c r="BB46" s="80"/>
      <c r="BC46">
        <v>1</v>
      </c>
      <c r="BD46" s="79" t="str">
        <f>REPLACE(INDEX(GroupVertices[Group],MATCH(Edges24[[#This Row],[Vertex 1]],GroupVertices[Vertex],0)),1,1,"")</f>
        <v>6</v>
      </c>
      <c r="BE46" s="79" t="str">
        <f>REPLACE(INDEX(GroupVertices[Group],MATCH(Edges24[[#This Row],[Vertex 2]],GroupVertices[Vertex],0)),1,1,"")</f>
        <v>6</v>
      </c>
      <c r="BF46" s="48">
        <v>0</v>
      </c>
      <c r="BG46" s="49">
        <v>0</v>
      </c>
      <c r="BH46" s="48">
        <v>2</v>
      </c>
      <c r="BI46" s="49">
        <v>8</v>
      </c>
      <c r="BJ46" s="48">
        <v>0</v>
      </c>
      <c r="BK46" s="49">
        <v>0</v>
      </c>
      <c r="BL46" s="48">
        <v>23</v>
      </c>
      <c r="BM46" s="49">
        <v>92</v>
      </c>
      <c r="BN46" s="48">
        <v>25</v>
      </c>
    </row>
    <row r="47" spans="1:66" ht="15">
      <c r="A47" s="65" t="s">
        <v>243</v>
      </c>
      <c r="B47" s="65" t="s">
        <v>293</v>
      </c>
      <c r="C47" s="66"/>
      <c r="D47" s="67"/>
      <c r="E47" s="68"/>
      <c r="F47" s="69"/>
      <c r="G47" s="66"/>
      <c r="H47" s="70"/>
      <c r="I47" s="71"/>
      <c r="J47" s="71"/>
      <c r="K47" s="34" t="s">
        <v>65</v>
      </c>
      <c r="L47" s="78">
        <v>79</v>
      </c>
      <c r="M47" s="78"/>
      <c r="N47" s="73"/>
      <c r="O47" s="80" t="s">
        <v>318</v>
      </c>
      <c r="P47" s="82">
        <v>43597.91847222222</v>
      </c>
      <c r="Q47" s="80" t="s">
        <v>355</v>
      </c>
      <c r="R47" s="80"/>
      <c r="S47" s="80"/>
      <c r="T47" s="80"/>
      <c r="U47" s="80"/>
      <c r="V47" s="83" t="s">
        <v>485</v>
      </c>
      <c r="W47" s="82">
        <v>43597.91847222222</v>
      </c>
      <c r="X47" s="86">
        <v>43597</v>
      </c>
      <c r="Y47" s="88" t="s">
        <v>540</v>
      </c>
      <c r="Z47" s="83" t="s">
        <v>648</v>
      </c>
      <c r="AA47" s="80"/>
      <c r="AB47" s="80"/>
      <c r="AC47" s="88" t="s">
        <v>755</v>
      </c>
      <c r="AD47" s="88" t="s">
        <v>827</v>
      </c>
      <c r="AE47" s="80" t="b">
        <v>0</v>
      </c>
      <c r="AF47" s="80">
        <v>1</v>
      </c>
      <c r="AG47" s="88" t="s">
        <v>856</v>
      </c>
      <c r="AH47" s="80" t="b">
        <v>0</v>
      </c>
      <c r="AI47" s="80" t="s">
        <v>866</v>
      </c>
      <c r="AJ47" s="80"/>
      <c r="AK47" s="88" t="s">
        <v>838</v>
      </c>
      <c r="AL47" s="80" t="b">
        <v>0</v>
      </c>
      <c r="AM47" s="80">
        <v>0</v>
      </c>
      <c r="AN47" s="88" t="s">
        <v>838</v>
      </c>
      <c r="AO47" s="80" t="s">
        <v>880</v>
      </c>
      <c r="AP47" s="80" t="b">
        <v>0</v>
      </c>
      <c r="AQ47" s="88" t="s">
        <v>827</v>
      </c>
      <c r="AR47" s="80" t="s">
        <v>197</v>
      </c>
      <c r="AS47" s="80">
        <v>0</v>
      </c>
      <c r="AT47" s="80">
        <v>0</v>
      </c>
      <c r="AU47" s="80"/>
      <c r="AV47" s="80"/>
      <c r="AW47" s="80"/>
      <c r="AX47" s="80"/>
      <c r="AY47" s="80"/>
      <c r="AZ47" s="80"/>
      <c r="BA47" s="80"/>
      <c r="BB47" s="80"/>
      <c r="BC47">
        <v>2</v>
      </c>
      <c r="BD47" s="79" t="str">
        <f>REPLACE(INDEX(GroupVertices[Group],MATCH(Edges24[[#This Row],[Vertex 1]],GroupVertices[Vertex],0)),1,1,"")</f>
        <v>1</v>
      </c>
      <c r="BE47" s="79" t="str">
        <f>REPLACE(INDEX(GroupVertices[Group],MATCH(Edges24[[#This Row],[Vertex 2]],GroupVertices[Vertex],0)),1,1,"")</f>
        <v>6</v>
      </c>
      <c r="BF47" s="48">
        <v>1</v>
      </c>
      <c r="BG47" s="49">
        <v>3.8461538461538463</v>
      </c>
      <c r="BH47" s="48">
        <v>2</v>
      </c>
      <c r="BI47" s="49">
        <v>7.6923076923076925</v>
      </c>
      <c r="BJ47" s="48">
        <v>2</v>
      </c>
      <c r="BK47" s="49">
        <v>7.6923076923076925</v>
      </c>
      <c r="BL47" s="48">
        <v>23</v>
      </c>
      <c r="BM47" s="49">
        <v>88.46153846153847</v>
      </c>
      <c r="BN47" s="48">
        <v>26</v>
      </c>
    </row>
    <row r="48" spans="1:66" ht="15">
      <c r="A48" s="65" t="s">
        <v>243</v>
      </c>
      <c r="B48" s="65" t="s">
        <v>293</v>
      </c>
      <c r="C48" s="66"/>
      <c r="D48" s="67"/>
      <c r="E48" s="68"/>
      <c r="F48" s="69"/>
      <c r="G48" s="66"/>
      <c r="H48" s="70"/>
      <c r="I48" s="71"/>
      <c r="J48" s="71"/>
      <c r="K48" s="34" t="s">
        <v>65</v>
      </c>
      <c r="L48" s="78">
        <v>80</v>
      </c>
      <c r="M48" s="78"/>
      <c r="N48" s="73"/>
      <c r="O48" s="80" t="s">
        <v>318</v>
      </c>
      <c r="P48" s="82">
        <v>43597.929664351854</v>
      </c>
      <c r="Q48" s="80" t="s">
        <v>356</v>
      </c>
      <c r="R48" s="80"/>
      <c r="S48" s="80"/>
      <c r="T48" s="80"/>
      <c r="U48" s="80"/>
      <c r="V48" s="83" t="s">
        <v>485</v>
      </c>
      <c r="W48" s="82">
        <v>43597.929664351854</v>
      </c>
      <c r="X48" s="86">
        <v>43597</v>
      </c>
      <c r="Y48" s="88" t="s">
        <v>541</v>
      </c>
      <c r="Z48" s="83" t="s">
        <v>649</v>
      </c>
      <c r="AA48" s="80"/>
      <c r="AB48" s="80"/>
      <c r="AC48" s="88" t="s">
        <v>756</v>
      </c>
      <c r="AD48" s="88" t="s">
        <v>754</v>
      </c>
      <c r="AE48" s="80" t="b">
        <v>0</v>
      </c>
      <c r="AF48" s="80">
        <v>0</v>
      </c>
      <c r="AG48" s="88" t="s">
        <v>856</v>
      </c>
      <c r="AH48" s="80" t="b">
        <v>0</v>
      </c>
      <c r="AI48" s="80" t="s">
        <v>866</v>
      </c>
      <c r="AJ48" s="80"/>
      <c r="AK48" s="88" t="s">
        <v>838</v>
      </c>
      <c r="AL48" s="80" t="b">
        <v>0</v>
      </c>
      <c r="AM48" s="80">
        <v>0</v>
      </c>
      <c r="AN48" s="88" t="s">
        <v>838</v>
      </c>
      <c r="AO48" s="80" t="s">
        <v>880</v>
      </c>
      <c r="AP48" s="80" t="b">
        <v>0</v>
      </c>
      <c r="AQ48" s="88" t="s">
        <v>754</v>
      </c>
      <c r="AR48" s="80" t="s">
        <v>197</v>
      </c>
      <c r="AS48" s="80">
        <v>0</v>
      </c>
      <c r="AT48" s="80">
        <v>0</v>
      </c>
      <c r="AU48" s="80"/>
      <c r="AV48" s="80"/>
      <c r="AW48" s="80"/>
      <c r="AX48" s="80"/>
      <c r="AY48" s="80"/>
      <c r="AZ48" s="80"/>
      <c r="BA48" s="80"/>
      <c r="BB48" s="80"/>
      <c r="BC48">
        <v>2</v>
      </c>
      <c r="BD48" s="79" t="str">
        <f>REPLACE(INDEX(GroupVertices[Group],MATCH(Edges24[[#This Row],[Vertex 1]],GroupVertices[Vertex],0)),1,1,"")</f>
        <v>1</v>
      </c>
      <c r="BE48" s="79" t="str">
        <f>REPLACE(INDEX(GroupVertices[Group],MATCH(Edges24[[#This Row],[Vertex 2]],GroupVertices[Vertex],0)),1,1,"")</f>
        <v>6</v>
      </c>
      <c r="BF48" s="48">
        <v>0</v>
      </c>
      <c r="BG48" s="49">
        <v>0</v>
      </c>
      <c r="BH48" s="48">
        <v>0</v>
      </c>
      <c r="BI48" s="49">
        <v>0</v>
      </c>
      <c r="BJ48" s="48">
        <v>0</v>
      </c>
      <c r="BK48" s="49">
        <v>0</v>
      </c>
      <c r="BL48" s="48">
        <v>25</v>
      </c>
      <c r="BM48" s="49">
        <v>100</v>
      </c>
      <c r="BN48" s="48">
        <v>25</v>
      </c>
    </row>
    <row r="49" spans="1:66" ht="15">
      <c r="A49" s="65" t="s">
        <v>243</v>
      </c>
      <c r="B49" s="65" t="s">
        <v>294</v>
      </c>
      <c r="C49" s="66"/>
      <c r="D49" s="67"/>
      <c r="E49" s="68"/>
      <c r="F49" s="69"/>
      <c r="G49" s="66"/>
      <c r="H49" s="70"/>
      <c r="I49" s="71"/>
      <c r="J49" s="71"/>
      <c r="K49" s="34" t="s">
        <v>65</v>
      </c>
      <c r="L49" s="78">
        <v>84</v>
      </c>
      <c r="M49" s="78"/>
      <c r="N49" s="73"/>
      <c r="O49" s="80" t="s">
        <v>318</v>
      </c>
      <c r="P49" s="82">
        <v>43598.421944444446</v>
      </c>
      <c r="Q49" s="80" t="s">
        <v>357</v>
      </c>
      <c r="R49" s="83" t="s">
        <v>418</v>
      </c>
      <c r="S49" s="80" t="s">
        <v>435</v>
      </c>
      <c r="T49" s="80"/>
      <c r="U49" s="80"/>
      <c r="V49" s="83" t="s">
        <v>485</v>
      </c>
      <c r="W49" s="82">
        <v>43598.421944444446</v>
      </c>
      <c r="X49" s="86">
        <v>43598</v>
      </c>
      <c r="Y49" s="88" t="s">
        <v>542</v>
      </c>
      <c r="Z49" s="83" t="s">
        <v>650</v>
      </c>
      <c r="AA49" s="80"/>
      <c r="AB49" s="80"/>
      <c r="AC49" s="88" t="s">
        <v>757</v>
      </c>
      <c r="AD49" s="80"/>
      <c r="AE49" s="80" t="b">
        <v>0</v>
      </c>
      <c r="AF49" s="80">
        <v>1</v>
      </c>
      <c r="AG49" s="88" t="s">
        <v>838</v>
      </c>
      <c r="AH49" s="80" t="b">
        <v>0</v>
      </c>
      <c r="AI49" s="80" t="s">
        <v>866</v>
      </c>
      <c r="AJ49" s="80"/>
      <c r="AK49" s="88" t="s">
        <v>838</v>
      </c>
      <c r="AL49" s="80" t="b">
        <v>0</v>
      </c>
      <c r="AM49" s="80">
        <v>0</v>
      </c>
      <c r="AN49" s="88" t="s">
        <v>838</v>
      </c>
      <c r="AO49" s="80" t="s">
        <v>878</v>
      </c>
      <c r="AP49" s="80" t="b">
        <v>0</v>
      </c>
      <c r="AQ49" s="88" t="s">
        <v>757</v>
      </c>
      <c r="AR49" s="80" t="s">
        <v>197</v>
      </c>
      <c r="AS49" s="80">
        <v>0</v>
      </c>
      <c r="AT49" s="80">
        <v>0</v>
      </c>
      <c r="AU49" s="80"/>
      <c r="AV49" s="80"/>
      <c r="AW49" s="80"/>
      <c r="AX49" s="80"/>
      <c r="AY49" s="80"/>
      <c r="AZ49" s="80"/>
      <c r="BA49" s="80"/>
      <c r="BB49" s="80"/>
      <c r="BC49">
        <v>1</v>
      </c>
      <c r="BD49" s="79" t="str">
        <f>REPLACE(INDEX(GroupVertices[Group],MATCH(Edges24[[#This Row],[Vertex 1]],GroupVertices[Vertex],0)),1,1,"")</f>
        <v>1</v>
      </c>
      <c r="BE49" s="79" t="str">
        <f>REPLACE(INDEX(GroupVertices[Group],MATCH(Edges24[[#This Row],[Vertex 2]],GroupVertices[Vertex],0)),1,1,"")</f>
        <v>1</v>
      </c>
      <c r="BF49" s="48">
        <v>4</v>
      </c>
      <c r="BG49" s="49">
        <v>9.75609756097561</v>
      </c>
      <c r="BH49" s="48">
        <v>0</v>
      </c>
      <c r="BI49" s="49">
        <v>0</v>
      </c>
      <c r="BJ49" s="48">
        <v>0</v>
      </c>
      <c r="BK49" s="49">
        <v>0</v>
      </c>
      <c r="BL49" s="48">
        <v>37</v>
      </c>
      <c r="BM49" s="49">
        <v>90.2439024390244</v>
      </c>
      <c r="BN49" s="48">
        <v>41</v>
      </c>
    </row>
    <row r="50" spans="1:66" ht="15">
      <c r="A50" s="65" t="s">
        <v>237</v>
      </c>
      <c r="B50" s="65" t="s">
        <v>295</v>
      </c>
      <c r="C50" s="66"/>
      <c r="D50" s="67"/>
      <c r="E50" s="68"/>
      <c r="F50" s="69"/>
      <c r="G50" s="66"/>
      <c r="H50" s="70"/>
      <c r="I50" s="71"/>
      <c r="J50" s="71"/>
      <c r="K50" s="34" t="s">
        <v>65</v>
      </c>
      <c r="L50" s="78">
        <v>85</v>
      </c>
      <c r="M50" s="78"/>
      <c r="N50" s="73"/>
      <c r="O50" s="80" t="s">
        <v>318</v>
      </c>
      <c r="P50" s="82">
        <v>43598.438125</v>
      </c>
      <c r="Q50" s="80" t="s">
        <v>358</v>
      </c>
      <c r="R50" s="83" t="s">
        <v>419</v>
      </c>
      <c r="S50" s="80" t="s">
        <v>436</v>
      </c>
      <c r="T50" s="80" t="s">
        <v>442</v>
      </c>
      <c r="U50" s="80"/>
      <c r="V50" s="83" t="s">
        <v>479</v>
      </c>
      <c r="W50" s="82">
        <v>43598.438125</v>
      </c>
      <c r="X50" s="86">
        <v>43598</v>
      </c>
      <c r="Y50" s="88" t="s">
        <v>543</v>
      </c>
      <c r="Z50" s="83" t="s">
        <v>651</v>
      </c>
      <c r="AA50" s="80"/>
      <c r="AB50" s="80"/>
      <c r="AC50" s="88" t="s">
        <v>758</v>
      </c>
      <c r="AD50" s="80"/>
      <c r="AE50" s="80" t="b">
        <v>0</v>
      </c>
      <c r="AF50" s="80">
        <v>5</v>
      </c>
      <c r="AG50" s="88" t="s">
        <v>838</v>
      </c>
      <c r="AH50" s="80" t="b">
        <v>0</v>
      </c>
      <c r="AI50" s="80" t="s">
        <v>866</v>
      </c>
      <c r="AJ50" s="80"/>
      <c r="AK50" s="88" t="s">
        <v>838</v>
      </c>
      <c r="AL50" s="80" t="b">
        <v>0</v>
      </c>
      <c r="AM50" s="80">
        <v>2</v>
      </c>
      <c r="AN50" s="88" t="s">
        <v>838</v>
      </c>
      <c r="AO50" s="80" t="s">
        <v>878</v>
      </c>
      <c r="AP50" s="80" t="b">
        <v>0</v>
      </c>
      <c r="AQ50" s="88" t="s">
        <v>758</v>
      </c>
      <c r="AR50" s="80" t="s">
        <v>320</v>
      </c>
      <c r="AS50" s="80">
        <v>0</v>
      </c>
      <c r="AT50" s="80">
        <v>0</v>
      </c>
      <c r="AU50" s="80"/>
      <c r="AV50" s="80"/>
      <c r="AW50" s="80"/>
      <c r="AX50" s="80"/>
      <c r="AY50" s="80"/>
      <c r="AZ50" s="80"/>
      <c r="BA50" s="80"/>
      <c r="BB50" s="80"/>
      <c r="BC50">
        <v>1</v>
      </c>
      <c r="BD50" s="79" t="str">
        <f>REPLACE(INDEX(GroupVertices[Group],MATCH(Edges24[[#This Row],[Vertex 1]],GroupVertices[Vertex],0)),1,1,"")</f>
        <v>3</v>
      </c>
      <c r="BE50" s="79" t="str">
        <f>REPLACE(INDEX(GroupVertices[Group],MATCH(Edges24[[#This Row],[Vertex 2]],GroupVertices[Vertex],0)),1,1,"")</f>
        <v>3</v>
      </c>
      <c r="BF50" s="48">
        <v>0</v>
      </c>
      <c r="BG50" s="49">
        <v>0</v>
      </c>
      <c r="BH50" s="48">
        <v>0</v>
      </c>
      <c r="BI50" s="49">
        <v>0</v>
      </c>
      <c r="BJ50" s="48">
        <v>0</v>
      </c>
      <c r="BK50" s="49">
        <v>0</v>
      </c>
      <c r="BL50" s="48">
        <v>34</v>
      </c>
      <c r="BM50" s="49">
        <v>100</v>
      </c>
      <c r="BN50" s="48">
        <v>34</v>
      </c>
    </row>
    <row r="51" spans="1:66" ht="15">
      <c r="A51" s="65" t="s">
        <v>243</v>
      </c>
      <c r="B51" s="65" t="s">
        <v>295</v>
      </c>
      <c r="C51" s="66"/>
      <c r="D51" s="67"/>
      <c r="E51" s="68"/>
      <c r="F51" s="69"/>
      <c r="G51" s="66"/>
      <c r="H51" s="70"/>
      <c r="I51" s="71"/>
      <c r="J51" s="71"/>
      <c r="K51" s="34" t="s">
        <v>65</v>
      </c>
      <c r="L51" s="78">
        <v>86</v>
      </c>
      <c r="M51" s="78"/>
      <c r="N51" s="73"/>
      <c r="O51" s="80" t="s">
        <v>318</v>
      </c>
      <c r="P51" s="82">
        <v>43598.43996527778</v>
      </c>
      <c r="Q51" s="80" t="s">
        <v>358</v>
      </c>
      <c r="R51" s="80"/>
      <c r="S51" s="80"/>
      <c r="T51" s="80" t="s">
        <v>442</v>
      </c>
      <c r="U51" s="80"/>
      <c r="V51" s="83" t="s">
        <v>485</v>
      </c>
      <c r="W51" s="82">
        <v>43598.43996527778</v>
      </c>
      <c r="X51" s="86">
        <v>43598</v>
      </c>
      <c r="Y51" s="88" t="s">
        <v>544</v>
      </c>
      <c r="Z51" s="83" t="s">
        <v>652</v>
      </c>
      <c r="AA51" s="80"/>
      <c r="AB51" s="80"/>
      <c r="AC51" s="88" t="s">
        <v>759</v>
      </c>
      <c r="AD51" s="80"/>
      <c r="AE51" s="80" t="b">
        <v>0</v>
      </c>
      <c r="AF51" s="80">
        <v>0</v>
      </c>
      <c r="AG51" s="88" t="s">
        <v>838</v>
      </c>
      <c r="AH51" s="80" t="b">
        <v>0</v>
      </c>
      <c r="AI51" s="80" t="s">
        <v>866</v>
      </c>
      <c r="AJ51" s="80"/>
      <c r="AK51" s="88" t="s">
        <v>838</v>
      </c>
      <c r="AL51" s="80" t="b">
        <v>0</v>
      </c>
      <c r="AM51" s="80">
        <v>2</v>
      </c>
      <c r="AN51" s="88" t="s">
        <v>758</v>
      </c>
      <c r="AO51" s="80" t="s">
        <v>878</v>
      </c>
      <c r="AP51" s="80" t="b">
        <v>0</v>
      </c>
      <c r="AQ51" s="88" t="s">
        <v>758</v>
      </c>
      <c r="AR51" s="80" t="s">
        <v>197</v>
      </c>
      <c r="AS51" s="80">
        <v>0</v>
      </c>
      <c r="AT51" s="80">
        <v>0</v>
      </c>
      <c r="AU51" s="80"/>
      <c r="AV51" s="80"/>
      <c r="AW51" s="80"/>
      <c r="AX51" s="80"/>
      <c r="AY51" s="80"/>
      <c r="AZ51" s="80"/>
      <c r="BA51" s="80"/>
      <c r="BB51" s="80"/>
      <c r="BC51">
        <v>1</v>
      </c>
      <c r="BD51" s="79" t="str">
        <f>REPLACE(INDEX(GroupVertices[Group],MATCH(Edges24[[#This Row],[Vertex 1]],GroupVertices[Vertex],0)),1,1,"")</f>
        <v>1</v>
      </c>
      <c r="BE51" s="79" t="str">
        <f>REPLACE(INDEX(GroupVertices[Group],MATCH(Edges24[[#This Row],[Vertex 2]],GroupVertices[Vertex],0)),1,1,"")</f>
        <v>3</v>
      </c>
      <c r="BF51" s="48">
        <v>0</v>
      </c>
      <c r="BG51" s="49">
        <v>0</v>
      </c>
      <c r="BH51" s="48">
        <v>0</v>
      </c>
      <c r="BI51" s="49">
        <v>0</v>
      </c>
      <c r="BJ51" s="48">
        <v>0</v>
      </c>
      <c r="BK51" s="49">
        <v>0</v>
      </c>
      <c r="BL51" s="48">
        <v>34</v>
      </c>
      <c r="BM51" s="49">
        <v>100</v>
      </c>
      <c r="BN51" s="48">
        <v>34</v>
      </c>
    </row>
    <row r="52" spans="1:66" ht="15">
      <c r="A52" s="65" t="s">
        <v>237</v>
      </c>
      <c r="B52" s="65" t="s">
        <v>296</v>
      </c>
      <c r="C52" s="66"/>
      <c r="D52" s="67"/>
      <c r="E52" s="68"/>
      <c r="F52" s="69"/>
      <c r="G52" s="66"/>
      <c r="H52" s="70"/>
      <c r="I52" s="71"/>
      <c r="J52" s="71"/>
      <c r="K52" s="34" t="s">
        <v>65</v>
      </c>
      <c r="L52" s="78">
        <v>87</v>
      </c>
      <c r="M52" s="78"/>
      <c r="N52" s="73"/>
      <c r="O52" s="80" t="s">
        <v>318</v>
      </c>
      <c r="P52" s="82">
        <v>43598.53491898148</v>
      </c>
      <c r="Q52" s="80" t="s">
        <v>359</v>
      </c>
      <c r="R52" s="83" t="s">
        <v>420</v>
      </c>
      <c r="S52" s="80" t="s">
        <v>437</v>
      </c>
      <c r="T52" s="80" t="s">
        <v>442</v>
      </c>
      <c r="U52" s="80"/>
      <c r="V52" s="83" t="s">
        <v>479</v>
      </c>
      <c r="W52" s="82">
        <v>43598.53491898148</v>
      </c>
      <c r="X52" s="86">
        <v>43598</v>
      </c>
      <c r="Y52" s="88" t="s">
        <v>545</v>
      </c>
      <c r="Z52" s="83" t="s">
        <v>653</v>
      </c>
      <c r="AA52" s="80"/>
      <c r="AB52" s="80"/>
      <c r="AC52" s="88" t="s">
        <v>760</v>
      </c>
      <c r="AD52" s="80"/>
      <c r="AE52" s="80" t="b">
        <v>0</v>
      </c>
      <c r="AF52" s="80">
        <v>5</v>
      </c>
      <c r="AG52" s="88" t="s">
        <v>838</v>
      </c>
      <c r="AH52" s="80" t="b">
        <v>0</v>
      </c>
      <c r="AI52" s="80" t="s">
        <v>866</v>
      </c>
      <c r="AJ52" s="80"/>
      <c r="AK52" s="88" t="s">
        <v>838</v>
      </c>
      <c r="AL52" s="80" t="b">
        <v>0</v>
      </c>
      <c r="AM52" s="80">
        <v>3</v>
      </c>
      <c r="AN52" s="88" t="s">
        <v>838</v>
      </c>
      <c r="AO52" s="80" t="s">
        <v>878</v>
      </c>
      <c r="AP52" s="80" t="b">
        <v>0</v>
      </c>
      <c r="AQ52" s="88" t="s">
        <v>760</v>
      </c>
      <c r="AR52" s="80" t="s">
        <v>320</v>
      </c>
      <c r="AS52" s="80">
        <v>0</v>
      </c>
      <c r="AT52" s="80">
        <v>0</v>
      </c>
      <c r="AU52" s="80"/>
      <c r="AV52" s="80"/>
      <c r="AW52" s="80"/>
      <c r="AX52" s="80"/>
      <c r="AY52" s="80"/>
      <c r="AZ52" s="80"/>
      <c r="BA52" s="80"/>
      <c r="BB52" s="80"/>
      <c r="BC52">
        <v>1</v>
      </c>
      <c r="BD52" s="79" t="str">
        <f>REPLACE(INDEX(GroupVertices[Group],MATCH(Edges24[[#This Row],[Vertex 1]],GroupVertices[Vertex],0)),1,1,"")</f>
        <v>3</v>
      </c>
      <c r="BE52" s="79" t="str">
        <f>REPLACE(INDEX(GroupVertices[Group],MATCH(Edges24[[#This Row],[Vertex 2]],GroupVertices[Vertex],0)),1,1,"")</f>
        <v>3</v>
      </c>
      <c r="BF52" s="48">
        <v>2</v>
      </c>
      <c r="BG52" s="49">
        <v>5.405405405405405</v>
      </c>
      <c r="BH52" s="48">
        <v>1</v>
      </c>
      <c r="BI52" s="49">
        <v>2.7027027027027026</v>
      </c>
      <c r="BJ52" s="48">
        <v>0</v>
      </c>
      <c r="BK52" s="49">
        <v>0</v>
      </c>
      <c r="BL52" s="48">
        <v>34</v>
      </c>
      <c r="BM52" s="49">
        <v>91.89189189189189</v>
      </c>
      <c r="BN52" s="48">
        <v>37</v>
      </c>
    </row>
    <row r="53" spans="1:66" ht="15">
      <c r="A53" s="65" t="s">
        <v>243</v>
      </c>
      <c r="B53" s="65" t="s">
        <v>296</v>
      </c>
      <c r="C53" s="66"/>
      <c r="D53" s="67"/>
      <c r="E53" s="68"/>
      <c r="F53" s="69"/>
      <c r="G53" s="66"/>
      <c r="H53" s="70"/>
      <c r="I53" s="71"/>
      <c r="J53" s="71"/>
      <c r="K53" s="34" t="s">
        <v>65</v>
      </c>
      <c r="L53" s="78">
        <v>88</v>
      </c>
      <c r="M53" s="78"/>
      <c r="N53" s="73"/>
      <c r="O53" s="80" t="s">
        <v>318</v>
      </c>
      <c r="P53" s="82">
        <v>43598.63081018518</v>
      </c>
      <c r="Q53" s="80" t="s">
        <v>359</v>
      </c>
      <c r="R53" s="80"/>
      <c r="S53" s="80"/>
      <c r="T53" s="80"/>
      <c r="U53" s="80"/>
      <c r="V53" s="83" t="s">
        <v>485</v>
      </c>
      <c r="W53" s="82">
        <v>43598.63081018518</v>
      </c>
      <c r="X53" s="86">
        <v>43598</v>
      </c>
      <c r="Y53" s="88" t="s">
        <v>546</v>
      </c>
      <c r="Z53" s="83" t="s">
        <v>654</v>
      </c>
      <c r="AA53" s="80"/>
      <c r="AB53" s="80"/>
      <c r="AC53" s="88" t="s">
        <v>761</v>
      </c>
      <c r="AD53" s="80"/>
      <c r="AE53" s="80" t="b">
        <v>0</v>
      </c>
      <c r="AF53" s="80">
        <v>0</v>
      </c>
      <c r="AG53" s="88" t="s">
        <v>838</v>
      </c>
      <c r="AH53" s="80" t="b">
        <v>0</v>
      </c>
      <c r="AI53" s="80" t="s">
        <v>866</v>
      </c>
      <c r="AJ53" s="80"/>
      <c r="AK53" s="88" t="s">
        <v>838</v>
      </c>
      <c r="AL53" s="80" t="b">
        <v>0</v>
      </c>
      <c r="AM53" s="80">
        <v>3</v>
      </c>
      <c r="AN53" s="88" t="s">
        <v>760</v>
      </c>
      <c r="AO53" s="80" t="s">
        <v>878</v>
      </c>
      <c r="AP53" s="80" t="b">
        <v>0</v>
      </c>
      <c r="AQ53" s="88" t="s">
        <v>760</v>
      </c>
      <c r="AR53" s="80" t="s">
        <v>197</v>
      </c>
      <c r="AS53" s="80">
        <v>0</v>
      </c>
      <c r="AT53" s="80">
        <v>0</v>
      </c>
      <c r="AU53" s="80"/>
      <c r="AV53" s="80"/>
      <c r="AW53" s="80"/>
      <c r="AX53" s="80"/>
      <c r="AY53" s="80"/>
      <c r="AZ53" s="80"/>
      <c r="BA53" s="80"/>
      <c r="BB53" s="80"/>
      <c r="BC53">
        <v>1</v>
      </c>
      <c r="BD53" s="79" t="str">
        <f>REPLACE(INDEX(GroupVertices[Group],MATCH(Edges24[[#This Row],[Vertex 1]],GroupVertices[Vertex],0)),1,1,"")</f>
        <v>1</v>
      </c>
      <c r="BE53" s="79" t="str">
        <f>REPLACE(INDEX(GroupVertices[Group],MATCH(Edges24[[#This Row],[Vertex 2]],GroupVertices[Vertex],0)),1,1,"")</f>
        <v>3</v>
      </c>
      <c r="BF53" s="48">
        <v>2</v>
      </c>
      <c r="BG53" s="49">
        <v>5.405405405405405</v>
      </c>
      <c r="BH53" s="48">
        <v>1</v>
      </c>
      <c r="BI53" s="49">
        <v>2.7027027027027026</v>
      </c>
      <c r="BJ53" s="48">
        <v>0</v>
      </c>
      <c r="BK53" s="49">
        <v>0</v>
      </c>
      <c r="BL53" s="48">
        <v>34</v>
      </c>
      <c r="BM53" s="49">
        <v>91.89189189189189</v>
      </c>
      <c r="BN53" s="48">
        <v>37</v>
      </c>
    </row>
    <row r="54" spans="1:66" ht="15">
      <c r="A54" s="65" t="s">
        <v>243</v>
      </c>
      <c r="B54" s="65" t="s">
        <v>297</v>
      </c>
      <c r="C54" s="66"/>
      <c r="D54" s="67"/>
      <c r="E54" s="68"/>
      <c r="F54" s="69"/>
      <c r="G54" s="66"/>
      <c r="H54" s="70"/>
      <c r="I54" s="71"/>
      <c r="J54" s="71"/>
      <c r="K54" s="34" t="s">
        <v>65</v>
      </c>
      <c r="L54" s="78">
        <v>89</v>
      </c>
      <c r="M54" s="78"/>
      <c r="N54" s="73"/>
      <c r="O54" s="80" t="s">
        <v>319</v>
      </c>
      <c r="P54" s="82">
        <v>43598.6616087963</v>
      </c>
      <c r="Q54" s="80" t="s">
        <v>360</v>
      </c>
      <c r="R54" s="80"/>
      <c r="S54" s="80"/>
      <c r="T54" s="80"/>
      <c r="U54" s="80"/>
      <c r="V54" s="83" t="s">
        <v>485</v>
      </c>
      <c r="W54" s="82">
        <v>43598.6616087963</v>
      </c>
      <c r="X54" s="86">
        <v>43598</v>
      </c>
      <c r="Y54" s="88" t="s">
        <v>547</v>
      </c>
      <c r="Z54" s="83" t="s">
        <v>655</v>
      </c>
      <c r="AA54" s="80"/>
      <c r="AB54" s="80"/>
      <c r="AC54" s="88" t="s">
        <v>762</v>
      </c>
      <c r="AD54" s="88" t="s">
        <v>828</v>
      </c>
      <c r="AE54" s="80" t="b">
        <v>0</v>
      </c>
      <c r="AF54" s="80">
        <v>0</v>
      </c>
      <c r="AG54" s="88" t="s">
        <v>857</v>
      </c>
      <c r="AH54" s="80" t="b">
        <v>0</v>
      </c>
      <c r="AI54" s="80" t="s">
        <v>866</v>
      </c>
      <c r="AJ54" s="80"/>
      <c r="AK54" s="88" t="s">
        <v>838</v>
      </c>
      <c r="AL54" s="80" t="b">
        <v>0</v>
      </c>
      <c r="AM54" s="80">
        <v>0</v>
      </c>
      <c r="AN54" s="88" t="s">
        <v>838</v>
      </c>
      <c r="AO54" s="80" t="s">
        <v>878</v>
      </c>
      <c r="AP54" s="80" t="b">
        <v>0</v>
      </c>
      <c r="AQ54" s="88" t="s">
        <v>828</v>
      </c>
      <c r="AR54" s="80" t="s">
        <v>197</v>
      </c>
      <c r="AS54" s="80">
        <v>0</v>
      </c>
      <c r="AT54" s="80">
        <v>0</v>
      </c>
      <c r="AU54" s="80"/>
      <c r="AV54" s="80"/>
      <c r="AW54" s="80"/>
      <c r="AX54" s="80"/>
      <c r="AY54" s="80"/>
      <c r="AZ54" s="80"/>
      <c r="BA54" s="80"/>
      <c r="BB54" s="80"/>
      <c r="BC54">
        <v>1</v>
      </c>
      <c r="BD54" s="79" t="str">
        <f>REPLACE(INDEX(GroupVertices[Group],MATCH(Edges24[[#This Row],[Vertex 1]],GroupVertices[Vertex],0)),1,1,"")</f>
        <v>1</v>
      </c>
      <c r="BE54" s="79" t="str">
        <f>REPLACE(INDEX(GroupVertices[Group],MATCH(Edges24[[#This Row],[Vertex 2]],GroupVertices[Vertex],0)),1,1,"")</f>
        <v>1</v>
      </c>
      <c r="BF54" s="48">
        <v>0</v>
      </c>
      <c r="BG54" s="49">
        <v>0</v>
      </c>
      <c r="BH54" s="48">
        <v>0</v>
      </c>
      <c r="BI54" s="49">
        <v>0</v>
      </c>
      <c r="BJ54" s="48">
        <v>0</v>
      </c>
      <c r="BK54" s="49">
        <v>0</v>
      </c>
      <c r="BL54" s="48">
        <v>7</v>
      </c>
      <c r="BM54" s="49">
        <v>100</v>
      </c>
      <c r="BN54" s="48">
        <v>7</v>
      </c>
    </row>
    <row r="55" spans="1:66" ht="15">
      <c r="A55" s="65" t="s">
        <v>243</v>
      </c>
      <c r="B55" s="65" t="s">
        <v>240</v>
      </c>
      <c r="C55" s="66"/>
      <c r="D55" s="67"/>
      <c r="E55" s="68"/>
      <c r="F55" s="69"/>
      <c r="G55" s="66"/>
      <c r="H55" s="70"/>
      <c r="I55" s="71"/>
      <c r="J55" s="71"/>
      <c r="K55" s="34" t="s">
        <v>66</v>
      </c>
      <c r="L55" s="78">
        <v>91</v>
      </c>
      <c r="M55" s="78"/>
      <c r="N55" s="73"/>
      <c r="O55" s="80" t="s">
        <v>319</v>
      </c>
      <c r="P55" s="82">
        <v>43598.69060185185</v>
      </c>
      <c r="Q55" s="80" t="s">
        <v>361</v>
      </c>
      <c r="R55" s="80"/>
      <c r="S55" s="80"/>
      <c r="T55" s="80"/>
      <c r="U55" s="80"/>
      <c r="V55" s="83" t="s">
        <v>485</v>
      </c>
      <c r="W55" s="82">
        <v>43598.69060185185</v>
      </c>
      <c r="X55" s="86">
        <v>43598</v>
      </c>
      <c r="Y55" s="88" t="s">
        <v>548</v>
      </c>
      <c r="Z55" s="83" t="s">
        <v>656</v>
      </c>
      <c r="AA55" s="80"/>
      <c r="AB55" s="80"/>
      <c r="AC55" s="88" t="s">
        <v>763</v>
      </c>
      <c r="AD55" s="88" t="s">
        <v>829</v>
      </c>
      <c r="AE55" s="80" t="b">
        <v>0</v>
      </c>
      <c r="AF55" s="80">
        <v>0</v>
      </c>
      <c r="AG55" s="88" t="s">
        <v>840</v>
      </c>
      <c r="AH55" s="80" t="b">
        <v>0</v>
      </c>
      <c r="AI55" s="80" t="s">
        <v>866</v>
      </c>
      <c r="AJ55" s="80"/>
      <c r="AK55" s="88" t="s">
        <v>838</v>
      </c>
      <c r="AL55" s="80" t="b">
        <v>0</v>
      </c>
      <c r="AM55" s="80">
        <v>0</v>
      </c>
      <c r="AN55" s="88" t="s">
        <v>838</v>
      </c>
      <c r="AO55" s="80" t="s">
        <v>878</v>
      </c>
      <c r="AP55" s="80" t="b">
        <v>0</v>
      </c>
      <c r="AQ55" s="88" t="s">
        <v>829</v>
      </c>
      <c r="AR55" s="80" t="s">
        <v>197</v>
      </c>
      <c r="AS55" s="80">
        <v>0</v>
      </c>
      <c r="AT55" s="80">
        <v>0</v>
      </c>
      <c r="AU55" s="80"/>
      <c r="AV55" s="80"/>
      <c r="AW55" s="80"/>
      <c r="AX55" s="80"/>
      <c r="AY55" s="80"/>
      <c r="AZ55" s="80"/>
      <c r="BA55" s="80"/>
      <c r="BB55" s="80"/>
      <c r="BC55">
        <v>1</v>
      </c>
      <c r="BD55" s="79" t="str">
        <f>REPLACE(INDEX(GroupVertices[Group],MATCH(Edges24[[#This Row],[Vertex 1]],GroupVertices[Vertex],0)),1,1,"")</f>
        <v>1</v>
      </c>
      <c r="BE55" s="79" t="str">
        <f>REPLACE(INDEX(GroupVertices[Group],MATCH(Edges24[[#This Row],[Vertex 2]],GroupVertices[Vertex],0)),1,1,"")</f>
        <v>9</v>
      </c>
      <c r="BF55" s="48">
        <v>0</v>
      </c>
      <c r="BG55" s="49">
        <v>0</v>
      </c>
      <c r="BH55" s="48">
        <v>0</v>
      </c>
      <c r="BI55" s="49">
        <v>0</v>
      </c>
      <c r="BJ55" s="48">
        <v>0</v>
      </c>
      <c r="BK55" s="49">
        <v>0</v>
      </c>
      <c r="BL55" s="48">
        <v>12</v>
      </c>
      <c r="BM55" s="49">
        <v>100</v>
      </c>
      <c r="BN55" s="48">
        <v>12</v>
      </c>
    </row>
    <row r="56" spans="1:66" ht="15">
      <c r="A56" s="65" t="s">
        <v>256</v>
      </c>
      <c r="B56" s="65" t="s">
        <v>298</v>
      </c>
      <c r="C56" s="66"/>
      <c r="D56" s="67"/>
      <c r="E56" s="68"/>
      <c r="F56" s="69"/>
      <c r="G56" s="66"/>
      <c r="H56" s="70"/>
      <c r="I56" s="71"/>
      <c r="J56" s="71"/>
      <c r="K56" s="34" t="s">
        <v>65</v>
      </c>
      <c r="L56" s="78">
        <v>92</v>
      </c>
      <c r="M56" s="78"/>
      <c r="N56" s="73"/>
      <c r="O56" s="80" t="s">
        <v>318</v>
      </c>
      <c r="P56" s="82">
        <v>43598.743125</v>
      </c>
      <c r="Q56" s="80" t="s">
        <v>362</v>
      </c>
      <c r="R56" s="80"/>
      <c r="S56" s="80"/>
      <c r="T56" s="80"/>
      <c r="U56" s="83" t="s">
        <v>462</v>
      </c>
      <c r="V56" s="83" t="s">
        <v>462</v>
      </c>
      <c r="W56" s="82">
        <v>43598.743125</v>
      </c>
      <c r="X56" s="86">
        <v>43598</v>
      </c>
      <c r="Y56" s="88" t="s">
        <v>549</v>
      </c>
      <c r="Z56" s="83" t="s">
        <v>657</v>
      </c>
      <c r="AA56" s="80"/>
      <c r="AB56" s="80"/>
      <c r="AC56" s="88" t="s">
        <v>764</v>
      </c>
      <c r="AD56" s="80"/>
      <c r="AE56" s="80" t="b">
        <v>0</v>
      </c>
      <c r="AF56" s="80">
        <v>2</v>
      </c>
      <c r="AG56" s="88" t="s">
        <v>838</v>
      </c>
      <c r="AH56" s="80" t="b">
        <v>0</v>
      </c>
      <c r="AI56" s="80" t="s">
        <v>866</v>
      </c>
      <c r="AJ56" s="80"/>
      <c r="AK56" s="88" t="s">
        <v>838</v>
      </c>
      <c r="AL56" s="80" t="b">
        <v>0</v>
      </c>
      <c r="AM56" s="80">
        <v>1</v>
      </c>
      <c r="AN56" s="88" t="s">
        <v>838</v>
      </c>
      <c r="AO56" s="80" t="s">
        <v>881</v>
      </c>
      <c r="AP56" s="80" t="b">
        <v>0</v>
      </c>
      <c r="AQ56" s="88" t="s">
        <v>764</v>
      </c>
      <c r="AR56" s="80" t="s">
        <v>320</v>
      </c>
      <c r="AS56" s="80">
        <v>0</v>
      </c>
      <c r="AT56" s="80">
        <v>0</v>
      </c>
      <c r="AU56" s="80"/>
      <c r="AV56" s="80"/>
      <c r="AW56" s="80"/>
      <c r="AX56" s="80"/>
      <c r="AY56" s="80"/>
      <c r="AZ56" s="80"/>
      <c r="BA56" s="80"/>
      <c r="BB56" s="80"/>
      <c r="BC56">
        <v>1</v>
      </c>
      <c r="BD56" s="79" t="str">
        <f>REPLACE(INDEX(GroupVertices[Group],MATCH(Edges24[[#This Row],[Vertex 1]],GroupVertices[Vertex],0)),1,1,"")</f>
        <v>1</v>
      </c>
      <c r="BE56" s="79" t="str">
        <f>REPLACE(INDEX(GroupVertices[Group],MATCH(Edges24[[#This Row],[Vertex 2]],GroupVertices[Vertex],0)),1,1,"")</f>
        <v>1</v>
      </c>
      <c r="BF56" s="48">
        <v>0</v>
      </c>
      <c r="BG56" s="49">
        <v>0</v>
      </c>
      <c r="BH56" s="48">
        <v>0</v>
      </c>
      <c r="BI56" s="49">
        <v>0</v>
      </c>
      <c r="BJ56" s="48">
        <v>0</v>
      </c>
      <c r="BK56" s="49">
        <v>0</v>
      </c>
      <c r="BL56" s="48">
        <v>41</v>
      </c>
      <c r="BM56" s="49">
        <v>100</v>
      </c>
      <c r="BN56" s="48">
        <v>41</v>
      </c>
    </row>
    <row r="57" spans="1:66" ht="15">
      <c r="A57" s="65" t="s">
        <v>243</v>
      </c>
      <c r="B57" s="65" t="s">
        <v>256</v>
      </c>
      <c r="C57" s="66"/>
      <c r="D57" s="67"/>
      <c r="E57" s="68"/>
      <c r="F57" s="69"/>
      <c r="G57" s="66"/>
      <c r="H57" s="70"/>
      <c r="I57" s="71"/>
      <c r="J57" s="71"/>
      <c r="K57" s="34" t="s">
        <v>65</v>
      </c>
      <c r="L57" s="78">
        <v>93</v>
      </c>
      <c r="M57" s="78"/>
      <c r="N57" s="73"/>
      <c r="O57" s="80" t="s">
        <v>320</v>
      </c>
      <c r="P57" s="82">
        <v>43598.74563657407</v>
      </c>
      <c r="Q57" s="80" t="s">
        <v>362</v>
      </c>
      <c r="R57" s="80"/>
      <c r="S57" s="80"/>
      <c r="T57" s="80"/>
      <c r="U57" s="80"/>
      <c r="V57" s="83" t="s">
        <v>485</v>
      </c>
      <c r="W57" s="82">
        <v>43598.74563657407</v>
      </c>
      <c r="X57" s="86">
        <v>43598</v>
      </c>
      <c r="Y57" s="88" t="s">
        <v>550</v>
      </c>
      <c r="Z57" s="83" t="s">
        <v>658</v>
      </c>
      <c r="AA57" s="80"/>
      <c r="AB57" s="80"/>
      <c r="AC57" s="88" t="s">
        <v>765</v>
      </c>
      <c r="AD57" s="80"/>
      <c r="AE57" s="80" t="b">
        <v>0</v>
      </c>
      <c r="AF57" s="80">
        <v>0</v>
      </c>
      <c r="AG57" s="88" t="s">
        <v>838</v>
      </c>
      <c r="AH57" s="80" t="b">
        <v>0</v>
      </c>
      <c r="AI57" s="80" t="s">
        <v>866</v>
      </c>
      <c r="AJ57" s="80"/>
      <c r="AK57" s="88" t="s">
        <v>838</v>
      </c>
      <c r="AL57" s="80" t="b">
        <v>0</v>
      </c>
      <c r="AM57" s="80">
        <v>1</v>
      </c>
      <c r="AN57" s="88" t="s">
        <v>764</v>
      </c>
      <c r="AO57" s="80" t="s">
        <v>878</v>
      </c>
      <c r="AP57" s="80" t="b">
        <v>0</v>
      </c>
      <c r="AQ57" s="88" t="s">
        <v>764</v>
      </c>
      <c r="AR57" s="80" t="s">
        <v>197</v>
      </c>
      <c r="AS57" s="80">
        <v>0</v>
      </c>
      <c r="AT57" s="80">
        <v>0</v>
      </c>
      <c r="AU57" s="80"/>
      <c r="AV57" s="80"/>
      <c r="AW57" s="80"/>
      <c r="AX57" s="80"/>
      <c r="AY57" s="80"/>
      <c r="AZ57" s="80"/>
      <c r="BA57" s="80"/>
      <c r="BB57" s="80"/>
      <c r="BC57">
        <v>1</v>
      </c>
      <c r="BD57" s="79" t="str">
        <f>REPLACE(INDEX(GroupVertices[Group],MATCH(Edges24[[#This Row],[Vertex 1]],GroupVertices[Vertex],0)),1,1,"")</f>
        <v>1</v>
      </c>
      <c r="BE57" s="79" t="str">
        <f>REPLACE(INDEX(GroupVertices[Group],MATCH(Edges24[[#This Row],[Vertex 2]],GroupVertices[Vertex],0)),1,1,"")</f>
        <v>1</v>
      </c>
      <c r="BF57" s="48"/>
      <c r="BG57" s="49"/>
      <c r="BH57" s="48"/>
      <c r="BI57" s="49"/>
      <c r="BJ57" s="48"/>
      <c r="BK57" s="49"/>
      <c r="BL57" s="48"/>
      <c r="BM57" s="49"/>
      <c r="BN57" s="48"/>
    </row>
    <row r="58" spans="1:66" ht="15">
      <c r="A58" s="65" t="s">
        <v>243</v>
      </c>
      <c r="B58" s="65" t="s">
        <v>299</v>
      </c>
      <c r="C58" s="66"/>
      <c r="D58" s="67"/>
      <c r="E58" s="68"/>
      <c r="F58" s="69"/>
      <c r="G58" s="66"/>
      <c r="H58" s="70"/>
      <c r="I58" s="71"/>
      <c r="J58" s="71"/>
      <c r="K58" s="34" t="s">
        <v>65</v>
      </c>
      <c r="L58" s="78">
        <v>95</v>
      </c>
      <c r="M58" s="78"/>
      <c r="N58" s="73"/>
      <c r="O58" s="80" t="s">
        <v>318</v>
      </c>
      <c r="P58" s="82">
        <v>43598.793958333335</v>
      </c>
      <c r="Q58" s="80" t="s">
        <v>363</v>
      </c>
      <c r="R58" s="80"/>
      <c r="S58" s="80"/>
      <c r="T58" s="80"/>
      <c r="U58" s="80"/>
      <c r="V58" s="83" t="s">
        <v>485</v>
      </c>
      <c r="W58" s="82">
        <v>43598.793958333335</v>
      </c>
      <c r="X58" s="86">
        <v>43598</v>
      </c>
      <c r="Y58" s="88" t="s">
        <v>551</v>
      </c>
      <c r="Z58" s="83" t="s">
        <v>659</v>
      </c>
      <c r="AA58" s="80"/>
      <c r="AB58" s="80"/>
      <c r="AC58" s="88" t="s">
        <v>766</v>
      </c>
      <c r="AD58" s="88" t="s">
        <v>830</v>
      </c>
      <c r="AE58" s="80" t="b">
        <v>0</v>
      </c>
      <c r="AF58" s="80">
        <v>0</v>
      </c>
      <c r="AG58" s="88" t="s">
        <v>858</v>
      </c>
      <c r="AH58" s="80" t="b">
        <v>0</v>
      </c>
      <c r="AI58" s="80" t="s">
        <v>866</v>
      </c>
      <c r="AJ58" s="80"/>
      <c r="AK58" s="88" t="s">
        <v>838</v>
      </c>
      <c r="AL58" s="80" t="b">
        <v>0</v>
      </c>
      <c r="AM58" s="80">
        <v>0</v>
      </c>
      <c r="AN58" s="88" t="s">
        <v>838</v>
      </c>
      <c r="AO58" s="80" t="s">
        <v>878</v>
      </c>
      <c r="AP58" s="80" t="b">
        <v>0</v>
      </c>
      <c r="AQ58" s="88" t="s">
        <v>830</v>
      </c>
      <c r="AR58" s="80" t="s">
        <v>197</v>
      </c>
      <c r="AS58" s="80">
        <v>0</v>
      </c>
      <c r="AT58" s="80">
        <v>0</v>
      </c>
      <c r="AU58" s="80"/>
      <c r="AV58" s="80"/>
      <c r="AW58" s="80"/>
      <c r="AX58" s="80"/>
      <c r="AY58" s="80"/>
      <c r="AZ58" s="80"/>
      <c r="BA58" s="80"/>
      <c r="BB58" s="80"/>
      <c r="BC58">
        <v>1</v>
      </c>
      <c r="BD58" s="79" t="str">
        <f>REPLACE(INDEX(GroupVertices[Group],MATCH(Edges24[[#This Row],[Vertex 1]],GroupVertices[Vertex],0)),1,1,"")</f>
        <v>1</v>
      </c>
      <c r="BE58" s="79" t="str">
        <f>REPLACE(INDEX(GroupVertices[Group],MATCH(Edges24[[#This Row],[Vertex 2]],GroupVertices[Vertex],0)),1,1,"")</f>
        <v>1</v>
      </c>
      <c r="BF58" s="48"/>
      <c r="BG58" s="49"/>
      <c r="BH58" s="48"/>
      <c r="BI58" s="49"/>
      <c r="BJ58" s="48"/>
      <c r="BK58" s="49"/>
      <c r="BL58" s="48"/>
      <c r="BM58" s="49"/>
      <c r="BN58" s="48"/>
    </row>
    <row r="59" spans="1:66" ht="15">
      <c r="A59" s="65" t="s">
        <v>243</v>
      </c>
      <c r="B59" s="65" t="s">
        <v>301</v>
      </c>
      <c r="C59" s="66"/>
      <c r="D59" s="67"/>
      <c r="E59" s="68"/>
      <c r="F59" s="69"/>
      <c r="G59" s="66"/>
      <c r="H59" s="70"/>
      <c r="I59" s="71"/>
      <c r="J59" s="71"/>
      <c r="K59" s="34" t="s">
        <v>65</v>
      </c>
      <c r="L59" s="78">
        <v>97</v>
      </c>
      <c r="M59" s="78"/>
      <c r="N59" s="73"/>
      <c r="O59" s="80" t="s">
        <v>319</v>
      </c>
      <c r="P59" s="82">
        <v>43598.83331018518</v>
      </c>
      <c r="Q59" s="80" t="s">
        <v>364</v>
      </c>
      <c r="R59" s="80"/>
      <c r="S59" s="80"/>
      <c r="T59" s="80"/>
      <c r="U59" s="80"/>
      <c r="V59" s="83" t="s">
        <v>485</v>
      </c>
      <c r="W59" s="82">
        <v>43598.83331018518</v>
      </c>
      <c r="X59" s="86">
        <v>43598</v>
      </c>
      <c r="Y59" s="88" t="s">
        <v>552</v>
      </c>
      <c r="Z59" s="83" t="s">
        <v>660</v>
      </c>
      <c r="AA59" s="80"/>
      <c r="AB59" s="80"/>
      <c r="AC59" s="88" t="s">
        <v>767</v>
      </c>
      <c r="AD59" s="88" t="s">
        <v>831</v>
      </c>
      <c r="AE59" s="80" t="b">
        <v>0</v>
      </c>
      <c r="AF59" s="80">
        <v>0</v>
      </c>
      <c r="AG59" s="88" t="s">
        <v>859</v>
      </c>
      <c r="AH59" s="80" t="b">
        <v>0</v>
      </c>
      <c r="AI59" s="80" t="s">
        <v>866</v>
      </c>
      <c r="AJ59" s="80"/>
      <c r="AK59" s="88" t="s">
        <v>838</v>
      </c>
      <c r="AL59" s="80" t="b">
        <v>0</v>
      </c>
      <c r="AM59" s="80">
        <v>0</v>
      </c>
      <c r="AN59" s="88" t="s">
        <v>838</v>
      </c>
      <c r="AO59" s="80" t="s">
        <v>878</v>
      </c>
      <c r="AP59" s="80" t="b">
        <v>0</v>
      </c>
      <c r="AQ59" s="88" t="s">
        <v>831</v>
      </c>
      <c r="AR59" s="80" t="s">
        <v>197</v>
      </c>
      <c r="AS59" s="80">
        <v>0</v>
      </c>
      <c r="AT59" s="80">
        <v>0</v>
      </c>
      <c r="AU59" s="80"/>
      <c r="AV59" s="80"/>
      <c r="AW59" s="80"/>
      <c r="AX59" s="80"/>
      <c r="AY59" s="80"/>
      <c r="AZ59" s="80"/>
      <c r="BA59" s="80"/>
      <c r="BB59" s="80"/>
      <c r="BC59">
        <v>2</v>
      </c>
      <c r="BD59" s="79" t="str">
        <f>REPLACE(INDEX(GroupVertices[Group],MATCH(Edges24[[#This Row],[Vertex 1]],GroupVertices[Vertex],0)),1,1,"")</f>
        <v>1</v>
      </c>
      <c r="BE59" s="79" t="str">
        <f>REPLACE(INDEX(GroupVertices[Group],MATCH(Edges24[[#This Row],[Vertex 2]],GroupVertices[Vertex],0)),1,1,"")</f>
        <v>1</v>
      </c>
      <c r="BF59" s="48">
        <v>0</v>
      </c>
      <c r="BG59" s="49">
        <v>0</v>
      </c>
      <c r="BH59" s="48">
        <v>0</v>
      </c>
      <c r="BI59" s="49">
        <v>0</v>
      </c>
      <c r="BJ59" s="48">
        <v>0</v>
      </c>
      <c r="BK59" s="49">
        <v>0</v>
      </c>
      <c r="BL59" s="48">
        <v>3</v>
      </c>
      <c r="BM59" s="49">
        <v>100</v>
      </c>
      <c r="BN59" s="48">
        <v>3</v>
      </c>
    </row>
    <row r="60" spans="1:66" ht="15">
      <c r="A60" s="65" t="s">
        <v>243</v>
      </c>
      <c r="B60" s="65" t="s">
        <v>301</v>
      </c>
      <c r="C60" s="66"/>
      <c r="D60" s="67"/>
      <c r="E60" s="68"/>
      <c r="F60" s="69"/>
      <c r="G60" s="66"/>
      <c r="H60" s="70"/>
      <c r="I60" s="71"/>
      <c r="J60" s="71"/>
      <c r="K60" s="34" t="s">
        <v>65</v>
      </c>
      <c r="L60" s="78">
        <v>98</v>
      </c>
      <c r="M60" s="78"/>
      <c r="N60" s="73"/>
      <c r="O60" s="80" t="s">
        <v>319</v>
      </c>
      <c r="P60" s="82">
        <v>43598.83400462963</v>
      </c>
      <c r="Q60" s="80" t="s">
        <v>365</v>
      </c>
      <c r="R60" s="80"/>
      <c r="S60" s="80"/>
      <c r="T60" s="80"/>
      <c r="U60" s="80"/>
      <c r="V60" s="83" t="s">
        <v>485</v>
      </c>
      <c r="W60" s="82">
        <v>43598.83400462963</v>
      </c>
      <c r="X60" s="86">
        <v>43598</v>
      </c>
      <c r="Y60" s="88" t="s">
        <v>553</v>
      </c>
      <c r="Z60" s="83" t="s">
        <v>661</v>
      </c>
      <c r="AA60" s="80"/>
      <c r="AB60" s="80"/>
      <c r="AC60" s="88" t="s">
        <v>768</v>
      </c>
      <c r="AD60" s="88" t="s">
        <v>767</v>
      </c>
      <c r="AE60" s="80" t="b">
        <v>0</v>
      </c>
      <c r="AF60" s="80">
        <v>2</v>
      </c>
      <c r="AG60" s="88" t="s">
        <v>839</v>
      </c>
      <c r="AH60" s="80" t="b">
        <v>0</v>
      </c>
      <c r="AI60" s="80" t="s">
        <v>866</v>
      </c>
      <c r="AJ60" s="80"/>
      <c r="AK60" s="88" t="s">
        <v>838</v>
      </c>
      <c r="AL60" s="80" t="b">
        <v>0</v>
      </c>
      <c r="AM60" s="80">
        <v>0</v>
      </c>
      <c r="AN60" s="88" t="s">
        <v>838</v>
      </c>
      <c r="AO60" s="80" t="s">
        <v>878</v>
      </c>
      <c r="AP60" s="80" t="b">
        <v>0</v>
      </c>
      <c r="AQ60" s="88" t="s">
        <v>767</v>
      </c>
      <c r="AR60" s="80" t="s">
        <v>197</v>
      </c>
      <c r="AS60" s="80">
        <v>0</v>
      </c>
      <c r="AT60" s="80">
        <v>0</v>
      </c>
      <c r="AU60" s="80"/>
      <c r="AV60" s="80"/>
      <c r="AW60" s="80"/>
      <c r="AX60" s="80"/>
      <c r="AY60" s="80"/>
      <c r="AZ60" s="80"/>
      <c r="BA60" s="80"/>
      <c r="BB60" s="80"/>
      <c r="BC60">
        <v>2</v>
      </c>
      <c r="BD60" s="79" t="str">
        <f>REPLACE(INDEX(GroupVertices[Group],MATCH(Edges24[[#This Row],[Vertex 1]],GroupVertices[Vertex],0)),1,1,"")</f>
        <v>1</v>
      </c>
      <c r="BE60" s="79" t="str">
        <f>REPLACE(INDEX(GroupVertices[Group],MATCH(Edges24[[#This Row],[Vertex 2]],GroupVertices[Vertex],0)),1,1,"")</f>
        <v>1</v>
      </c>
      <c r="BF60" s="48">
        <v>0</v>
      </c>
      <c r="BG60" s="49">
        <v>0</v>
      </c>
      <c r="BH60" s="48">
        <v>0</v>
      </c>
      <c r="BI60" s="49">
        <v>0</v>
      </c>
      <c r="BJ60" s="48">
        <v>0</v>
      </c>
      <c r="BK60" s="49">
        <v>0</v>
      </c>
      <c r="BL60" s="48">
        <v>21</v>
      </c>
      <c r="BM60" s="49">
        <v>100</v>
      </c>
      <c r="BN60" s="48">
        <v>21</v>
      </c>
    </row>
    <row r="61" spans="1:66" ht="15">
      <c r="A61" s="65" t="s">
        <v>243</v>
      </c>
      <c r="B61" s="65" t="s">
        <v>302</v>
      </c>
      <c r="C61" s="66"/>
      <c r="D61" s="67"/>
      <c r="E61" s="68"/>
      <c r="F61" s="69"/>
      <c r="G61" s="66"/>
      <c r="H61" s="70"/>
      <c r="I61" s="71"/>
      <c r="J61" s="71"/>
      <c r="K61" s="34" t="s">
        <v>65</v>
      </c>
      <c r="L61" s="78">
        <v>99</v>
      </c>
      <c r="M61" s="78"/>
      <c r="N61" s="73"/>
      <c r="O61" s="80" t="s">
        <v>319</v>
      </c>
      <c r="P61" s="82">
        <v>43598.920648148145</v>
      </c>
      <c r="Q61" s="80" t="s">
        <v>366</v>
      </c>
      <c r="R61" s="80"/>
      <c r="S61" s="80"/>
      <c r="T61" s="80" t="s">
        <v>446</v>
      </c>
      <c r="U61" s="80"/>
      <c r="V61" s="83" t="s">
        <v>485</v>
      </c>
      <c r="W61" s="82">
        <v>43598.920648148145</v>
      </c>
      <c r="X61" s="86">
        <v>43598</v>
      </c>
      <c r="Y61" s="88" t="s">
        <v>554</v>
      </c>
      <c r="Z61" s="83" t="s">
        <v>662</v>
      </c>
      <c r="AA61" s="80"/>
      <c r="AB61" s="80"/>
      <c r="AC61" s="88" t="s">
        <v>769</v>
      </c>
      <c r="AD61" s="88" t="s">
        <v>832</v>
      </c>
      <c r="AE61" s="80" t="b">
        <v>0</v>
      </c>
      <c r="AF61" s="80">
        <v>0</v>
      </c>
      <c r="AG61" s="88" t="s">
        <v>860</v>
      </c>
      <c r="AH61" s="80" t="b">
        <v>0</v>
      </c>
      <c r="AI61" s="80" t="s">
        <v>867</v>
      </c>
      <c r="AJ61" s="80"/>
      <c r="AK61" s="88" t="s">
        <v>838</v>
      </c>
      <c r="AL61" s="80" t="b">
        <v>0</v>
      </c>
      <c r="AM61" s="80">
        <v>0</v>
      </c>
      <c r="AN61" s="88" t="s">
        <v>838</v>
      </c>
      <c r="AO61" s="80" t="s">
        <v>878</v>
      </c>
      <c r="AP61" s="80" t="b">
        <v>0</v>
      </c>
      <c r="AQ61" s="88" t="s">
        <v>832</v>
      </c>
      <c r="AR61" s="80" t="s">
        <v>197</v>
      </c>
      <c r="AS61" s="80">
        <v>0</v>
      </c>
      <c r="AT61" s="80">
        <v>0</v>
      </c>
      <c r="AU61" s="80"/>
      <c r="AV61" s="80"/>
      <c r="AW61" s="80"/>
      <c r="AX61" s="80"/>
      <c r="AY61" s="80"/>
      <c r="AZ61" s="80"/>
      <c r="BA61" s="80"/>
      <c r="BB61" s="80"/>
      <c r="BC61">
        <v>1</v>
      </c>
      <c r="BD61" s="79" t="str">
        <f>REPLACE(INDEX(GroupVertices[Group],MATCH(Edges24[[#This Row],[Vertex 1]],GroupVertices[Vertex],0)),1,1,"")</f>
        <v>1</v>
      </c>
      <c r="BE61" s="79" t="str">
        <f>REPLACE(INDEX(GroupVertices[Group],MATCH(Edges24[[#This Row],[Vertex 2]],GroupVertices[Vertex],0)),1,1,"")</f>
        <v>1</v>
      </c>
      <c r="BF61" s="48">
        <v>0</v>
      </c>
      <c r="BG61" s="49">
        <v>0</v>
      </c>
      <c r="BH61" s="48">
        <v>0</v>
      </c>
      <c r="BI61" s="49">
        <v>0</v>
      </c>
      <c r="BJ61" s="48">
        <v>0</v>
      </c>
      <c r="BK61" s="49">
        <v>0</v>
      </c>
      <c r="BL61" s="48">
        <v>2</v>
      </c>
      <c r="BM61" s="49">
        <v>100</v>
      </c>
      <c r="BN61" s="48">
        <v>2</v>
      </c>
    </row>
    <row r="62" spans="1:66" ht="15">
      <c r="A62" s="65" t="s">
        <v>239</v>
      </c>
      <c r="B62" s="65" t="s">
        <v>243</v>
      </c>
      <c r="C62" s="66"/>
      <c r="D62" s="67"/>
      <c r="E62" s="68"/>
      <c r="F62" s="69"/>
      <c r="G62" s="66"/>
      <c r="H62" s="70"/>
      <c r="I62" s="71"/>
      <c r="J62" s="71"/>
      <c r="K62" s="34" t="s">
        <v>66</v>
      </c>
      <c r="L62" s="78">
        <v>101</v>
      </c>
      <c r="M62" s="78"/>
      <c r="N62" s="73"/>
      <c r="O62" s="80" t="s">
        <v>319</v>
      </c>
      <c r="P62" s="82">
        <v>43598.74267361111</v>
      </c>
      <c r="Q62" s="80" t="s">
        <v>367</v>
      </c>
      <c r="R62" s="80"/>
      <c r="S62" s="80"/>
      <c r="T62" s="80"/>
      <c r="U62" s="80"/>
      <c r="V62" s="83" t="s">
        <v>481</v>
      </c>
      <c r="W62" s="82">
        <v>43598.74267361111</v>
      </c>
      <c r="X62" s="86">
        <v>43598</v>
      </c>
      <c r="Y62" s="88" t="s">
        <v>555</v>
      </c>
      <c r="Z62" s="83" t="s">
        <v>663</v>
      </c>
      <c r="AA62" s="80"/>
      <c r="AB62" s="80"/>
      <c r="AC62" s="88" t="s">
        <v>770</v>
      </c>
      <c r="AD62" s="88" t="s">
        <v>772</v>
      </c>
      <c r="AE62" s="80" t="b">
        <v>0</v>
      </c>
      <c r="AF62" s="80">
        <v>0</v>
      </c>
      <c r="AG62" s="88" t="s">
        <v>839</v>
      </c>
      <c r="AH62" s="80" t="b">
        <v>0</v>
      </c>
      <c r="AI62" s="80" t="s">
        <v>866</v>
      </c>
      <c r="AJ62" s="80"/>
      <c r="AK62" s="88" t="s">
        <v>838</v>
      </c>
      <c r="AL62" s="80" t="b">
        <v>0</v>
      </c>
      <c r="AM62" s="80">
        <v>0</v>
      </c>
      <c r="AN62" s="88" t="s">
        <v>838</v>
      </c>
      <c r="AO62" s="80" t="s">
        <v>879</v>
      </c>
      <c r="AP62" s="80" t="b">
        <v>0</v>
      </c>
      <c r="AQ62" s="88" t="s">
        <v>772</v>
      </c>
      <c r="AR62" s="80" t="s">
        <v>197</v>
      </c>
      <c r="AS62" s="80">
        <v>0</v>
      </c>
      <c r="AT62" s="80">
        <v>0</v>
      </c>
      <c r="AU62" s="80"/>
      <c r="AV62" s="80"/>
      <c r="AW62" s="80"/>
      <c r="AX62" s="80"/>
      <c r="AY62" s="80"/>
      <c r="AZ62" s="80"/>
      <c r="BA62" s="80"/>
      <c r="BB62" s="80"/>
      <c r="BC62">
        <v>2</v>
      </c>
      <c r="BD62" s="79" t="str">
        <f>REPLACE(INDEX(GroupVertices[Group],MATCH(Edges24[[#This Row],[Vertex 1]],GroupVertices[Vertex],0)),1,1,"")</f>
        <v>2</v>
      </c>
      <c r="BE62" s="79" t="str">
        <f>REPLACE(INDEX(GroupVertices[Group],MATCH(Edges24[[#This Row],[Vertex 2]],GroupVertices[Vertex],0)),1,1,"")</f>
        <v>1</v>
      </c>
      <c r="BF62" s="48">
        <v>0</v>
      </c>
      <c r="BG62" s="49">
        <v>0</v>
      </c>
      <c r="BH62" s="48">
        <v>0</v>
      </c>
      <c r="BI62" s="49">
        <v>0</v>
      </c>
      <c r="BJ62" s="48">
        <v>0</v>
      </c>
      <c r="BK62" s="49">
        <v>0</v>
      </c>
      <c r="BL62" s="48">
        <v>13</v>
      </c>
      <c r="BM62" s="49">
        <v>100</v>
      </c>
      <c r="BN62" s="48">
        <v>13</v>
      </c>
    </row>
    <row r="63" spans="1:66" ht="15">
      <c r="A63" s="65" t="s">
        <v>239</v>
      </c>
      <c r="B63" s="65" t="s">
        <v>243</v>
      </c>
      <c r="C63" s="66"/>
      <c r="D63" s="67"/>
      <c r="E63" s="68"/>
      <c r="F63" s="69"/>
      <c r="G63" s="66"/>
      <c r="H63" s="70"/>
      <c r="I63" s="71"/>
      <c r="J63" s="71"/>
      <c r="K63" s="34" t="s">
        <v>66</v>
      </c>
      <c r="L63" s="78">
        <v>102</v>
      </c>
      <c r="M63" s="78"/>
      <c r="N63" s="73"/>
      <c r="O63" s="80" t="s">
        <v>319</v>
      </c>
      <c r="P63" s="82">
        <v>43598.87106481481</v>
      </c>
      <c r="Q63" s="80" t="s">
        <v>368</v>
      </c>
      <c r="R63" s="80"/>
      <c r="S63" s="80"/>
      <c r="T63" s="80"/>
      <c r="U63" s="80"/>
      <c r="V63" s="83" t="s">
        <v>481</v>
      </c>
      <c r="W63" s="82">
        <v>43598.87106481481</v>
      </c>
      <c r="X63" s="86">
        <v>43598</v>
      </c>
      <c r="Y63" s="88" t="s">
        <v>556</v>
      </c>
      <c r="Z63" s="83" t="s">
        <v>664</v>
      </c>
      <c r="AA63" s="80"/>
      <c r="AB63" s="80"/>
      <c r="AC63" s="88" t="s">
        <v>771</v>
      </c>
      <c r="AD63" s="88" t="s">
        <v>773</v>
      </c>
      <c r="AE63" s="80" t="b">
        <v>0</v>
      </c>
      <c r="AF63" s="80">
        <v>1</v>
      </c>
      <c r="AG63" s="88" t="s">
        <v>839</v>
      </c>
      <c r="AH63" s="80" t="b">
        <v>0</v>
      </c>
      <c r="AI63" s="80" t="s">
        <v>866</v>
      </c>
      <c r="AJ63" s="80"/>
      <c r="AK63" s="88" t="s">
        <v>838</v>
      </c>
      <c r="AL63" s="80" t="b">
        <v>0</v>
      </c>
      <c r="AM63" s="80">
        <v>0</v>
      </c>
      <c r="AN63" s="88" t="s">
        <v>838</v>
      </c>
      <c r="AO63" s="80" t="s">
        <v>879</v>
      </c>
      <c r="AP63" s="80" t="b">
        <v>0</v>
      </c>
      <c r="AQ63" s="88" t="s">
        <v>773</v>
      </c>
      <c r="AR63" s="80" t="s">
        <v>197</v>
      </c>
      <c r="AS63" s="80">
        <v>0</v>
      </c>
      <c r="AT63" s="80">
        <v>0</v>
      </c>
      <c r="AU63" s="80"/>
      <c r="AV63" s="80"/>
      <c r="AW63" s="80"/>
      <c r="AX63" s="80"/>
      <c r="AY63" s="80"/>
      <c r="AZ63" s="80"/>
      <c r="BA63" s="80"/>
      <c r="BB63" s="80"/>
      <c r="BC63">
        <v>2</v>
      </c>
      <c r="BD63" s="79" t="str">
        <f>REPLACE(INDEX(GroupVertices[Group],MATCH(Edges24[[#This Row],[Vertex 1]],GroupVertices[Vertex],0)),1,1,"")</f>
        <v>2</v>
      </c>
      <c r="BE63" s="79" t="str">
        <f>REPLACE(INDEX(GroupVertices[Group],MATCH(Edges24[[#This Row],[Vertex 2]],GroupVertices[Vertex],0)),1,1,"")</f>
        <v>1</v>
      </c>
      <c r="BF63" s="48">
        <v>2</v>
      </c>
      <c r="BG63" s="49">
        <v>11.11111111111111</v>
      </c>
      <c r="BH63" s="48">
        <v>0</v>
      </c>
      <c r="BI63" s="49">
        <v>0</v>
      </c>
      <c r="BJ63" s="48">
        <v>0</v>
      </c>
      <c r="BK63" s="49">
        <v>0</v>
      </c>
      <c r="BL63" s="48">
        <v>16</v>
      </c>
      <c r="BM63" s="49">
        <v>88.88888888888889</v>
      </c>
      <c r="BN63" s="48">
        <v>18</v>
      </c>
    </row>
    <row r="64" spans="1:66" ht="15">
      <c r="A64" s="65" t="s">
        <v>243</v>
      </c>
      <c r="B64" s="65" t="s">
        <v>239</v>
      </c>
      <c r="C64" s="66"/>
      <c r="D64" s="67"/>
      <c r="E64" s="68"/>
      <c r="F64" s="69"/>
      <c r="G64" s="66"/>
      <c r="H64" s="70"/>
      <c r="I64" s="71"/>
      <c r="J64" s="71"/>
      <c r="K64" s="34" t="s">
        <v>66</v>
      </c>
      <c r="L64" s="78">
        <v>103</v>
      </c>
      <c r="M64" s="78"/>
      <c r="N64" s="73"/>
      <c r="O64" s="80" t="s">
        <v>319</v>
      </c>
      <c r="P64" s="82">
        <v>43598.73703703703</v>
      </c>
      <c r="Q64" s="80" t="s">
        <v>369</v>
      </c>
      <c r="R64" s="80"/>
      <c r="S64" s="80"/>
      <c r="T64" s="80"/>
      <c r="U64" s="80"/>
      <c r="V64" s="83" t="s">
        <v>485</v>
      </c>
      <c r="W64" s="82">
        <v>43598.73703703703</v>
      </c>
      <c r="X64" s="86">
        <v>43598</v>
      </c>
      <c r="Y64" s="88" t="s">
        <v>557</v>
      </c>
      <c r="Z64" s="83" t="s">
        <v>665</v>
      </c>
      <c r="AA64" s="80"/>
      <c r="AB64" s="80"/>
      <c r="AC64" s="88" t="s">
        <v>772</v>
      </c>
      <c r="AD64" s="88" t="s">
        <v>833</v>
      </c>
      <c r="AE64" s="80" t="b">
        <v>0</v>
      </c>
      <c r="AF64" s="80">
        <v>0</v>
      </c>
      <c r="AG64" s="88" t="s">
        <v>861</v>
      </c>
      <c r="AH64" s="80" t="b">
        <v>0</v>
      </c>
      <c r="AI64" s="80" t="s">
        <v>866</v>
      </c>
      <c r="AJ64" s="80"/>
      <c r="AK64" s="88" t="s">
        <v>838</v>
      </c>
      <c r="AL64" s="80" t="b">
        <v>0</v>
      </c>
      <c r="AM64" s="80">
        <v>0</v>
      </c>
      <c r="AN64" s="88" t="s">
        <v>838</v>
      </c>
      <c r="AO64" s="80" t="s">
        <v>878</v>
      </c>
      <c r="AP64" s="80" t="b">
        <v>0</v>
      </c>
      <c r="AQ64" s="88" t="s">
        <v>833</v>
      </c>
      <c r="AR64" s="80" t="s">
        <v>197</v>
      </c>
      <c r="AS64" s="80">
        <v>0</v>
      </c>
      <c r="AT64" s="80">
        <v>0</v>
      </c>
      <c r="AU64" s="80"/>
      <c r="AV64" s="80"/>
      <c r="AW64" s="80"/>
      <c r="AX64" s="80"/>
      <c r="AY64" s="80"/>
      <c r="AZ64" s="80"/>
      <c r="BA64" s="80"/>
      <c r="BB64" s="80"/>
      <c r="BC64">
        <v>3</v>
      </c>
      <c r="BD64" s="79" t="str">
        <f>REPLACE(INDEX(GroupVertices[Group],MATCH(Edges24[[#This Row],[Vertex 1]],GroupVertices[Vertex],0)),1,1,"")</f>
        <v>1</v>
      </c>
      <c r="BE64" s="79" t="str">
        <f>REPLACE(INDEX(GroupVertices[Group],MATCH(Edges24[[#This Row],[Vertex 2]],GroupVertices[Vertex],0)),1,1,"")</f>
        <v>2</v>
      </c>
      <c r="BF64" s="48">
        <v>1</v>
      </c>
      <c r="BG64" s="49">
        <v>6.666666666666667</v>
      </c>
      <c r="BH64" s="48">
        <v>0</v>
      </c>
      <c r="BI64" s="49">
        <v>0</v>
      </c>
      <c r="BJ64" s="48">
        <v>0</v>
      </c>
      <c r="BK64" s="49">
        <v>0</v>
      </c>
      <c r="BL64" s="48">
        <v>14</v>
      </c>
      <c r="BM64" s="49">
        <v>93.33333333333333</v>
      </c>
      <c r="BN64" s="48">
        <v>15</v>
      </c>
    </row>
    <row r="65" spans="1:66" ht="15">
      <c r="A65" s="65" t="s">
        <v>243</v>
      </c>
      <c r="B65" s="65" t="s">
        <v>239</v>
      </c>
      <c r="C65" s="66"/>
      <c r="D65" s="67"/>
      <c r="E65" s="68"/>
      <c r="F65" s="69"/>
      <c r="G65" s="66"/>
      <c r="H65" s="70"/>
      <c r="I65" s="71"/>
      <c r="J65" s="71"/>
      <c r="K65" s="34" t="s">
        <v>66</v>
      </c>
      <c r="L65" s="78">
        <v>104</v>
      </c>
      <c r="M65" s="78"/>
      <c r="N65" s="73"/>
      <c r="O65" s="80" t="s">
        <v>319</v>
      </c>
      <c r="P65" s="82">
        <v>43598.7446875</v>
      </c>
      <c r="Q65" s="80" t="s">
        <v>370</v>
      </c>
      <c r="R65" s="80"/>
      <c r="S65" s="80"/>
      <c r="T65" s="80" t="s">
        <v>447</v>
      </c>
      <c r="U65" s="80"/>
      <c r="V65" s="83" t="s">
        <v>485</v>
      </c>
      <c r="W65" s="82">
        <v>43598.7446875</v>
      </c>
      <c r="X65" s="86">
        <v>43598</v>
      </c>
      <c r="Y65" s="88" t="s">
        <v>558</v>
      </c>
      <c r="Z65" s="83" t="s">
        <v>666</v>
      </c>
      <c r="AA65" s="80"/>
      <c r="AB65" s="80"/>
      <c r="AC65" s="88" t="s">
        <v>773</v>
      </c>
      <c r="AD65" s="88" t="s">
        <v>770</v>
      </c>
      <c r="AE65" s="80" t="b">
        <v>0</v>
      </c>
      <c r="AF65" s="80">
        <v>0</v>
      </c>
      <c r="AG65" s="88" t="s">
        <v>861</v>
      </c>
      <c r="AH65" s="80" t="b">
        <v>0</v>
      </c>
      <c r="AI65" s="80" t="s">
        <v>866</v>
      </c>
      <c r="AJ65" s="80"/>
      <c r="AK65" s="88" t="s">
        <v>838</v>
      </c>
      <c r="AL65" s="80" t="b">
        <v>0</v>
      </c>
      <c r="AM65" s="80">
        <v>0</v>
      </c>
      <c r="AN65" s="88" t="s">
        <v>838</v>
      </c>
      <c r="AO65" s="80" t="s">
        <v>878</v>
      </c>
      <c r="AP65" s="80" t="b">
        <v>0</v>
      </c>
      <c r="AQ65" s="88" t="s">
        <v>770</v>
      </c>
      <c r="AR65" s="80" t="s">
        <v>197</v>
      </c>
      <c r="AS65" s="80">
        <v>0</v>
      </c>
      <c r="AT65" s="80">
        <v>0</v>
      </c>
      <c r="AU65" s="80"/>
      <c r="AV65" s="80"/>
      <c r="AW65" s="80"/>
      <c r="AX65" s="80"/>
      <c r="AY65" s="80"/>
      <c r="AZ65" s="80"/>
      <c r="BA65" s="80"/>
      <c r="BB65" s="80"/>
      <c r="BC65">
        <v>3</v>
      </c>
      <c r="BD65" s="79" t="str">
        <f>REPLACE(INDEX(GroupVertices[Group],MATCH(Edges24[[#This Row],[Vertex 1]],GroupVertices[Vertex],0)),1,1,"")</f>
        <v>1</v>
      </c>
      <c r="BE65" s="79" t="str">
        <f>REPLACE(INDEX(GroupVertices[Group],MATCH(Edges24[[#This Row],[Vertex 2]],GroupVertices[Vertex],0)),1,1,"")</f>
        <v>2</v>
      </c>
      <c r="BF65" s="48">
        <v>1</v>
      </c>
      <c r="BG65" s="49">
        <v>2.6315789473684212</v>
      </c>
      <c r="BH65" s="48">
        <v>0</v>
      </c>
      <c r="BI65" s="49">
        <v>0</v>
      </c>
      <c r="BJ65" s="48">
        <v>0</v>
      </c>
      <c r="BK65" s="49">
        <v>0</v>
      </c>
      <c r="BL65" s="48">
        <v>37</v>
      </c>
      <c r="BM65" s="49">
        <v>97.36842105263158</v>
      </c>
      <c r="BN65" s="48">
        <v>38</v>
      </c>
    </row>
    <row r="66" spans="1:66" ht="15">
      <c r="A66" s="65" t="s">
        <v>243</v>
      </c>
      <c r="B66" s="65" t="s">
        <v>239</v>
      </c>
      <c r="C66" s="66"/>
      <c r="D66" s="67"/>
      <c r="E66" s="68"/>
      <c r="F66" s="69"/>
      <c r="G66" s="66"/>
      <c r="H66" s="70"/>
      <c r="I66" s="71"/>
      <c r="J66" s="71"/>
      <c r="K66" s="34" t="s">
        <v>66</v>
      </c>
      <c r="L66" s="78">
        <v>105</v>
      </c>
      <c r="M66" s="78"/>
      <c r="N66" s="73"/>
      <c r="O66" s="80" t="s">
        <v>319</v>
      </c>
      <c r="P66" s="82">
        <v>43598.926087962966</v>
      </c>
      <c r="Q66" s="80" t="s">
        <v>371</v>
      </c>
      <c r="R66" s="80"/>
      <c r="S66" s="80"/>
      <c r="T66" s="80"/>
      <c r="U66" s="80"/>
      <c r="V66" s="83" t="s">
        <v>485</v>
      </c>
      <c r="W66" s="82">
        <v>43598.926087962966</v>
      </c>
      <c r="X66" s="86">
        <v>43598</v>
      </c>
      <c r="Y66" s="88" t="s">
        <v>559</v>
      </c>
      <c r="Z66" s="83" t="s">
        <v>667</v>
      </c>
      <c r="AA66" s="80"/>
      <c r="AB66" s="80"/>
      <c r="AC66" s="88" t="s">
        <v>774</v>
      </c>
      <c r="AD66" s="88" t="s">
        <v>771</v>
      </c>
      <c r="AE66" s="80" t="b">
        <v>0</v>
      </c>
      <c r="AF66" s="80">
        <v>1</v>
      </c>
      <c r="AG66" s="88" t="s">
        <v>861</v>
      </c>
      <c r="AH66" s="80" t="b">
        <v>0</v>
      </c>
      <c r="AI66" s="80" t="s">
        <v>866</v>
      </c>
      <c r="AJ66" s="80"/>
      <c r="AK66" s="88" t="s">
        <v>838</v>
      </c>
      <c r="AL66" s="80" t="b">
        <v>0</v>
      </c>
      <c r="AM66" s="80">
        <v>0</v>
      </c>
      <c r="AN66" s="88" t="s">
        <v>838</v>
      </c>
      <c r="AO66" s="80" t="s">
        <v>878</v>
      </c>
      <c r="AP66" s="80" t="b">
        <v>0</v>
      </c>
      <c r="AQ66" s="88" t="s">
        <v>771</v>
      </c>
      <c r="AR66" s="80" t="s">
        <v>197</v>
      </c>
      <c r="AS66" s="80">
        <v>0</v>
      </c>
      <c r="AT66" s="80">
        <v>0</v>
      </c>
      <c r="AU66" s="80"/>
      <c r="AV66" s="80"/>
      <c r="AW66" s="80"/>
      <c r="AX66" s="80"/>
      <c r="AY66" s="80"/>
      <c r="AZ66" s="80"/>
      <c r="BA66" s="80"/>
      <c r="BB66" s="80"/>
      <c r="BC66">
        <v>3</v>
      </c>
      <c r="BD66" s="79" t="str">
        <f>REPLACE(INDEX(GroupVertices[Group],MATCH(Edges24[[#This Row],[Vertex 1]],GroupVertices[Vertex],0)),1,1,"")</f>
        <v>1</v>
      </c>
      <c r="BE66" s="79" t="str">
        <f>REPLACE(INDEX(GroupVertices[Group],MATCH(Edges24[[#This Row],[Vertex 2]],GroupVertices[Vertex],0)),1,1,"")</f>
        <v>2</v>
      </c>
      <c r="BF66" s="48">
        <v>1</v>
      </c>
      <c r="BG66" s="49">
        <v>1.9607843137254901</v>
      </c>
      <c r="BH66" s="48">
        <v>0</v>
      </c>
      <c r="BI66" s="49">
        <v>0</v>
      </c>
      <c r="BJ66" s="48">
        <v>0</v>
      </c>
      <c r="BK66" s="49">
        <v>0</v>
      </c>
      <c r="BL66" s="48">
        <v>50</v>
      </c>
      <c r="BM66" s="49">
        <v>98.03921568627452</v>
      </c>
      <c r="BN66" s="48">
        <v>51</v>
      </c>
    </row>
    <row r="67" spans="1:66" ht="15">
      <c r="A67" s="65" t="s">
        <v>257</v>
      </c>
      <c r="B67" s="65" t="s">
        <v>303</v>
      </c>
      <c r="C67" s="66"/>
      <c r="D67" s="67"/>
      <c r="E67" s="68"/>
      <c r="F67" s="69"/>
      <c r="G67" s="66"/>
      <c r="H67" s="70"/>
      <c r="I67" s="71"/>
      <c r="J67" s="71"/>
      <c r="K67" s="34" t="s">
        <v>66</v>
      </c>
      <c r="L67" s="78">
        <v>106</v>
      </c>
      <c r="M67" s="78"/>
      <c r="N67" s="73"/>
      <c r="O67" s="80" t="s">
        <v>318</v>
      </c>
      <c r="P67" s="82">
        <v>43598.932175925926</v>
      </c>
      <c r="Q67" s="80" t="s">
        <v>372</v>
      </c>
      <c r="R67" s="80"/>
      <c r="S67" s="80"/>
      <c r="T67" s="80"/>
      <c r="U67" s="80"/>
      <c r="V67" s="83" t="s">
        <v>491</v>
      </c>
      <c r="W67" s="82">
        <v>43598.932175925926</v>
      </c>
      <c r="X67" s="86">
        <v>43598</v>
      </c>
      <c r="Y67" s="88" t="s">
        <v>560</v>
      </c>
      <c r="Z67" s="83" t="s">
        <v>668</v>
      </c>
      <c r="AA67" s="80"/>
      <c r="AB67" s="80"/>
      <c r="AC67" s="88" t="s">
        <v>775</v>
      </c>
      <c r="AD67" s="88" t="s">
        <v>776</v>
      </c>
      <c r="AE67" s="80" t="b">
        <v>0</v>
      </c>
      <c r="AF67" s="80">
        <v>0</v>
      </c>
      <c r="AG67" s="88" t="s">
        <v>839</v>
      </c>
      <c r="AH67" s="80" t="b">
        <v>0</v>
      </c>
      <c r="AI67" s="80" t="s">
        <v>866</v>
      </c>
      <c r="AJ67" s="80"/>
      <c r="AK67" s="88" t="s">
        <v>838</v>
      </c>
      <c r="AL67" s="80" t="b">
        <v>0</v>
      </c>
      <c r="AM67" s="80">
        <v>0</v>
      </c>
      <c r="AN67" s="88" t="s">
        <v>838</v>
      </c>
      <c r="AO67" s="80" t="s">
        <v>879</v>
      </c>
      <c r="AP67" s="80" t="b">
        <v>0</v>
      </c>
      <c r="AQ67" s="88" t="s">
        <v>776</v>
      </c>
      <c r="AR67" s="80" t="s">
        <v>197</v>
      </c>
      <c r="AS67" s="80">
        <v>0</v>
      </c>
      <c r="AT67" s="80">
        <v>0</v>
      </c>
      <c r="AU67" s="80"/>
      <c r="AV67" s="80"/>
      <c r="AW67" s="80"/>
      <c r="AX67" s="80"/>
      <c r="AY67" s="80"/>
      <c r="AZ67" s="80"/>
      <c r="BA67" s="80"/>
      <c r="BB67" s="80"/>
      <c r="BC67">
        <v>1</v>
      </c>
      <c r="BD67" s="79" t="str">
        <f>REPLACE(INDEX(GroupVertices[Group],MATCH(Edges24[[#This Row],[Vertex 1]],GroupVertices[Vertex],0)),1,1,"")</f>
        <v>1</v>
      </c>
      <c r="BE67" s="79" t="str">
        <f>REPLACE(INDEX(GroupVertices[Group],MATCH(Edges24[[#This Row],[Vertex 2]],GroupVertices[Vertex],0)),1,1,"")</f>
        <v>1</v>
      </c>
      <c r="BF67" s="48">
        <v>0</v>
      </c>
      <c r="BG67" s="49">
        <v>0</v>
      </c>
      <c r="BH67" s="48">
        <v>0</v>
      </c>
      <c r="BI67" s="49">
        <v>0</v>
      </c>
      <c r="BJ67" s="48">
        <v>0</v>
      </c>
      <c r="BK67" s="49">
        <v>0</v>
      </c>
      <c r="BL67" s="48">
        <v>8</v>
      </c>
      <c r="BM67" s="49">
        <v>100</v>
      </c>
      <c r="BN67" s="48">
        <v>8</v>
      </c>
    </row>
    <row r="68" spans="1:66" ht="15">
      <c r="A68" s="65" t="s">
        <v>243</v>
      </c>
      <c r="B68" s="65" t="s">
        <v>303</v>
      </c>
      <c r="C68" s="66"/>
      <c r="D68" s="67"/>
      <c r="E68" s="68"/>
      <c r="F68" s="69"/>
      <c r="G68" s="66"/>
      <c r="H68" s="70"/>
      <c r="I68" s="71"/>
      <c r="J68" s="71"/>
      <c r="K68" s="34" t="s">
        <v>65</v>
      </c>
      <c r="L68" s="78">
        <v>107</v>
      </c>
      <c r="M68" s="78"/>
      <c r="N68" s="73"/>
      <c r="O68" s="80" t="s">
        <v>318</v>
      </c>
      <c r="P68" s="82">
        <v>43598.93111111111</v>
      </c>
      <c r="Q68" s="80" t="s">
        <v>373</v>
      </c>
      <c r="R68" s="80"/>
      <c r="S68" s="80"/>
      <c r="T68" s="80" t="s">
        <v>448</v>
      </c>
      <c r="U68" s="80"/>
      <c r="V68" s="83" t="s">
        <v>485</v>
      </c>
      <c r="W68" s="82">
        <v>43598.93111111111</v>
      </c>
      <c r="X68" s="86">
        <v>43598</v>
      </c>
      <c r="Y68" s="88" t="s">
        <v>561</v>
      </c>
      <c r="Z68" s="83" t="s">
        <v>669</v>
      </c>
      <c r="AA68" s="80"/>
      <c r="AB68" s="80"/>
      <c r="AC68" s="88" t="s">
        <v>776</v>
      </c>
      <c r="AD68" s="88" t="s">
        <v>834</v>
      </c>
      <c r="AE68" s="80" t="b">
        <v>0</v>
      </c>
      <c r="AF68" s="80">
        <v>1</v>
      </c>
      <c r="AG68" s="88" t="s">
        <v>862</v>
      </c>
      <c r="AH68" s="80" t="b">
        <v>0</v>
      </c>
      <c r="AI68" s="80" t="s">
        <v>866</v>
      </c>
      <c r="AJ68" s="80"/>
      <c r="AK68" s="88" t="s">
        <v>838</v>
      </c>
      <c r="AL68" s="80" t="b">
        <v>0</v>
      </c>
      <c r="AM68" s="80">
        <v>0</v>
      </c>
      <c r="AN68" s="88" t="s">
        <v>838</v>
      </c>
      <c r="AO68" s="80" t="s">
        <v>878</v>
      </c>
      <c r="AP68" s="80" t="b">
        <v>0</v>
      </c>
      <c r="AQ68" s="88" t="s">
        <v>834</v>
      </c>
      <c r="AR68" s="80" t="s">
        <v>197</v>
      </c>
      <c r="AS68" s="80">
        <v>0</v>
      </c>
      <c r="AT68" s="80">
        <v>0</v>
      </c>
      <c r="AU68" s="80"/>
      <c r="AV68" s="80"/>
      <c r="AW68" s="80"/>
      <c r="AX68" s="80"/>
      <c r="AY68" s="80"/>
      <c r="AZ68" s="80"/>
      <c r="BA68" s="80"/>
      <c r="BB68" s="80"/>
      <c r="BC68">
        <v>3</v>
      </c>
      <c r="BD68" s="79" t="str">
        <f>REPLACE(INDEX(GroupVertices[Group],MATCH(Edges24[[#This Row],[Vertex 1]],GroupVertices[Vertex],0)),1,1,"")</f>
        <v>1</v>
      </c>
      <c r="BE68" s="79" t="str">
        <f>REPLACE(INDEX(GroupVertices[Group],MATCH(Edges24[[#This Row],[Vertex 2]],GroupVertices[Vertex],0)),1,1,"")</f>
        <v>1</v>
      </c>
      <c r="BF68" s="48">
        <v>5</v>
      </c>
      <c r="BG68" s="49">
        <v>11.904761904761905</v>
      </c>
      <c r="BH68" s="48">
        <v>0</v>
      </c>
      <c r="BI68" s="49">
        <v>0</v>
      </c>
      <c r="BJ68" s="48">
        <v>0</v>
      </c>
      <c r="BK68" s="49">
        <v>0</v>
      </c>
      <c r="BL68" s="48">
        <v>37</v>
      </c>
      <c r="BM68" s="49">
        <v>88.0952380952381</v>
      </c>
      <c r="BN68" s="48">
        <v>42</v>
      </c>
    </row>
    <row r="69" spans="1:66" ht="15">
      <c r="A69" s="65" t="s">
        <v>243</v>
      </c>
      <c r="B69" s="65" t="s">
        <v>303</v>
      </c>
      <c r="C69" s="66"/>
      <c r="D69" s="67"/>
      <c r="E69" s="68"/>
      <c r="F69" s="69"/>
      <c r="G69" s="66"/>
      <c r="H69" s="70"/>
      <c r="I69" s="71"/>
      <c r="J69" s="71"/>
      <c r="K69" s="34" t="s">
        <v>65</v>
      </c>
      <c r="L69" s="78">
        <v>108</v>
      </c>
      <c r="M69" s="78"/>
      <c r="N69" s="73"/>
      <c r="O69" s="80" t="s">
        <v>318</v>
      </c>
      <c r="P69" s="82">
        <v>43598.934166666666</v>
      </c>
      <c r="Q69" s="80" t="s">
        <v>374</v>
      </c>
      <c r="R69" s="80"/>
      <c r="S69" s="80"/>
      <c r="T69" s="80"/>
      <c r="U69" s="80"/>
      <c r="V69" s="83" t="s">
        <v>485</v>
      </c>
      <c r="W69" s="82">
        <v>43598.934166666666</v>
      </c>
      <c r="X69" s="86">
        <v>43598</v>
      </c>
      <c r="Y69" s="88" t="s">
        <v>562</v>
      </c>
      <c r="Z69" s="83" t="s">
        <v>670</v>
      </c>
      <c r="AA69" s="80"/>
      <c r="AB69" s="80"/>
      <c r="AC69" s="88" t="s">
        <v>777</v>
      </c>
      <c r="AD69" s="88" t="s">
        <v>775</v>
      </c>
      <c r="AE69" s="80" t="b">
        <v>0</v>
      </c>
      <c r="AF69" s="80">
        <v>1</v>
      </c>
      <c r="AG69" s="88" t="s">
        <v>862</v>
      </c>
      <c r="AH69" s="80" t="b">
        <v>0</v>
      </c>
      <c r="AI69" s="80" t="s">
        <v>866</v>
      </c>
      <c r="AJ69" s="80"/>
      <c r="AK69" s="88" t="s">
        <v>838</v>
      </c>
      <c r="AL69" s="80" t="b">
        <v>0</v>
      </c>
      <c r="AM69" s="80">
        <v>0</v>
      </c>
      <c r="AN69" s="88" t="s">
        <v>838</v>
      </c>
      <c r="AO69" s="80" t="s">
        <v>878</v>
      </c>
      <c r="AP69" s="80" t="b">
        <v>0</v>
      </c>
      <c r="AQ69" s="88" t="s">
        <v>775</v>
      </c>
      <c r="AR69" s="80" t="s">
        <v>197</v>
      </c>
      <c r="AS69" s="80">
        <v>0</v>
      </c>
      <c r="AT69" s="80">
        <v>0</v>
      </c>
      <c r="AU69" s="80"/>
      <c r="AV69" s="80"/>
      <c r="AW69" s="80"/>
      <c r="AX69" s="80"/>
      <c r="AY69" s="80"/>
      <c r="AZ69" s="80"/>
      <c r="BA69" s="80"/>
      <c r="BB69" s="80"/>
      <c r="BC69">
        <v>3</v>
      </c>
      <c r="BD69" s="79" t="str">
        <f>REPLACE(INDEX(GroupVertices[Group],MATCH(Edges24[[#This Row],[Vertex 1]],GroupVertices[Vertex],0)),1,1,"")</f>
        <v>1</v>
      </c>
      <c r="BE69" s="79" t="str">
        <f>REPLACE(INDEX(GroupVertices[Group],MATCH(Edges24[[#This Row],[Vertex 2]],GroupVertices[Vertex],0)),1,1,"")</f>
        <v>1</v>
      </c>
      <c r="BF69" s="48">
        <v>0</v>
      </c>
      <c r="BG69" s="49">
        <v>0</v>
      </c>
      <c r="BH69" s="48">
        <v>0</v>
      </c>
      <c r="BI69" s="49">
        <v>0</v>
      </c>
      <c r="BJ69" s="48">
        <v>0</v>
      </c>
      <c r="BK69" s="49">
        <v>0</v>
      </c>
      <c r="BL69" s="48">
        <v>19</v>
      </c>
      <c r="BM69" s="49">
        <v>100</v>
      </c>
      <c r="BN69" s="48">
        <v>19</v>
      </c>
    </row>
    <row r="70" spans="1:66" ht="15">
      <c r="A70" s="65" t="s">
        <v>243</v>
      </c>
      <c r="B70" s="65" t="s">
        <v>303</v>
      </c>
      <c r="C70" s="66"/>
      <c r="D70" s="67"/>
      <c r="E70" s="68"/>
      <c r="F70" s="69"/>
      <c r="G70" s="66"/>
      <c r="H70" s="70"/>
      <c r="I70" s="71"/>
      <c r="J70" s="71"/>
      <c r="K70" s="34" t="s">
        <v>65</v>
      </c>
      <c r="L70" s="78">
        <v>109</v>
      </c>
      <c r="M70" s="78"/>
      <c r="N70" s="73"/>
      <c r="O70" s="80" t="s">
        <v>318</v>
      </c>
      <c r="P70" s="82">
        <v>43598.934907407405</v>
      </c>
      <c r="Q70" s="80" t="s">
        <v>375</v>
      </c>
      <c r="R70" s="80"/>
      <c r="S70" s="80"/>
      <c r="T70" s="80"/>
      <c r="U70" s="80"/>
      <c r="V70" s="83" t="s">
        <v>485</v>
      </c>
      <c r="W70" s="82">
        <v>43598.934907407405</v>
      </c>
      <c r="X70" s="86">
        <v>43598</v>
      </c>
      <c r="Y70" s="88" t="s">
        <v>563</v>
      </c>
      <c r="Z70" s="83" t="s">
        <v>671</v>
      </c>
      <c r="AA70" s="80"/>
      <c r="AB70" s="80"/>
      <c r="AC70" s="88" t="s">
        <v>778</v>
      </c>
      <c r="AD70" s="88" t="s">
        <v>777</v>
      </c>
      <c r="AE70" s="80" t="b">
        <v>0</v>
      </c>
      <c r="AF70" s="80">
        <v>0</v>
      </c>
      <c r="AG70" s="88" t="s">
        <v>839</v>
      </c>
      <c r="AH70" s="80" t="b">
        <v>0</v>
      </c>
      <c r="AI70" s="80" t="s">
        <v>866</v>
      </c>
      <c r="AJ70" s="80"/>
      <c r="AK70" s="88" t="s">
        <v>838</v>
      </c>
      <c r="AL70" s="80" t="b">
        <v>0</v>
      </c>
      <c r="AM70" s="80">
        <v>0</v>
      </c>
      <c r="AN70" s="88" t="s">
        <v>838</v>
      </c>
      <c r="AO70" s="80" t="s">
        <v>878</v>
      </c>
      <c r="AP70" s="80" t="b">
        <v>0</v>
      </c>
      <c r="AQ70" s="88" t="s">
        <v>777</v>
      </c>
      <c r="AR70" s="80" t="s">
        <v>197</v>
      </c>
      <c r="AS70" s="80">
        <v>0</v>
      </c>
      <c r="AT70" s="80">
        <v>0</v>
      </c>
      <c r="AU70" s="80"/>
      <c r="AV70" s="80"/>
      <c r="AW70" s="80"/>
      <c r="AX70" s="80"/>
      <c r="AY70" s="80"/>
      <c r="AZ70" s="80"/>
      <c r="BA70" s="80"/>
      <c r="BB70" s="80"/>
      <c r="BC70">
        <v>3</v>
      </c>
      <c r="BD70" s="79" t="str">
        <f>REPLACE(INDEX(GroupVertices[Group],MATCH(Edges24[[#This Row],[Vertex 1]],GroupVertices[Vertex],0)),1,1,"")</f>
        <v>1</v>
      </c>
      <c r="BE70" s="79" t="str">
        <f>REPLACE(INDEX(GroupVertices[Group],MATCH(Edges24[[#This Row],[Vertex 2]],GroupVertices[Vertex],0)),1,1,"")</f>
        <v>1</v>
      </c>
      <c r="BF70" s="48">
        <v>1</v>
      </c>
      <c r="BG70" s="49">
        <v>11.11111111111111</v>
      </c>
      <c r="BH70" s="48">
        <v>0</v>
      </c>
      <c r="BI70" s="49">
        <v>0</v>
      </c>
      <c r="BJ70" s="48">
        <v>0</v>
      </c>
      <c r="BK70" s="49">
        <v>0</v>
      </c>
      <c r="BL70" s="48">
        <v>8</v>
      </c>
      <c r="BM70" s="49">
        <v>88.88888888888889</v>
      </c>
      <c r="BN70" s="48">
        <v>9</v>
      </c>
    </row>
    <row r="71" spans="1:66" ht="15">
      <c r="A71" s="65" t="s">
        <v>257</v>
      </c>
      <c r="B71" s="65" t="s">
        <v>257</v>
      </c>
      <c r="C71" s="66"/>
      <c r="D71" s="67"/>
      <c r="E71" s="68"/>
      <c r="F71" s="69"/>
      <c r="G71" s="66"/>
      <c r="H71" s="70"/>
      <c r="I71" s="71"/>
      <c r="J71" s="71"/>
      <c r="K71" s="34" t="s">
        <v>65</v>
      </c>
      <c r="L71" s="78">
        <v>110</v>
      </c>
      <c r="M71" s="78"/>
      <c r="N71" s="73"/>
      <c r="O71" s="80" t="s">
        <v>197</v>
      </c>
      <c r="P71" s="82">
        <v>43598.93487268518</v>
      </c>
      <c r="Q71" s="80" t="s">
        <v>376</v>
      </c>
      <c r="R71" s="80"/>
      <c r="S71" s="80"/>
      <c r="T71" s="80" t="s">
        <v>448</v>
      </c>
      <c r="U71" s="80"/>
      <c r="V71" s="83" t="s">
        <v>491</v>
      </c>
      <c r="W71" s="82">
        <v>43598.93487268518</v>
      </c>
      <c r="X71" s="86">
        <v>43598</v>
      </c>
      <c r="Y71" s="88" t="s">
        <v>564</v>
      </c>
      <c r="Z71" s="83" t="s">
        <v>672</v>
      </c>
      <c r="AA71" s="80"/>
      <c r="AB71" s="80"/>
      <c r="AC71" s="88" t="s">
        <v>779</v>
      </c>
      <c r="AD71" s="80"/>
      <c r="AE71" s="80" t="b">
        <v>0</v>
      </c>
      <c r="AF71" s="80">
        <v>9</v>
      </c>
      <c r="AG71" s="88" t="s">
        <v>838</v>
      </c>
      <c r="AH71" s="80" t="b">
        <v>0</v>
      </c>
      <c r="AI71" s="80" t="s">
        <v>867</v>
      </c>
      <c r="AJ71" s="80"/>
      <c r="AK71" s="88" t="s">
        <v>838</v>
      </c>
      <c r="AL71" s="80" t="b">
        <v>0</v>
      </c>
      <c r="AM71" s="80">
        <v>1</v>
      </c>
      <c r="AN71" s="88" t="s">
        <v>838</v>
      </c>
      <c r="AO71" s="80" t="s">
        <v>879</v>
      </c>
      <c r="AP71" s="80" t="b">
        <v>0</v>
      </c>
      <c r="AQ71" s="88" t="s">
        <v>779</v>
      </c>
      <c r="AR71" s="80" t="s">
        <v>320</v>
      </c>
      <c r="AS71" s="80">
        <v>0</v>
      </c>
      <c r="AT71" s="80">
        <v>0</v>
      </c>
      <c r="AU71" s="80"/>
      <c r="AV71" s="80"/>
      <c r="AW71" s="80"/>
      <c r="AX71" s="80"/>
      <c r="AY71" s="80"/>
      <c r="AZ71" s="80"/>
      <c r="BA71" s="80"/>
      <c r="BB71" s="80"/>
      <c r="BC71">
        <v>2</v>
      </c>
      <c r="BD71" s="79" t="str">
        <f>REPLACE(INDEX(GroupVertices[Group],MATCH(Edges24[[#This Row],[Vertex 1]],GroupVertices[Vertex],0)),1,1,"")</f>
        <v>1</v>
      </c>
      <c r="BE71" s="79" t="str">
        <f>REPLACE(INDEX(GroupVertices[Group],MATCH(Edges24[[#This Row],[Vertex 2]],GroupVertices[Vertex],0)),1,1,"")</f>
        <v>1</v>
      </c>
      <c r="BF71" s="48">
        <v>0</v>
      </c>
      <c r="BG71" s="49">
        <v>0</v>
      </c>
      <c r="BH71" s="48">
        <v>0</v>
      </c>
      <c r="BI71" s="49">
        <v>0</v>
      </c>
      <c r="BJ71" s="48">
        <v>0</v>
      </c>
      <c r="BK71" s="49">
        <v>0</v>
      </c>
      <c r="BL71" s="48">
        <v>1</v>
      </c>
      <c r="BM71" s="49">
        <v>100</v>
      </c>
      <c r="BN71" s="48">
        <v>1</v>
      </c>
    </row>
    <row r="72" spans="1:66" ht="15">
      <c r="A72" s="65" t="s">
        <v>243</v>
      </c>
      <c r="B72" s="65" t="s">
        <v>257</v>
      </c>
      <c r="C72" s="66"/>
      <c r="D72" s="67"/>
      <c r="E72" s="68"/>
      <c r="F72" s="69"/>
      <c r="G72" s="66"/>
      <c r="H72" s="70"/>
      <c r="I72" s="71"/>
      <c r="J72" s="71"/>
      <c r="K72" s="34" t="s">
        <v>66</v>
      </c>
      <c r="L72" s="78">
        <v>115</v>
      </c>
      <c r="M72" s="78"/>
      <c r="N72" s="73"/>
      <c r="O72" s="80" t="s">
        <v>320</v>
      </c>
      <c r="P72" s="82">
        <v>43598.935277777775</v>
      </c>
      <c r="Q72" s="80" t="s">
        <v>376</v>
      </c>
      <c r="R72" s="80"/>
      <c r="S72" s="80"/>
      <c r="T72" s="80" t="s">
        <v>448</v>
      </c>
      <c r="U72" s="80"/>
      <c r="V72" s="83" t="s">
        <v>485</v>
      </c>
      <c r="W72" s="82">
        <v>43598.935277777775</v>
      </c>
      <c r="X72" s="86">
        <v>43598</v>
      </c>
      <c r="Y72" s="88" t="s">
        <v>565</v>
      </c>
      <c r="Z72" s="83" t="s">
        <v>673</v>
      </c>
      <c r="AA72" s="80"/>
      <c r="AB72" s="80"/>
      <c r="AC72" s="88" t="s">
        <v>780</v>
      </c>
      <c r="AD72" s="80"/>
      <c r="AE72" s="80" t="b">
        <v>0</v>
      </c>
      <c r="AF72" s="80">
        <v>0</v>
      </c>
      <c r="AG72" s="88" t="s">
        <v>838</v>
      </c>
      <c r="AH72" s="80" t="b">
        <v>0</v>
      </c>
      <c r="AI72" s="80" t="s">
        <v>867</v>
      </c>
      <c r="AJ72" s="80"/>
      <c r="AK72" s="88" t="s">
        <v>838</v>
      </c>
      <c r="AL72" s="80" t="b">
        <v>0</v>
      </c>
      <c r="AM72" s="80">
        <v>1</v>
      </c>
      <c r="AN72" s="88" t="s">
        <v>779</v>
      </c>
      <c r="AO72" s="80" t="s">
        <v>878</v>
      </c>
      <c r="AP72" s="80" t="b">
        <v>0</v>
      </c>
      <c r="AQ72" s="88" t="s">
        <v>779</v>
      </c>
      <c r="AR72" s="80" t="s">
        <v>197</v>
      </c>
      <c r="AS72" s="80">
        <v>0</v>
      </c>
      <c r="AT72" s="80">
        <v>0</v>
      </c>
      <c r="AU72" s="80"/>
      <c r="AV72" s="80"/>
      <c r="AW72" s="80"/>
      <c r="AX72" s="80"/>
      <c r="AY72" s="80"/>
      <c r="AZ72" s="80"/>
      <c r="BA72" s="80"/>
      <c r="BB72" s="80"/>
      <c r="BC72">
        <v>1</v>
      </c>
      <c r="BD72" s="79" t="str">
        <f>REPLACE(INDEX(GroupVertices[Group],MATCH(Edges24[[#This Row],[Vertex 1]],GroupVertices[Vertex],0)),1,1,"")</f>
        <v>1</v>
      </c>
      <c r="BE72" s="79" t="str">
        <f>REPLACE(INDEX(GroupVertices[Group],MATCH(Edges24[[#This Row],[Vertex 2]],GroupVertices[Vertex],0)),1,1,"")</f>
        <v>1</v>
      </c>
      <c r="BF72" s="48">
        <v>0</v>
      </c>
      <c r="BG72" s="49">
        <v>0</v>
      </c>
      <c r="BH72" s="48">
        <v>0</v>
      </c>
      <c r="BI72" s="49">
        <v>0</v>
      </c>
      <c r="BJ72" s="48">
        <v>0</v>
      </c>
      <c r="BK72" s="49">
        <v>0</v>
      </c>
      <c r="BL72" s="48">
        <v>1</v>
      </c>
      <c r="BM72" s="49">
        <v>100</v>
      </c>
      <c r="BN72" s="48">
        <v>1</v>
      </c>
    </row>
    <row r="73" spans="1:66" ht="15">
      <c r="A73" s="65" t="s">
        <v>243</v>
      </c>
      <c r="B73" s="65" t="s">
        <v>304</v>
      </c>
      <c r="C73" s="66"/>
      <c r="D73" s="67"/>
      <c r="E73" s="68"/>
      <c r="F73" s="69"/>
      <c r="G73" s="66"/>
      <c r="H73" s="70"/>
      <c r="I73" s="71"/>
      <c r="J73" s="71"/>
      <c r="K73" s="34" t="s">
        <v>65</v>
      </c>
      <c r="L73" s="78">
        <v>116</v>
      </c>
      <c r="M73" s="78"/>
      <c r="N73" s="73"/>
      <c r="O73" s="80" t="s">
        <v>318</v>
      </c>
      <c r="P73" s="82">
        <v>43599.34425925926</v>
      </c>
      <c r="Q73" s="80" t="s">
        <v>377</v>
      </c>
      <c r="R73" s="83" t="s">
        <v>421</v>
      </c>
      <c r="S73" s="80" t="s">
        <v>433</v>
      </c>
      <c r="T73" s="80" t="s">
        <v>449</v>
      </c>
      <c r="U73" s="80"/>
      <c r="V73" s="83" t="s">
        <v>485</v>
      </c>
      <c r="W73" s="82">
        <v>43599.34425925926</v>
      </c>
      <c r="X73" s="86">
        <v>43599</v>
      </c>
      <c r="Y73" s="88" t="s">
        <v>566</v>
      </c>
      <c r="Z73" s="83" t="s">
        <v>674</v>
      </c>
      <c r="AA73" s="80"/>
      <c r="AB73" s="80"/>
      <c r="AC73" s="88" t="s">
        <v>781</v>
      </c>
      <c r="AD73" s="80"/>
      <c r="AE73" s="80" t="b">
        <v>0</v>
      </c>
      <c r="AF73" s="80">
        <v>4</v>
      </c>
      <c r="AG73" s="88" t="s">
        <v>838</v>
      </c>
      <c r="AH73" s="80" t="b">
        <v>1</v>
      </c>
      <c r="AI73" s="80" t="s">
        <v>866</v>
      </c>
      <c r="AJ73" s="80"/>
      <c r="AK73" s="88" t="s">
        <v>871</v>
      </c>
      <c r="AL73" s="80" t="b">
        <v>0</v>
      </c>
      <c r="AM73" s="80">
        <v>4</v>
      </c>
      <c r="AN73" s="88" t="s">
        <v>838</v>
      </c>
      <c r="AO73" s="80" t="s">
        <v>878</v>
      </c>
      <c r="AP73" s="80" t="b">
        <v>0</v>
      </c>
      <c r="AQ73" s="88" t="s">
        <v>781</v>
      </c>
      <c r="AR73" s="80" t="s">
        <v>197</v>
      </c>
      <c r="AS73" s="80">
        <v>0</v>
      </c>
      <c r="AT73" s="80">
        <v>0</v>
      </c>
      <c r="AU73" s="80"/>
      <c r="AV73" s="80"/>
      <c r="AW73" s="80"/>
      <c r="AX73" s="80"/>
      <c r="AY73" s="80"/>
      <c r="AZ73" s="80"/>
      <c r="BA73" s="80"/>
      <c r="BB73" s="80"/>
      <c r="BC73">
        <v>1</v>
      </c>
      <c r="BD73" s="79" t="str">
        <f>REPLACE(INDEX(GroupVertices[Group],MATCH(Edges24[[#This Row],[Vertex 1]],GroupVertices[Vertex],0)),1,1,"")</f>
        <v>1</v>
      </c>
      <c r="BE73" s="79" t="str">
        <f>REPLACE(INDEX(GroupVertices[Group],MATCH(Edges24[[#This Row],[Vertex 2]],GroupVertices[Vertex],0)),1,1,"")</f>
        <v>1</v>
      </c>
      <c r="BF73" s="48"/>
      <c r="BG73" s="49"/>
      <c r="BH73" s="48"/>
      <c r="BI73" s="49"/>
      <c r="BJ73" s="48"/>
      <c r="BK73" s="49"/>
      <c r="BL73" s="48"/>
      <c r="BM73" s="49"/>
      <c r="BN73" s="48"/>
    </row>
    <row r="74" spans="1:66" ht="15">
      <c r="A74" s="65" t="s">
        <v>258</v>
      </c>
      <c r="B74" s="65" t="s">
        <v>258</v>
      </c>
      <c r="C74" s="66"/>
      <c r="D74" s="67"/>
      <c r="E74" s="68"/>
      <c r="F74" s="69"/>
      <c r="G74" s="66"/>
      <c r="H74" s="70"/>
      <c r="I74" s="71"/>
      <c r="J74" s="71"/>
      <c r="K74" s="34" t="s">
        <v>65</v>
      </c>
      <c r="L74" s="78">
        <v>119</v>
      </c>
      <c r="M74" s="78"/>
      <c r="N74" s="73"/>
      <c r="O74" s="80" t="s">
        <v>197</v>
      </c>
      <c r="P74" s="82">
        <v>43591.31259259259</v>
      </c>
      <c r="Q74" s="80" t="s">
        <v>378</v>
      </c>
      <c r="R74" s="83" t="s">
        <v>422</v>
      </c>
      <c r="S74" s="80" t="s">
        <v>438</v>
      </c>
      <c r="T74" s="80"/>
      <c r="U74" s="83" t="s">
        <v>463</v>
      </c>
      <c r="V74" s="83" t="s">
        <v>463</v>
      </c>
      <c r="W74" s="82">
        <v>43591.31259259259</v>
      </c>
      <c r="X74" s="86">
        <v>43591</v>
      </c>
      <c r="Y74" s="88" t="s">
        <v>567</v>
      </c>
      <c r="Z74" s="83" t="s">
        <v>675</v>
      </c>
      <c r="AA74" s="80"/>
      <c r="AB74" s="80"/>
      <c r="AC74" s="88" t="s">
        <v>782</v>
      </c>
      <c r="AD74" s="80"/>
      <c r="AE74" s="80" t="b">
        <v>0</v>
      </c>
      <c r="AF74" s="80">
        <v>1</v>
      </c>
      <c r="AG74" s="88" t="s">
        <v>838</v>
      </c>
      <c r="AH74" s="80" t="b">
        <v>0</v>
      </c>
      <c r="AI74" s="80" t="s">
        <v>866</v>
      </c>
      <c r="AJ74" s="80"/>
      <c r="AK74" s="88" t="s">
        <v>838</v>
      </c>
      <c r="AL74" s="80" t="b">
        <v>0</v>
      </c>
      <c r="AM74" s="80">
        <v>1</v>
      </c>
      <c r="AN74" s="88" t="s">
        <v>838</v>
      </c>
      <c r="AO74" s="80" t="s">
        <v>882</v>
      </c>
      <c r="AP74" s="80" t="b">
        <v>0</v>
      </c>
      <c r="AQ74" s="88" t="s">
        <v>782</v>
      </c>
      <c r="AR74" s="80" t="s">
        <v>320</v>
      </c>
      <c r="AS74" s="80">
        <v>0</v>
      </c>
      <c r="AT74" s="80">
        <v>0</v>
      </c>
      <c r="AU74" s="80"/>
      <c r="AV74" s="80"/>
      <c r="AW74" s="80"/>
      <c r="AX74" s="80"/>
      <c r="AY74" s="80"/>
      <c r="AZ74" s="80"/>
      <c r="BA74" s="80"/>
      <c r="BB74" s="80"/>
      <c r="BC74">
        <v>1</v>
      </c>
      <c r="BD74" s="79" t="str">
        <f>REPLACE(INDEX(GroupVertices[Group],MATCH(Edges24[[#This Row],[Vertex 1]],GroupVertices[Vertex],0)),1,1,"")</f>
        <v>4</v>
      </c>
      <c r="BE74" s="79" t="str">
        <f>REPLACE(INDEX(GroupVertices[Group],MATCH(Edges24[[#This Row],[Vertex 2]],GroupVertices[Vertex],0)),1,1,"")</f>
        <v>4</v>
      </c>
      <c r="BF74" s="48">
        <v>0</v>
      </c>
      <c r="BG74" s="49">
        <v>0</v>
      </c>
      <c r="BH74" s="48">
        <v>0</v>
      </c>
      <c r="BI74" s="49">
        <v>0</v>
      </c>
      <c r="BJ74" s="48">
        <v>0</v>
      </c>
      <c r="BK74" s="49">
        <v>0</v>
      </c>
      <c r="BL74" s="48">
        <v>5</v>
      </c>
      <c r="BM74" s="49">
        <v>100</v>
      </c>
      <c r="BN74" s="48">
        <v>5</v>
      </c>
    </row>
    <row r="75" spans="1:66" ht="15">
      <c r="A75" s="65" t="s">
        <v>258</v>
      </c>
      <c r="B75" s="65" t="s">
        <v>243</v>
      </c>
      <c r="C75" s="66"/>
      <c r="D75" s="67"/>
      <c r="E75" s="68"/>
      <c r="F75" s="69"/>
      <c r="G75" s="66"/>
      <c r="H75" s="70"/>
      <c r="I75" s="71"/>
      <c r="J75" s="71"/>
      <c r="K75" s="34" t="s">
        <v>66</v>
      </c>
      <c r="L75" s="78">
        <v>120</v>
      </c>
      <c r="M75" s="78"/>
      <c r="N75" s="73"/>
      <c r="O75" s="80" t="s">
        <v>319</v>
      </c>
      <c r="P75" s="82">
        <v>43592.59951388889</v>
      </c>
      <c r="Q75" s="80" t="s">
        <v>379</v>
      </c>
      <c r="R75" s="80"/>
      <c r="S75" s="80"/>
      <c r="T75" s="80" t="s">
        <v>450</v>
      </c>
      <c r="U75" s="83" t="s">
        <v>464</v>
      </c>
      <c r="V75" s="83" t="s">
        <v>464</v>
      </c>
      <c r="W75" s="82">
        <v>43592.59951388889</v>
      </c>
      <c r="X75" s="86">
        <v>43592</v>
      </c>
      <c r="Y75" s="88" t="s">
        <v>568</v>
      </c>
      <c r="Z75" s="83" t="s">
        <v>429</v>
      </c>
      <c r="AA75" s="80"/>
      <c r="AB75" s="80"/>
      <c r="AC75" s="88" t="s">
        <v>783</v>
      </c>
      <c r="AD75" s="88" t="s">
        <v>786</v>
      </c>
      <c r="AE75" s="80" t="b">
        <v>0</v>
      </c>
      <c r="AF75" s="80">
        <v>0</v>
      </c>
      <c r="AG75" s="88" t="s">
        <v>839</v>
      </c>
      <c r="AH75" s="80" t="b">
        <v>0</v>
      </c>
      <c r="AI75" s="80" t="s">
        <v>866</v>
      </c>
      <c r="AJ75" s="80"/>
      <c r="AK75" s="88" t="s">
        <v>838</v>
      </c>
      <c r="AL75" s="80" t="b">
        <v>0</v>
      </c>
      <c r="AM75" s="80">
        <v>0</v>
      </c>
      <c r="AN75" s="88" t="s">
        <v>838</v>
      </c>
      <c r="AO75" s="80" t="s">
        <v>883</v>
      </c>
      <c r="AP75" s="80" t="b">
        <v>0</v>
      </c>
      <c r="AQ75" s="88" t="s">
        <v>786</v>
      </c>
      <c r="AR75" s="80" t="s">
        <v>197</v>
      </c>
      <c r="AS75" s="80">
        <v>0</v>
      </c>
      <c r="AT75" s="80">
        <v>0</v>
      </c>
      <c r="AU75" s="80"/>
      <c r="AV75" s="80"/>
      <c r="AW75" s="80"/>
      <c r="AX75" s="80"/>
      <c r="AY75" s="80"/>
      <c r="AZ75" s="80"/>
      <c r="BA75" s="80"/>
      <c r="BB75" s="80"/>
      <c r="BC75">
        <v>1</v>
      </c>
      <c r="BD75" s="79" t="str">
        <f>REPLACE(INDEX(GroupVertices[Group],MATCH(Edges24[[#This Row],[Vertex 1]],GroupVertices[Vertex],0)),1,1,"")</f>
        <v>4</v>
      </c>
      <c r="BE75" s="79" t="str">
        <f>REPLACE(INDEX(GroupVertices[Group],MATCH(Edges24[[#This Row],[Vertex 2]],GroupVertices[Vertex],0)),1,1,"")</f>
        <v>1</v>
      </c>
      <c r="BF75" s="48">
        <v>3</v>
      </c>
      <c r="BG75" s="49">
        <v>9.090909090909092</v>
      </c>
      <c r="BH75" s="48">
        <v>0</v>
      </c>
      <c r="BI75" s="49">
        <v>0</v>
      </c>
      <c r="BJ75" s="48">
        <v>0</v>
      </c>
      <c r="BK75" s="49">
        <v>0</v>
      </c>
      <c r="BL75" s="48">
        <v>30</v>
      </c>
      <c r="BM75" s="49">
        <v>90.9090909090909</v>
      </c>
      <c r="BN75" s="48">
        <v>33</v>
      </c>
    </row>
    <row r="76" spans="1:66" ht="15">
      <c r="A76" s="65" t="s">
        <v>258</v>
      </c>
      <c r="B76" s="65" t="s">
        <v>243</v>
      </c>
      <c r="C76" s="66"/>
      <c r="D76" s="67"/>
      <c r="E76" s="68"/>
      <c r="F76" s="69"/>
      <c r="G76" s="66"/>
      <c r="H76" s="70"/>
      <c r="I76" s="71"/>
      <c r="J76" s="71"/>
      <c r="K76" s="34" t="s">
        <v>66</v>
      </c>
      <c r="L76" s="78">
        <v>121</v>
      </c>
      <c r="M76" s="78"/>
      <c r="N76" s="73"/>
      <c r="O76" s="80" t="s">
        <v>318</v>
      </c>
      <c r="P76" s="82">
        <v>43599.37326388889</v>
      </c>
      <c r="Q76" s="80" t="s">
        <v>380</v>
      </c>
      <c r="R76" s="83" t="s">
        <v>423</v>
      </c>
      <c r="S76" s="80" t="s">
        <v>433</v>
      </c>
      <c r="T76" s="80"/>
      <c r="U76" s="80"/>
      <c r="V76" s="83" t="s">
        <v>492</v>
      </c>
      <c r="W76" s="82">
        <v>43599.37326388889</v>
      </c>
      <c r="X76" s="86">
        <v>43599</v>
      </c>
      <c r="Y76" s="88" t="s">
        <v>569</v>
      </c>
      <c r="Z76" s="83" t="s">
        <v>676</v>
      </c>
      <c r="AA76" s="80"/>
      <c r="AB76" s="80"/>
      <c r="AC76" s="88" t="s">
        <v>784</v>
      </c>
      <c r="AD76" s="80"/>
      <c r="AE76" s="80" t="b">
        <v>0</v>
      </c>
      <c r="AF76" s="80">
        <v>2</v>
      </c>
      <c r="AG76" s="88" t="s">
        <v>838</v>
      </c>
      <c r="AH76" s="80" t="b">
        <v>1</v>
      </c>
      <c r="AI76" s="80" t="s">
        <v>866</v>
      </c>
      <c r="AJ76" s="80"/>
      <c r="AK76" s="88" t="s">
        <v>872</v>
      </c>
      <c r="AL76" s="80" t="b">
        <v>0</v>
      </c>
      <c r="AM76" s="80">
        <v>0</v>
      </c>
      <c r="AN76" s="88" t="s">
        <v>838</v>
      </c>
      <c r="AO76" s="80" t="s">
        <v>878</v>
      </c>
      <c r="AP76" s="80" t="b">
        <v>0</v>
      </c>
      <c r="AQ76" s="88" t="s">
        <v>784</v>
      </c>
      <c r="AR76" s="80" t="s">
        <v>197</v>
      </c>
      <c r="AS76" s="80">
        <v>0</v>
      </c>
      <c r="AT76" s="80">
        <v>0</v>
      </c>
      <c r="AU76" s="80"/>
      <c r="AV76" s="80"/>
      <c r="AW76" s="80"/>
      <c r="AX76" s="80"/>
      <c r="AY76" s="80"/>
      <c r="AZ76" s="80"/>
      <c r="BA76" s="80"/>
      <c r="BB76" s="80"/>
      <c r="BC76">
        <v>1</v>
      </c>
      <c r="BD76" s="79" t="str">
        <f>REPLACE(INDEX(GroupVertices[Group],MATCH(Edges24[[#This Row],[Vertex 1]],GroupVertices[Vertex],0)),1,1,"")</f>
        <v>4</v>
      </c>
      <c r="BE76" s="79" t="str">
        <f>REPLACE(INDEX(GroupVertices[Group],MATCH(Edges24[[#This Row],[Vertex 2]],GroupVertices[Vertex],0)),1,1,"")</f>
        <v>1</v>
      </c>
      <c r="BF76" s="48">
        <v>0</v>
      </c>
      <c r="BG76" s="49">
        <v>0</v>
      </c>
      <c r="BH76" s="48">
        <v>0</v>
      </c>
      <c r="BI76" s="49">
        <v>0</v>
      </c>
      <c r="BJ76" s="48">
        <v>0</v>
      </c>
      <c r="BK76" s="49">
        <v>0</v>
      </c>
      <c r="BL76" s="48">
        <v>5</v>
      </c>
      <c r="BM76" s="49">
        <v>100</v>
      </c>
      <c r="BN76" s="48">
        <v>5</v>
      </c>
    </row>
    <row r="77" spans="1:66" ht="15">
      <c r="A77" s="65" t="s">
        <v>243</v>
      </c>
      <c r="B77" s="65" t="s">
        <v>258</v>
      </c>
      <c r="C77" s="66"/>
      <c r="D77" s="67"/>
      <c r="E77" s="68"/>
      <c r="F77" s="69"/>
      <c r="G77" s="66"/>
      <c r="H77" s="70"/>
      <c r="I77" s="71"/>
      <c r="J77" s="71"/>
      <c r="K77" s="34" t="s">
        <v>66</v>
      </c>
      <c r="L77" s="78">
        <v>122</v>
      </c>
      <c r="M77" s="78"/>
      <c r="N77" s="73"/>
      <c r="O77" s="80" t="s">
        <v>320</v>
      </c>
      <c r="P77" s="82">
        <v>43591.33375</v>
      </c>
      <c r="Q77" s="80" t="s">
        <v>378</v>
      </c>
      <c r="R77" s="83" t="s">
        <v>422</v>
      </c>
      <c r="S77" s="80" t="s">
        <v>438</v>
      </c>
      <c r="T77" s="80"/>
      <c r="U77" s="83" t="s">
        <v>463</v>
      </c>
      <c r="V77" s="83" t="s">
        <v>463</v>
      </c>
      <c r="W77" s="82">
        <v>43591.33375</v>
      </c>
      <c r="X77" s="86">
        <v>43591</v>
      </c>
      <c r="Y77" s="88" t="s">
        <v>570</v>
      </c>
      <c r="Z77" s="83" t="s">
        <v>677</v>
      </c>
      <c r="AA77" s="80"/>
      <c r="AB77" s="80"/>
      <c r="AC77" s="88" t="s">
        <v>785</v>
      </c>
      <c r="AD77" s="80"/>
      <c r="AE77" s="80" t="b">
        <v>0</v>
      </c>
      <c r="AF77" s="80">
        <v>0</v>
      </c>
      <c r="AG77" s="88" t="s">
        <v>838</v>
      </c>
      <c r="AH77" s="80" t="b">
        <v>0</v>
      </c>
      <c r="AI77" s="80" t="s">
        <v>866</v>
      </c>
      <c r="AJ77" s="80"/>
      <c r="AK77" s="88" t="s">
        <v>838</v>
      </c>
      <c r="AL77" s="80" t="b">
        <v>0</v>
      </c>
      <c r="AM77" s="80">
        <v>1</v>
      </c>
      <c r="AN77" s="88" t="s">
        <v>782</v>
      </c>
      <c r="AO77" s="80" t="s">
        <v>880</v>
      </c>
      <c r="AP77" s="80" t="b">
        <v>0</v>
      </c>
      <c r="AQ77" s="88" t="s">
        <v>782</v>
      </c>
      <c r="AR77" s="80" t="s">
        <v>197</v>
      </c>
      <c r="AS77" s="80">
        <v>0</v>
      </c>
      <c r="AT77" s="80">
        <v>0</v>
      </c>
      <c r="AU77" s="80"/>
      <c r="AV77" s="80"/>
      <c r="AW77" s="80"/>
      <c r="AX77" s="80"/>
      <c r="AY77" s="80"/>
      <c r="AZ77" s="80"/>
      <c r="BA77" s="80"/>
      <c r="BB77" s="80"/>
      <c r="BC77">
        <v>1</v>
      </c>
      <c r="BD77" s="79" t="str">
        <f>REPLACE(INDEX(GroupVertices[Group],MATCH(Edges24[[#This Row],[Vertex 1]],GroupVertices[Vertex],0)),1,1,"")</f>
        <v>1</v>
      </c>
      <c r="BE77" s="79" t="str">
        <f>REPLACE(INDEX(GroupVertices[Group],MATCH(Edges24[[#This Row],[Vertex 2]],GroupVertices[Vertex],0)),1,1,"")</f>
        <v>4</v>
      </c>
      <c r="BF77" s="48">
        <v>0</v>
      </c>
      <c r="BG77" s="49">
        <v>0</v>
      </c>
      <c r="BH77" s="48">
        <v>0</v>
      </c>
      <c r="BI77" s="49">
        <v>0</v>
      </c>
      <c r="BJ77" s="48">
        <v>0</v>
      </c>
      <c r="BK77" s="49">
        <v>0</v>
      </c>
      <c r="BL77" s="48">
        <v>5</v>
      </c>
      <c r="BM77" s="49">
        <v>100</v>
      </c>
      <c r="BN77" s="48">
        <v>5</v>
      </c>
    </row>
    <row r="78" spans="1:66" ht="15">
      <c r="A78" s="65" t="s">
        <v>243</v>
      </c>
      <c r="B78" s="65" t="s">
        <v>258</v>
      </c>
      <c r="C78" s="66"/>
      <c r="D78" s="67"/>
      <c r="E78" s="68"/>
      <c r="F78" s="69"/>
      <c r="G78" s="66"/>
      <c r="H78" s="70"/>
      <c r="I78" s="71"/>
      <c r="J78" s="71"/>
      <c r="K78" s="34" t="s">
        <v>66</v>
      </c>
      <c r="L78" s="78">
        <v>123</v>
      </c>
      <c r="M78" s="78"/>
      <c r="N78" s="73"/>
      <c r="O78" s="80" t="s">
        <v>318</v>
      </c>
      <c r="P78" s="82">
        <v>43592.59291666667</v>
      </c>
      <c r="Q78" s="80" t="s">
        <v>381</v>
      </c>
      <c r="R78" s="80" t="s">
        <v>424</v>
      </c>
      <c r="S78" s="80" t="s">
        <v>439</v>
      </c>
      <c r="T78" s="80"/>
      <c r="U78" s="80"/>
      <c r="V78" s="83" t="s">
        <v>485</v>
      </c>
      <c r="W78" s="82">
        <v>43592.59291666667</v>
      </c>
      <c r="X78" s="86">
        <v>43592</v>
      </c>
      <c r="Y78" s="88" t="s">
        <v>571</v>
      </c>
      <c r="Z78" s="83" t="s">
        <v>678</v>
      </c>
      <c r="AA78" s="80"/>
      <c r="AB78" s="80"/>
      <c r="AC78" s="88" t="s">
        <v>786</v>
      </c>
      <c r="AD78" s="80"/>
      <c r="AE78" s="80" t="b">
        <v>0</v>
      </c>
      <c r="AF78" s="80">
        <v>3</v>
      </c>
      <c r="AG78" s="88" t="s">
        <v>838</v>
      </c>
      <c r="AH78" s="80" t="b">
        <v>1</v>
      </c>
      <c r="AI78" s="80" t="s">
        <v>866</v>
      </c>
      <c r="AJ78" s="80"/>
      <c r="AK78" s="88" t="s">
        <v>873</v>
      </c>
      <c r="AL78" s="80" t="b">
        <v>0</v>
      </c>
      <c r="AM78" s="80">
        <v>1</v>
      </c>
      <c r="AN78" s="88" t="s">
        <v>838</v>
      </c>
      <c r="AO78" s="80" t="s">
        <v>878</v>
      </c>
      <c r="AP78" s="80" t="b">
        <v>0</v>
      </c>
      <c r="AQ78" s="88" t="s">
        <v>786</v>
      </c>
      <c r="AR78" s="80" t="s">
        <v>197</v>
      </c>
      <c r="AS78" s="80">
        <v>0</v>
      </c>
      <c r="AT78" s="80">
        <v>0</v>
      </c>
      <c r="AU78" s="80"/>
      <c r="AV78" s="80"/>
      <c r="AW78" s="80"/>
      <c r="AX78" s="80"/>
      <c r="AY78" s="80"/>
      <c r="AZ78" s="80"/>
      <c r="BA78" s="80"/>
      <c r="BB78" s="80"/>
      <c r="BC78">
        <v>5</v>
      </c>
      <c r="BD78" s="79" t="str">
        <f>REPLACE(INDEX(GroupVertices[Group],MATCH(Edges24[[#This Row],[Vertex 1]],GroupVertices[Vertex],0)),1,1,"")</f>
        <v>1</v>
      </c>
      <c r="BE78" s="79" t="str">
        <f>REPLACE(INDEX(GroupVertices[Group],MATCH(Edges24[[#This Row],[Vertex 2]],GroupVertices[Vertex],0)),1,1,"")</f>
        <v>4</v>
      </c>
      <c r="BF78" s="48">
        <v>1</v>
      </c>
      <c r="BG78" s="49">
        <v>5.882352941176471</v>
      </c>
      <c r="BH78" s="48">
        <v>0</v>
      </c>
      <c r="BI78" s="49">
        <v>0</v>
      </c>
      <c r="BJ78" s="48">
        <v>0</v>
      </c>
      <c r="BK78" s="49">
        <v>0</v>
      </c>
      <c r="BL78" s="48">
        <v>16</v>
      </c>
      <c r="BM78" s="49">
        <v>94.11764705882354</v>
      </c>
      <c r="BN78" s="48">
        <v>17</v>
      </c>
    </row>
    <row r="79" spans="1:66" ht="15">
      <c r="A79" s="65" t="s">
        <v>243</v>
      </c>
      <c r="B79" s="65" t="s">
        <v>258</v>
      </c>
      <c r="C79" s="66"/>
      <c r="D79" s="67"/>
      <c r="E79" s="68"/>
      <c r="F79" s="69"/>
      <c r="G79" s="66"/>
      <c r="H79" s="70"/>
      <c r="I79" s="71"/>
      <c r="J79" s="71"/>
      <c r="K79" s="34" t="s">
        <v>66</v>
      </c>
      <c r="L79" s="78">
        <v>124</v>
      </c>
      <c r="M79" s="78"/>
      <c r="N79" s="73"/>
      <c r="O79" s="80" t="s">
        <v>319</v>
      </c>
      <c r="P79" s="82">
        <v>43592.77810185185</v>
      </c>
      <c r="Q79" s="80" t="s">
        <v>382</v>
      </c>
      <c r="R79" s="83" t="s">
        <v>425</v>
      </c>
      <c r="S79" s="80" t="s">
        <v>440</v>
      </c>
      <c r="T79" s="80"/>
      <c r="U79" s="80"/>
      <c r="V79" s="83" t="s">
        <v>485</v>
      </c>
      <c r="W79" s="82">
        <v>43592.77810185185</v>
      </c>
      <c r="X79" s="86">
        <v>43592</v>
      </c>
      <c r="Y79" s="88" t="s">
        <v>572</v>
      </c>
      <c r="Z79" s="83" t="s">
        <v>679</v>
      </c>
      <c r="AA79" s="80"/>
      <c r="AB79" s="80"/>
      <c r="AC79" s="88" t="s">
        <v>787</v>
      </c>
      <c r="AD79" s="80"/>
      <c r="AE79" s="80" t="b">
        <v>0</v>
      </c>
      <c r="AF79" s="80">
        <v>1</v>
      </c>
      <c r="AG79" s="88" t="s">
        <v>863</v>
      </c>
      <c r="AH79" s="80" t="b">
        <v>0</v>
      </c>
      <c r="AI79" s="80" t="s">
        <v>867</v>
      </c>
      <c r="AJ79" s="80"/>
      <c r="AK79" s="88" t="s">
        <v>838</v>
      </c>
      <c r="AL79" s="80" t="b">
        <v>0</v>
      </c>
      <c r="AM79" s="80">
        <v>1</v>
      </c>
      <c r="AN79" s="88" t="s">
        <v>838</v>
      </c>
      <c r="AO79" s="80" t="s">
        <v>878</v>
      </c>
      <c r="AP79" s="80" t="b">
        <v>0</v>
      </c>
      <c r="AQ79" s="88" t="s">
        <v>787</v>
      </c>
      <c r="AR79" s="80" t="s">
        <v>197</v>
      </c>
      <c r="AS79" s="80">
        <v>0</v>
      </c>
      <c r="AT79" s="80">
        <v>0</v>
      </c>
      <c r="AU79" s="80"/>
      <c r="AV79" s="80"/>
      <c r="AW79" s="80"/>
      <c r="AX79" s="80"/>
      <c r="AY79" s="80"/>
      <c r="AZ79" s="80"/>
      <c r="BA79" s="80"/>
      <c r="BB79" s="80"/>
      <c r="BC79">
        <v>1</v>
      </c>
      <c r="BD79" s="79" t="str">
        <f>REPLACE(INDEX(GroupVertices[Group],MATCH(Edges24[[#This Row],[Vertex 1]],GroupVertices[Vertex],0)),1,1,"")</f>
        <v>1</v>
      </c>
      <c r="BE79" s="79" t="str">
        <f>REPLACE(INDEX(GroupVertices[Group],MATCH(Edges24[[#This Row],[Vertex 2]],GroupVertices[Vertex],0)),1,1,"")</f>
        <v>4</v>
      </c>
      <c r="BF79" s="48">
        <v>0</v>
      </c>
      <c r="BG79" s="49">
        <v>0</v>
      </c>
      <c r="BH79" s="48">
        <v>0</v>
      </c>
      <c r="BI79" s="49">
        <v>0</v>
      </c>
      <c r="BJ79" s="48">
        <v>0</v>
      </c>
      <c r="BK79" s="49">
        <v>0</v>
      </c>
      <c r="BL79" s="48">
        <v>1</v>
      </c>
      <c r="BM79" s="49">
        <v>100</v>
      </c>
      <c r="BN79" s="48">
        <v>1</v>
      </c>
    </row>
    <row r="80" spans="1:66" ht="15">
      <c r="A80" s="65" t="s">
        <v>243</v>
      </c>
      <c r="B80" s="65" t="s">
        <v>258</v>
      </c>
      <c r="C80" s="66"/>
      <c r="D80" s="67"/>
      <c r="E80" s="68"/>
      <c r="F80" s="69"/>
      <c r="G80" s="66"/>
      <c r="H80" s="70"/>
      <c r="I80" s="71"/>
      <c r="J80" s="71"/>
      <c r="K80" s="34" t="s">
        <v>66</v>
      </c>
      <c r="L80" s="78">
        <v>125</v>
      </c>
      <c r="M80" s="78"/>
      <c r="N80" s="73"/>
      <c r="O80" s="80" t="s">
        <v>318</v>
      </c>
      <c r="P80" s="82">
        <v>43596.73564814815</v>
      </c>
      <c r="Q80" s="80" t="s">
        <v>383</v>
      </c>
      <c r="R80" s="83" t="s">
        <v>426</v>
      </c>
      <c r="S80" s="80" t="s">
        <v>433</v>
      </c>
      <c r="T80" s="80"/>
      <c r="U80" s="80"/>
      <c r="V80" s="83" t="s">
        <v>485</v>
      </c>
      <c r="W80" s="82">
        <v>43596.73564814815</v>
      </c>
      <c r="X80" s="86">
        <v>43596</v>
      </c>
      <c r="Y80" s="88" t="s">
        <v>573</v>
      </c>
      <c r="Z80" s="83" t="s">
        <v>680</v>
      </c>
      <c r="AA80" s="80"/>
      <c r="AB80" s="80"/>
      <c r="AC80" s="88" t="s">
        <v>788</v>
      </c>
      <c r="AD80" s="80"/>
      <c r="AE80" s="80" t="b">
        <v>0</v>
      </c>
      <c r="AF80" s="80">
        <v>4</v>
      </c>
      <c r="AG80" s="88" t="s">
        <v>838</v>
      </c>
      <c r="AH80" s="80" t="b">
        <v>1</v>
      </c>
      <c r="AI80" s="80" t="s">
        <v>867</v>
      </c>
      <c r="AJ80" s="80"/>
      <c r="AK80" s="88" t="s">
        <v>874</v>
      </c>
      <c r="AL80" s="80" t="b">
        <v>0</v>
      </c>
      <c r="AM80" s="80">
        <v>2</v>
      </c>
      <c r="AN80" s="88" t="s">
        <v>838</v>
      </c>
      <c r="AO80" s="80" t="s">
        <v>878</v>
      </c>
      <c r="AP80" s="80" t="b">
        <v>0</v>
      </c>
      <c r="AQ80" s="88" t="s">
        <v>788</v>
      </c>
      <c r="AR80" s="80" t="s">
        <v>197</v>
      </c>
      <c r="AS80" s="80">
        <v>0</v>
      </c>
      <c r="AT80" s="80">
        <v>0</v>
      </c>
      <c r="AU80" s="80"/>
      <c r="AV80" s="80"/>
      <c r="AW80" s="80"/>
      <c r="AX80" s="80"/>
      <c r="AY80" s="80"/>
      <c r="AZ80" s="80"/>
      <c r="BA80" s="80"/>
      <c r="BB80" s="80"/>
      <c r="BC80">
        <v>5</v>
      </c>
      <c r="BD80" s="79" t="str">
        <f>REPLACE(INDEX(GroupVertices[Group],MATCH(Edges24[[#This Row],[Vertex 1]],GroupVertices[Vertex],0)),1,1,"")</f>
        <v>1</v>
      </c>
      <c r="BE80" s="79" t="str">
        <f>REPLACE(INDEX(GroupVertices[Group],MATCH(Edges24[[#This Row],[Vertex 2]],GroupVertices[Vertex],0)),1,1,"")</f>
        <v>4</v>
      </c>
      <c r="BF80" s="48">
        <v>0</v>
      </c>
      <c r="BG80" s="49">
        <v>0</v>
      </c>
      <c r="BH80" s="48">
        <v>0</v>
      </c>
      <c r="BI80" s="49">
        <v>0</v>
      </c>
      <c r="BJ80" s="48">
        <v>0</v>
      </c>
      <c r="BK80" s="49">
        <v>0</v>
      </c>
      <c r="BL80" s="48">
        <v>5</v>
      </c>
      <c r="BM80" s="49">
        <v>100</v>
      </c>
      <c r="BN80" s="48">
        <v>5</v>
      </c>
    </row>
    <row r="81" spans="1:66" ht="15">
      <c r="A81" s="65" t="s">
        <v>243</v>
      </c>
      <c r="B81" s="65" t="s">
        <v>258</v>
      </c>
      <c r="C81" s="66"/>
      <c r="D81" s="67"/>
      <c r="E81" s="68"/>
      <c r="F81" s="69"/>
      <c r="G81" s="66"/>
      <c r="H81" s="70"/>
      <c r="I81" s="71"/>
      <c r="J81" s="71"/>
      <c r="K81" s="34" t="s">
        <v>66</v>
      </c>
      <c r="L81" s="78">
        <v>127</v>
      </c>
      <c r="M81" s="78"/>
      <c r="N81" s="73"/>
      <c r="O81" s="80" t="s">
        <v>318</v>
      </c>
      <c r="P81" s="82">
        <v>43599.329780092594</v>
      </c>
      <c r="Q81" s="80" t="s">
        <v>384</v>
      </c>
      <c r="R81" s="83" t="s">
        <v>423</v>
      </c>
      <c r="S81" s="80" t="s">
        <v>433</v>
      </c>
      <c r="T81" s="80"/>
      <c r="U81" s="80"/>
      <c r="V81" s="83" t="s">
        <v>485</v>
      </c>
      <c r="W81" s="82">
        <v>43599.329780092594</v>
      </c>
      <c r="X81" s="86">
        <v>43599</v>
      </c>
      <c r="Y81" s="88" t="s">
        <v>574</v>
      </c>
      <c r="Z81" s="83" t="s">
        <v>681</v>
      </c>
      <c r="AA81" s="80"/>
      <c r="AB81" s="80"/>
      <c r="AC81" s="88" t="s">
        <v>789</v>
      </c>
      <c r="AD81" s="80"/>
      <c r="AE81" s="80" t="b">
        <v>0</v>
      </c>
      <c r="AF81" s="80">
        <v>0</v>
      </c>
      <c r="AG81" s="88" t="s">
        <v>838</v>
      </c>
      <c r="AH81" s="80" t="b">
        <v>1</v>
      </c>
      <c r="AI81" s="80" t="s">
        <v>866</v>
      </c>
      <c r="AJ81" s="80"/>
      <c r="AK81" s="88" t="s">
        <v>872</v>
      </c>
      <c r="AL81" s="80" t="b">
        <v>0</v>
      </c>
      <c r="AM81" s="80">
        <v>0</v>
      </c>
      <c r="AN81" s="88" t="s">
        <v>838</v>
      </c>
      <c r="AO81" s="80" t="s">
        <v>878</v>
      </c>
      <c r="AP81" s="80" t="b">
        <v>0</v>
      </c>
      <c r="AQ81" s="88" t="s">
        <v>789</v>
      </c>
      <c r="AR81" s="80" t="s">
        <v>197</v>
      </c>
      <c r="AS81" s="80">
        <v>0</v>
      </c>
      <c r="AT81" s="80">
        <v>0</v>
      </c>
      <c r="AU81" s="80"/>
      <c r="AV81" s="80"/>
      <c r="AW81" s="80"/>
      <c r="AX81" s="80"/>
      <c r="AY81" s="80"/>
      <c r="AZ81" s="80"/>
      <c r="BA81" s="80"/>
      <c r="BB81" s="80"/>
      <c r="BC81">
        <v>5</v>
      </c>
      <c r="BD81" s="79" t="str">
        <f>REPLACE(INDEX(GroupVertices[Group],MATCH(Edges24[[#This Row],[Vertex 1]],GroupVertices[Vertex],0)),1,1,"")</f>
        <v>1</v>
      </c>
      <c r="BE81" s="79" t="str">
        <f>REPLACE(INDEX(GroupVertices[Group],MATCH(Edges24[[#This Row],[Vertex 2]],GroupVertices[Vertex],0)),1,1,"")</f>
        <v>4</v>
      </c>
      <c r="BF81" s="48">
        <v>0</v>
      </c>
      <c r="BG81" s="49">
        <v>0</v>
      </c>
      <c r="BH81" s="48">
        <v>0</v>
      </c>
      <c r="BI81" s="49">
        <v>0</v>
      </c>
      <c r="BJ81" s="48">
        <v>0</v>
      </c>
      <c r="BK81" s="49">
        <v>0</v>
      </c>
      <c r="BL81" s="48">
        <v>7</v>
      </c>
      <c r="BM81" s="49">
        <v>100</v>
      </c>
      <c r="BN81" s="48">
        <v>7</v>
      </c>
    </row>
    <row r="82" spans="1:66" ht="15">
      <c r="A82" s="65" t="s">
        <v>243</v>
      </c>
      <c r="B82" s="65" t="s">
        <v>309</v>
      </c>
      <c r="C82" s="66"/>
      <c r="D82" s="67"/>
      <c r="E82" s="68"/>
      <c r="F82" s="69"/>
      <c r="G82" s="66"/>
      <c r="H82" s="70"/>
      <c r="I82" s="71"/>
      <c r="J82" s="71"/>
      <c r="K82" s="34" t="s">
        <v>65</v>
      </c>
      <c r="L82" s="78">
        <v>135</v>
      </c>
      <c r="M82" s="78"/>
      <c r="N82" s="73"/>
      <c r="O82" s="80" t="s">
        <v>318</v>
      </c>
      <c r="P82" s="82">
        <v>43599.35115740741</v>
      </c>
      <c r="Q82" s="80" t="s">
        <v>385</v>
      </c>
      <c r="R82" s="83" t="s">
        <v>421</v>
      </c>
      <c r="S82" s="80" t="s">
        <v>433</v>
      </c>
      <c r="T82" s="80" t="s">
        <v>451</v>
      </c>
      <c r="U82" s="80"/>
      <c r="V82" s="83" t="s">
        <v>485</v>
      </c>
      <c r="W82" s="82">
        <v>43599.35115740741</v>
      </c>
      <c r="X82" s="86">
        <v>43599</v>
      </c>
      <c r="Y82" s="88" t="s">
        <v>575</v>
      </c>
      <c r="Z82" s="83" t="s">
        <v>682</v>
      </c>
      <c r="AA82" s="80"/>
      <c r="AB82" s="80"/>
      <c r="AC82" s="88" t="s">
        <v>790</v>
      </c>
      <c r="AD82" s="80"/>
      <c r="AE82" s="80" t="b">
        <v>0</v>
      </c>
      <c r="AF82" s="80">
        <v>1</v>
      </c>
      <c r="AG82" s="88" t="s">
        <v>838</v>
      </c>
      <c r="AH82" s="80" t="b">
        <v>1</v>
      </c>
      <c r="AI82" s="80" t="s">
        <v>866</v>
      </c>
      <c r="AJ82" s="80"/>
      <c r="AK82" s="88" t="s">
        <v>871</v>
      </c>
      <c r="AL82" s="80" t="b">
        <v>0</v>
      </c>
      <c r="AM82" s="80">
        <v>0</v>
      </c>
      <c r="AN82" s="88" t="s">
        <v>838</v>
      </c>
      <c r="AO82" s="80" t="s">
        <v>878</v>
      </c>
      <c r="AP82" s="80" t="b">
        <v>0</v>
      </c>
      <c r="AQ82" s="88" t="s">
        <v>790</v>
      </c>
      <c r="AR82" s="80" t="s">
        <v>197</v>
      </c>
      <c r="AS82" s="80">
        <v>0</v>
      </c>
      <c r="AT82" s="80">
        <v>0</v>
      </c>
      <c r="AU82" s="80"/>
      <c r="AV82" s="80"/>
      <c r="AW82" s="80"/>
      <c r="AX82" s="80"/>
      <c r="AY82" s="80"/>
      <c r="AZ82" s="80"/>
      <c r="BA82" s="80"/>
      <c r="BB82" s="80"/>
      <c r="BC82">
        <v>1</v>
      </c>
      <c r="BD82" s="79" t="str">
        <f>REPLACE(INDEX(GroupVertices[Group],MATCH(Edges24[[#This Row],[Vertex 1]],GroupVertices[Vertex],0)),1,1,"")</f>
        <v>1</v>
      </c>
      <c r="BE82" s="79" t="str">
        <f>REPLACE(INDEX(GroupVertices[Group],MATCH(Edges24[[#This Row],[Vertex 2]],GroupVertices[Vertex],0)),1,1,"")</f>
        <v>1</v>
      </c>
      <c r="BF82" s="48"/>
      <c r="BG82" s="49"/>
      <c r="BH82" s="48"/>
      <c r="BI82" s="49"/>
      <c r="BJ82" s="48"/>
      <c r="BK82" s="49"/>
      <c r="BL82" s="48"/>
      <c r="BM82" s="49"/>
      <c r="BN82" s="48"/>
    </row>
    <row r="83" spans="1:66" ht="15">
      <c r="A83" s="65" t="s">
        <v>237</v>
      </c>
      <c r="B83" s="65" t="s">
        <v>237</v>
      </c>
      <c r="C83" s="66"/>
      <c r="D83" s="67"/>
      <c r="E83" s="68"/>
      <c r="F83" s="69"/>
      <c r="G83" s="66"/>
      <c r="H83" s="70"/>
      <c r="I83" s="71"/>
      <c r="J83" s="71"/>
      <c r="K83" s="34" t="s">
        <v>65</v>
      </c>
      <c r="L83" s="78">
        <v>137</v>
      </c>
      <c r="M83" s="78"/>
      <c r="N83" s="73"/>
      <c r="O83" s="80" t="s">
        <v>197</v>
      </c>
      <c r="P83" s="82">
        <v>43588.59142361111</v>
      </c>
      <c r="Q83" s="80" t="s">
        <v>386</v>
      </c>
      <c r="R83" s="83" t="s">
        <v>415</v>
      </c>
      <c r="S83" s="80" t="s">
        <v>432</v>
      </c>
      <c r="T83" s="80" t="s">
        <v>442</v>
      </c>
      <c r="U83" s="83" t="s">
        <v>465</v>
      </c>
      <c r="V83" s="83" t="s">
        <v>465</v>
      </c>
      <c r="W83" s="82">
        <v>43588.59142361111</v>
      </c>
      <c r="X83" s="86">
        <v>43588</v>
      </c>
      <c r="Y83" s="88" t="s">
        <v>576</v>
      </c>
      <c r="Z83" s="83" t="s">
        <v>683</v>
      </c>
      <c r="AA83" s="80"/>
      <c r="AB83" s="80"/>
      <c r="AC83" s="88" t="s">
        <v>791</v>
      </c>
      <c r="AD83" s="80"/>
      <c r="AE83" s="80" t="b">
        <v>0</v>
      </c>
      <c r="AF83" s="80">
        <v>8</v>
      </c>
      <c r="AG83" s="88" t="s">
        <v>838</v>
      </c>
      <c r="AH83" s="80" t="b">
        <v>0</v>
      </c>
      <c r="AI83" s="80" t="s">
        <v>866</v>
      </c>
      <c r="AJ83" s="80"/>
      <c r="AK83" s="88" t="s">
        <v>838</v>
      </c>
      <c r="AL83" s="80" t="b">
        <v>0</v>
      </c>
      <c r="AM83" s="80">
        <v>1</v>
      </c>
      <c r="AN83" s="88" t="s">
        <v>838</v>
      </c>
      <c r="AO83" s="80" t="s">
        <v>879</v>
      </c>
      <c r="AP83" s="80" t="b">
        <v>0</v>
      </c>
      <c r="AQ83" s="88" t="s">
        <v>791</v>
      </c>
      <c r="AR83" s="80" t="s">
        <v>320</v>
      </c>
      <c r="AS83" s="80">
        <v>0</v>
      </c>
      <c r="AT83" s="80">
        <v>0</v>
      </c>
      <c r="AU83" s="80"/>
      <c r="AV83" s="80"/>
      <c r="AW83" s="80"/>
      <c r="AX83" s="80"/>
      <c r="AY83" s="80"/>
      <c r="AZ83" s="80"/>
      <c r="BA83" s="80"/>
      <c r="BB83" s="80"/>
      <c r="BC83">
        <v>3</v>
      </c>
      <c r="BD83" s="79" t="str">
        <f>REPLACE(INDEX(GroupVertices[Group],MATCH(Edges24[[#This Row],[Vertex 1]],GroupVertices[Vertex],0)),1,1,"")</f>
        <v>3</v>
      </c>
      <c r="BE83" s="79" t="str">
        <f>REPLACE(INDEX(GroupVertices[Group],MATCH(Edges24[[#This Row],[Vertex 2]],GroupVertices[Vertex],0)),1,1,"")</f>
        <v>3</v>
      </c>
      <c r="BF83" s="48">
        <v>0</v>
      </c>
      <c r="BG83" s="49">
        <v>0</v>
      </c>
      <c r="BH83" s="48">
        <v>0</v>
      </c>
      <c r="BI83" s="49">
        <v>0</v>
      </c>
      <c r="BJ83" s="48">
        <v>0</v>
      </c>
      <c r="BK83" s="49">
        <v>0</v>
      </c>
      <c r="BL83" s="48">
        <v>3</v>
      </c>
      <c r="BM83" s="49">
        <v>100</v>
      </c>
      <c r="BN83" s="48">
        <v>3</v>
      </c>
    </row>
    <row r="84" spans="1:66" ht="15">
      <c r="A84" s="65" t="s">
        <v>237</v>
      </c>
      <c r="B84" s="65" t="s">
        <v>237</v>
      </c>
      <c r="C84" s="66"/>
      <c r="D84" s="67"/>
      <c r="E84" s="68"/>
      <c r="F84" s="69"/>
      <c r="G84" s="66"/>
      <c r="H84" s="70"/>
      <c r="I84" s="71"/>
      <c r="J84" s="71"/>
      <c r="K84" s="34" t="s">
        <v>65</v>
      </c>
      <c r="L84" s="78">
        <v>138</v>
      </c>
      <c r="M84" s="78"/>
      <c r="N84" s="73"/>
      <c r="O84" s="80" t="s">
        <v>197</v>
      </c>
      <c r="P84" s="82">
        <v>43592.41594907407</v>
      </c>
      <c r="Q84" s="80" t="s">
        <v>387</v>
      </c>
      <c r="R84" s="80"/>
      <c r="S84" s="80"/>
      <c r="T84" s="80"/>
      <c r="U84" s="80"/>
      <c r="V84" s="83" t="s">
        <v>479</v>
      </c>
      <c r="W84" s="82">
        <v>43592.41594907407</v>
      </c>
      <c r="X84" s="86">
        <v>43592</v>
      </c>
      <c r="Y84" s="88" t="s">
        <v>577</v>
      </c>
      <c r="Z84" s="83" t="s">
        <v>684</v>
      </c>
      <c r="AA84" s="80"/>
      <c r="AB84" s="80"/>
      <c r="AC84" s="88" t="s">
        <v>792</v>
      </c>
      <c r="AD84" s="80"/>
      <c r="AE84" s="80" t="b">
        <v>0</v>
      </c>
      <c r="AF84" s="80">
        <v>3</v>
      </c>
      <c r="AG84" s="88" t="s">
        <v>838</v>
      </c>
      <c r="AH84" s="80" t="b">
        <v>0</v>
      </c>
      <c r="AI84" s="80" t="s">
        <v>866</v>
      </c>
      <c r="AJ84" s="80"/>
      <c r="AK84" s="88" t="s">
        <v>838</v>
      </c>
      <c r="AL84" s="80" t="b">
        <v>0</v>
      </c>
      <c r="AM84" s="80">
        <v>2</v>
      </c>
      <c r="AN84" s="88" t="s">
        <v>838</v>
      </c>
      <c r="AO84" s="80" t="s">
        <v>879</v>
      </c>
      <c r="AP84" s="80" t="b">
        <v>0</v>
      </c>
      <c r="AQ84" s="88" t="s">
        <v>792</v>
      </c>
      <c r="AR84" s="80" t="s">
        <v>320</v>
      </c>
      <c r="AS84" s="80">
        <v>0</v>
      </c>
      <c r="AT84" s="80">
        <v>0</v>
      </c>
      <c r="AU84" s="80"/>
      <c r="AV84" s="80"/>
      <c r="AW84" s="80"/>
      <c r="AX84" s="80"/>
      <c r="AY84" s="80"/>
      <c r="AZ84" s="80"/>
      <c r="BA84" s="80"/>
      <c r="BB84" s="80"/>
      <c r="BC84">
        <v>3</v>
      </c>
      <c r="BD84" s="79" t="str">
        <f>REPLACE(INDEX(GroupVertices[Group],MATCH(Edges24[[#This Row],[Vertex 1]],GroupVertices[Vertex],0)),1,1,"")</f>
        <v>3</v>
      </c>
      <c r="BE84" s="79" t="str">
        <f>REPLACE(INDEX(GroupVertices[Group],MATCH(Edges24[[#This Row],[Vertex 2]],GroupVertices[Vertex],0)),1,1,"")</f>
        <v>3</v>
      </c>
      <c r="BF84" s="48">
        <v>0</v>
      </c>
      <c r="BG84" s="49">
        <v>0</v>
      </c>
      <c r="BH84" s="48">
        <v>2</v>
      </c>
      <c r="BI84" s="49">
        <v>4.651162790697675</v>
      </c>
      <c r="BJ84" s="48">
        <v>0</v>
      </c>
      <c r="BK84" s="49">
        <v>0</v>
      </c>
      <c r="BL84" s="48">
        <v>41</v>
      </c>
      <c r="BM84" s="49">
        <v>95.34883720930233</v>
      </c>
      <c r="BN84" s="48">
        <v>43</v>
      </c>
    </row>
    <row r="85" spans="1:66" ht="15">
      <c r="A85" s="65" t="s">
        <v>237</v>
      </c>
      <c r="B85" s="65" t="s">
        <v>237</v>
      </c>
      <c r="C85" s="66"/>
      <c r="D85" s="67"/>
      <c r="E85" s="68"/>
      <c r="F85" s="69"/>
      <c r="G85" s="66"/>
      <c r="H85" s="70"/>
      <c r="I85" s="71"/>
      <c r="J85" s="71"/>
      <c r="K85" s="34" t="s">
        <v>65</v>
      </c>
      <c r="L85" s="78">
        <v>139</v>
      </c>
      <c r="M85" s="78"/>
      <c r="N85" s="73"/>
      <c r="O85" s="80" t="s">
        <v>197</v>
      </c>
      <c r="P85" s="82">
        <v>43599.317199074074</v>
      </c>
      <c r="Q85" s="80" t="s">
        <v>388</v>
      </c>
      <c r="R85" s="80"/>
      <c r="S85" s="80"/>
      <c r="T85" s="80" t="s">
        <v>442</v>
      </c>
      <c r="U85" s="83" t="s">
        <v>466</v>
      </c>
      <c r="V85" s="83" t="s">
        <v>466</v>
      </c>
      <c r="W85" s="82">
        <v>43599.317199074074</v>
      </c>
      <c r="X85" s="86">
        <v>43599</v>
      </c>
      <c r="Y85" s="88" t="s">
        <v>578</v>
      </c>
      <c r="Z85" s="83" t="s">
        <v>685</v>
      </c>
      <c r="AA85" s="80"/>
      <c r="AB85" s="80"/>
      <c r="AC85" s="88" t="s">
        <v>793</v>
      </c>
      <c r="AD85" s="80"/>
      <c r="AE85" s="80" t="b">
        <v>0</v>
      </c>
      <c r="AF85" s="80">
        <v>2</v>
      </c>
      <c r="AG85" s="88" t="s">
        <v>838</v>
      </c>
      <c r="AH85" s="80" t="b">
        <v>0</v>
      </c>
      <c r="AI85" s="80" t="s">
        <v>866</v>
      </c>
      <c r="AJ85" s="80"/>
      <c r="AK85" s="88" t="s">
        <v>838</v>
      </c>
      <c r="AL85" s="80" t="b">
        <v>0</v>
      </c>
      <c r="AM85" s="80">
        <v>1</v>
      </c>
      <c r="AN85" s="88" t="s">
        <v>838</v>
      </c>
      <c r="AO85" s="80" t="s">
        <v>878</v>
      </c>
      <c r="AP85" s="80" t="b">
        <v>0</v>
      </c>
      <c r="AQ85" s="88" t="s">
        <v>793</v>
      </c>
      <c r="AR85" s="80" t="s">
        <v>320</v>
      </c>
      <c r="AS85" s="80">
        <v>0</v>
      </c>
      <c r="AT85" s="80">
        <v>0</v>
      </c>
      <c r="AU85" s="80"/>
      <c r="AV85" s="80"/>
      <c r="AW85" s="80"/>
      <c r="AX85" s="80"/>
      <c r="AY85" s="80"/>
      <c r="AZ85" s="80"/>
      <c r="BA85" s="80"/>
      <c r="BB85" s="80"/>
      <c r="BC85">
        <v>3</v>
      </c>
      <c r="BD85" s="79" t="str">
        <f>REPLACE(INDEX(GroupVertices[Group],MATCH(Edges24[[#This Row],[Vertex 1]],GroupVertices[Vertex],0)),1,1,"")</f>
        <v>3</v>
      </c>
      <c r="BE85" s="79" t="str">
        <f>REPLACE(INDEX(GroupVertices[Group],MATCH(Edges24[[#This Row],[Vertex 2]],GroupVertices[Vertex],0)),1,1,"")</f>
        <v>3</v>
      </c>
      <c r="BF85" s="48">
        <v>1</v>
      </c>
      <c r="BG85" s="49">
        <v>6.666666666666667</v>
      </c>
      <c r="BH85" s="48">
        <v>0</v>
      </c>
      <c r="BI85" s="49">
        <v>0</v>
      </c>
      <c r="BJ85" s="48">
        <v>0</v>
      </c>
      <c r="BK85" s="49">
        <v>0</v>
      </c>
      <c r="BL85" s="48">
        <v>14</v>
      </c>
      <c r="BM85" s="49">
        <v>93.33333333333333</v>
      </c>
      <c r="BN85" s="48">
        <v>15</v>
      </c>
    </row>
    <row r="86" spans="1:66" ht="15">
      <c r="A86" s="65" t="s">
        <v>243</v>
      </c>
      <c r="B86" s="65" t="s">
        <v>237</v>
      </c>
      <c r="C86" s="66"/>
      <c r="D86" s="67"/>
      <c r="E86" s="68"/>
      <c r="F86" s="69"/>
      <c r="G86" s="66"/>
      <c r="H86" s="70"/>
      <c r="I86" s="71"/>
      <c r="J86" s="71"/>
      <c r="K86" s="34" t="s">
        <v>66</v>
      </c>
      <c r="L86" s="78">
        <v>142</v>
      </c>
      <c r="M86" s="78"/>
      <c r="N86" s="73"/>
      <c r="O86" s="80" t="s">
        <v>320</v>
      </c>
      <c r="P86" s="82">
        <v>43592.36027777778</v>
      </c>
      <c r="Q86" s="80" t="s">
        <v>386</v>
      </c>
      <c r="R86" s="83" t="s">
        <v>415</v>
      </c>
      <c r="S86" s="80" t="s">
        <v>432</v>
      </c>
      <c r="T86" s="80" t="s">
        <v>442</v>
      </c>
      <c r="U86" s="83" t="s">
        <v>465</v>
      </c>
      <c r="V86" s="83" t="s">
        <v>465</v>
      </c>
      <c r="W86" s="82">
        <v>43592.36027777778</v>
      </c>
      <c r="X86" s="86">
        <v>43592</v>
      </c>
      <c r="Y86" s="88" t="s">
        <v>579</v>
      </c>
      <c r="Z86" s="83" t="s">
        <v>686</v>
      </c>
      <c r="AA86" s="80"/>
      <c r="AB86" s="80"/>
      <c r="AC86" s="88" t="s">
        <v>794</v>
      </c>
      <c r="AD86" s="80"/>
      <c r="AE86" s="80" t="b">
        <v>0</v>
      </c>
      <c r="AF86" s="80">
        <v>0</v>
      </c>
      <c r="AG86" s="88" t="s">
        <v>838</v>
      </c>
      <c r="AH86" s="80" t="b">
        <v>0</v>
      </c>
      <c r="AI86" s="80" t="s">
        <v>866</v>
      </c>
      <c r="AJ86" s="80"/>
      <c r="AK86" s="88" t="s">
        <v>838</v>
      </c>
      <c r="AL86" s="80" t="b">
        <v>0</v>
      </c>
      <c r="AM86" s="80">
        <v>1</v>
      </c>
      <c r="AN86" s="88" t="s">
        <v>791</v>
      </c>
      <c r="AO86" s="80" t="s">
        <v>880</v>
      </c>
      <c r="AP86" s="80" t="b">
        <v>0</v>
      </c>
      <c r="AQ86" s="88" t="s">
        <v>791</v>
      </c>
      <c r="AR86" s="80" t="s">
        <v>197</v>
      </c>
      <c r="AS86" s="80">
        <v>0</v>
      </c>
      <c r="AT86" s="80">
        <v>0</v>
      </c>
      <c r="AU86" s="80"/>
      <c r="AV86" s="80"/>
      <c r="AW86" s="80"/>
      <c r="AX86" s="80"/>
      <c r="AY86" s="80"/>
      <c r="AZ86" s="80"/>
      <c r="BA86" s="80"/>
      <c r="BB86" s="80"/>
      <c r="BC86">
        <v>6</v>
      </c>
      <c r="BD86" s="79" t="str">
        <f>REPLACE(INDEX(GroupVertices[Group],MATCH(Edges24[[#This Row],[Vertex 1]],GroupVertices[Vertex],0)),1,1,"")</f>
        <v>1</v>
      </c>
      <c r="BE86" s="79" t="str">
        <f>REPLACE(INDEX(GroupVertices[Group],MATCH(Edges24[[#This Row],[Vertex 2]],GroupVertices[Vertex],0)),1,1,"")</f>
        <v>3</v>
      </c>
      <c r="BF86" s="48">
        <v>0</v>
      </c>
      <c r="BG86" s="49">
        <v>0</v>
      </c>
      <c r="BH86" s="48">
        <v>0</v>
      </c>
      <c r="BI86" s="49">
        <v>0</v>
      </c>
      <c r="BJ86" s="48">
        <v>0</v>
      </c>
      <c r="BK86" s="49">
        <v>0</v>
      </c>
      <c r="BL86" s="48">
        <v>3</v>
      </c>
      <c r="BM86" s="49">
        <v>100</v>
      </c>
      <c r="BN86" s="48">
        <v>3</v>
      </c>
    </row>
    <row r="87" spans="1:66" ht="15">
      <c r="A87" s="65" t="s">
        <v>243</v>
      </c>
      <c r="B87" s="65" t="s">
        <v>237</v>
      </c>
      <c r="C87" s="66"/>
      <c r="D87" s="67"/>
      <c r="E87" s="68"/>
      <c r="F87" s="69"/>
      <c r="G87" s="66"/>
      <c r="H87" s="70"/>
      <c r="I87" s="71"/>
      <c r="J87" s="71"/>
      <c r="K87" s="34" t="s">
        <v>66</v>
      </c>
      <c r="L87" s="78">
        <v>143</v>
      </c>
      <c r="M87" s="78"/>
      <c r="N87" s="73"/>
      <c r="O87" s="80" t="s">
        <v>320</v>
      </c>
      <c r="P87" s="82">
        <v>43592.43800925926</v>
      </c>
      <c r="Q87" s="80" t="s">
        <v>387</v>
      </c>
      <c r="R87" s="80"/>
      <c r="S87" s="80"/>
      <c r="T87" s="80"/>
      <c r="U87" s="80"/>
      <c r="V87" s="83" t="s">
        <v>485</v>
      </c>
      <c r="W87" s="82">
        <v>43592.43800925926</v>
      </c>
      <c r="X87" s="86">
        <v>43592</v>
      </c>
      <c r="Y87" s="88" t="s">
        <v>580</v>
      </c>
      <c r="Z87" s="83" t="s">
        <v>687</v>
      </c>
      <c r="AA87" s="80"/>
      <c r="AB87" s="80"/>
      <c r="AC87" s="88" t="s">
        <v>795</v>
      </c>
      <c r="AD87" s="80"/>
      <c r="AE87" s="80" t="b">
        <v>0</v>
      </c>
      <c r="AF87" s="80">
        <v>0</v>
      </c>
      <c r="AG87" s="88" t="s">
        <v>838</v>
      </c>
      <c r="AH87" s="80" t="b">
        <v>0</v>
      </c>
      <c r="AI87" s="80" t="s">
        <v>866</v>
      </c>
      <c r="AJ87" s="80"/>
      <c r="AK87" s="88" t="s">
        <v>838</v>
      </c>
      <c r="AL87" s="80" t="b">
        <v>0</v>
      </c>
      <c r="AM87" s="80">
        <v>2</v>
      </c>
      <c r="AN87" s="88" t="s">
        <v>792</v>
      </c>
      <c r="AO87" s="80" t="s">
        <v>878</v>
      </c>
      <c r="AP87" s="80" t="b">
        <v>0</v>
      </c>
      <c r="AQ87" s="88" t="s">
        <v>792</v>
      </c>
      <c r="AR87" s="80" t="s">
        <v>197</v>
      </c>
      <c r="AS87" s="80">
        <v>0</v>
      </c>
      <c r="AT87" s="80">
        <v>0</v>
      </c>
      <c r="AU87" s="80"/>
      <c r="AV87" s="80"/>
      <c r="AW87" s="80"/>
      <c r="AX87" s="80"/>
      <c r="AY87" s="80"/>
      <c r="AZ87" s="80"/>
      <c r="BA87" s="80"/>
      <c r="BB87" s="80"/>
      <c r="BC87">
        <v>6</v>
      </c>
      <c r="BD87" s="79" t="str">
        <f>REPLACE(INDEX(GroupVertices[Group],MATCH(Edges24[[#This Row],[Vertex 1]],GroupVertices[Vertex],0)),1,1,"")</f>
        <v>1</v>
      </c>
      <c r="BE87" s="79" t="str">
        <f>REPLACE(INDEX(GroupVertices[Group],MATCH(Edges24[[#This Row],[Vertex 2]],GroupVertices[Vertex],0)),1,1,"")</f>
        <v>3</v>
      </c>
      <c r="BF87" s="48">
        <v>0</v>
      </c>
      <c r="BG87" s="49">
        <v>0</v>
      </c>
      <c r="BH87" s="48">
        <v>2</v>
      </c>
      <c r="BI87" s="49">
        <v>4.651162790697675</v>
      </c>
      <c r="BJ87" s="48">
        <v>0</v>
      </c>
      <c r="BK87" s="49">
        <v>0</v>
      </c>
      <c r="BL87" s="48">
        <v>41</v>
      </c>
      <c r="BM87" s="49">
        <v>95.34883720930233</v>
      </c>
      <c r="BN87" s="48">
        <v>43</v>
      </c>
    </row>
    <row r="88" spans="1:66" ht="15">
      <c r="A88" s="65" t="s">
        <v>243</v>
      </c>
      <c r="B88" s="65" t="s">
        <v>237</v>
      </c>
      <c r="C88" s="66"/>
      <c r="D88" s="67"/>
      <c r="E88" s="68"/>
      <c r="F88" s="69"/>
      <c r="G88" s="66"/>
      <c r="H88" s="70"/>
      <c r="I88" s="71"/>
      <c r="J88" s="71"/>
      <c r="K88" s="34" t="s">
        <v>66</v>
      </c>
      <c r="L88" s="78">
        <v>146</v>
      </c>
      <c r="M88" s="78"/>
      <c r="N88" s="73"/>
      <c r="O88" s="80" t="s">
        <v>319</v>
      </c>
      <c r="P88" s="82">
        <v>43594.41168981481</v>
      </c>
      <c r="Q88" s="80" t="s">
        <v>389</v>
      </c>
      <c r="R88" s="83" t="s">
        <v>427</v>
      </c>
      <c r="S88" s="80" t="s">
        <v>433</v>
      </c>
      <c r="T88" s="80"/>
      <c r="U88" s="80"/>
      <c r="V88" s="83" t="s">
        <v>485</v>
      </c>
      <c r="W88" s="82">
        <v>43594.41168981481</v>
      </c>
      <c r="X88" s="86">
        <v>43594</v>
      </c>
      <c r="Y88" s="88" t="s">
        <v>581</v>
      </c>
      <c r="Z88" s="83" t="s">
        <v>688</v>
      </c>
      <c r="AA88" s="80"/>
      <c r="AB88" s="80"/>
      <c r="AC88" s="88" t="s">
        <v>796</v>
      </c>
      <c r="AD88" s="80"/>
      <c r="AE88" s="80" t="b">
        <v>0</v>
      </c>
      <c r="AF88" s="80">
        <v>0</v>
      </c>
      <c r="AG88" s="88" t="s">
        <v>843</v>
      </c>
      <c r="AH88" s="80" t="b">
        <v>1</v>
      </c>
      <c r="AI88" s="80" t="s">
        <v>866</v>
      </c>
      <c r="AJ88" s="80"/>
      <c r="AK88" s="88" t="s">
        <v>875</v>
      </c>
      <c r="AL88" s="80" t="b">
        <v>0</v>
      </c>
      <c r="AM88" s="80">
        <v>0</v>
      </c>
      <c r="AN88" s="88" t="s">
        <v>838</v>
      </c>
      <c r="AO88" s="80" t="s">
        <v>880</v>
      </c>
      <c r="AP88" s="80" t="b">
        <v>0</v>
      </c>
      <c r="AQ88" s="88" t="s">
        <v>796</v>
      </c>
      <c r="AR88" s="80" t="s">
        <v>197</v>
      </c>
      <c r="AS88" s="80">
        <v>0</v>
      </c>
      <c r="AT88" s="80">
        <v>0</v>
      </c>
      <c r="AU88" s="80"/>
      <c r="AV88" s="80"/>
      <c r="AW88" s="80"/>
      <c r="AX88" s="80"/>
      <c r="AY88" s="80"/>
      <c r="AZ88" s="80"/>
      <c r="BA88" s="80"/>
      <c r="BB88" s="80"/>
      <c r="BC88">
        <v>2</v>
      </c>
      <c r="BD88" s="79" t="str">
        <f>REPLACE(INDEX(GroupVertices[Group],MATCH(Edges24[[#This Row],[Vertex 1]],GroupVertices[Vertex],0)),1,1,"")</f>
        <v>1</v>
      </c>
      <c r="BE88" s="79" t="str">
        <f>REPLACE(INDEX(GroupVertices[Group],MATCH(Edges24[[#This Row],[Vertex 2]],GroupVertices[Vertex],0)),1,1,"")</f>
        <v>3</v>
      </c>
      <c r="BF88" s="48">
        <v>0</v>
      </c>
      <c r="BG88" s="49">
        <v>0</v>
      </c>
      <c r="BH88" s="48">
        <v>0</v>
      </c>
      <c r="BI88" s="49">
        <v>0</v>
      </c>
      <c r="BJ88" s="48">
        <v>0</v>
      </c>
      <c r="BK88" s="49">
        <v>0</v>
      </c>
      <c r="BL88" s="48">
        <v>7</v>
      </c>
      <c r="BM88" s="49">
        <v>100</v>
      </c>
      <c r="BN88" s="48">
        <v>7</v>
      </c>
    </row>
    <row r="89" spans="1:66" ht="15">
      <c r="A89" s="65" t="s">
        <v>243</v>
      </c>
      <c r="B89" s="65" t="s">
        <v>237</v>
      </c>
      <c r="C89" s="66"/>
      <c r="D89" s="67"/>
      <c r="E89" s="68"/>
      <c r="F89" s="69"/>
      <c r="G89" s="66"/>
      <c r="H89" s="70"/>
      <c r="I89" s="71"/>
      <c r="J89" s="71"/>
      <c r="K89" s="34" t="s">
        <v>66</v>
      </c>
      <c r="L89" s="78">
        <v>151</v>
      </c>
      <c r="M89" s="78"/>
      <c r="N89" s="73"/>
      <c r="O89" s="80" t="s">
        <v>318</v>
      </c>
      <c r="P89" s="82">
        <v>43599.292766203704</v>
      </c>
      <c r="Q89" s="80" t="s">
        <v>390</v>
      </c>
      <c r="R89" s="80"/>
      <c r="S89" s="80"/>
      <c r="T89" s="80"/>
      <c r="U89" s="80"/>
      <c r="V89" s="83" t="s">
        <v>485</v>
      </c>
      <c r="W89" s="82">
        <v>43599.292766203704</v>
      </c>
      <c r="X89" s="86">
        <v>43599</v>
      </c>
      <c r="Y89" s="88" t="s">
        <v>582</v>
      </c>
      <c r="Z89" s="83" t="s">
        <v>689</v>
      </c>
      <c r="AA89" s="80"/>
      <c r="AB89" s="80"/>
      <c r="AC89" s="88" t="s">
        <v>797</v>
      </c>
      <c r="AD89" s="80"/>
      <c r="AE89" s="80" t="b">
        <v>0</v>
      </c>
      <c r="AF89" s="80">
        <v>1</v>
      </c>
      <c r="AG89" s="88" t="s">
        <v>838</v>
      </c>
      <c r="AH89" s="80" t="b">
        <v>0</v>
      </c>
      <c r="AI89" s="80" t="s">
        <v>866</v>
      </c>
      <c r="AJ89" s="80"/>
      <c r="AK89" s="88" t="s">
        <v>838</v>
      </c>
      <c r="AL89" s="80" t="b">
        <v>0</v>
      </c>
      <c r="AM89" s="80">
        <v>0</v>
      </c>
      <c r="AN89" s="88" t="s">
        <v>838</v>
      </c>
      <c r="AO89" s="80" t="s">
        <v>880</v>
      </c>
      <c r="AP89" s="80" t="b">
        <v>0</v>
      </c>
      <c r="AQ89" s="88" t="s">
        <v>797</v>
      </c>
      <c r="AR89" s="80" t="s">
        <v>197</v>
      </c>
      <c r="AS89" s="80">
        <v>0</v>
      </c>
      <c r="AT89" s="80">
        <v>0</v>
      </c>
      <c r="AU89" s="80"/>
      <c r="AV89" s="80"/>
      <c r="AW89" s="80"/>
      <c r="AX89" s="80"/>
      <c r="AY89" s="80"/>
      <c r="AZ89" s="80"/>
      <c r="BA89" s="80"/>
      <c r="BB89" s="80"/>
      <c r="BC89">
        <v>5</v>
      </c>
      <c r="BD89" s="79" t="str">
        <f>REPLACE(INDEX(GroupVertices[Group],MATCH(Edges24[[#This Row],[Vertex 1]],GroupVertices[Vertex],0)),1,1,"")</f>
        <v>1</v>
      </c>
      <c r="BE89" s="79" t="str">
        <f>REPLACE(INDEX(GroupVertices[Group],MATCH(Edges24[[#This Row],[Vertex 2]],GroupVertices[Vertex],0)),1,1,"")</f>
        <v>3</v>
      </c>
      <c r="BF89" s="48">
        <v>1</v>
      </c>
      <c r="BG89" s="49">
        <v>4.3478260869565215</v>
      </c>
      <c r="BH89" s="48">
        <v>0</v>
      </c>
      <c r="BI89" s="49">
        <v>0</v>
      </c>
      <c r="BJ89" s="48">
        <v>0</v>
      </c>
      <c r="BK89" s="49">
        <v>0</v>
      </c>
      <c r="BL89" s="48">
        <v>22</v>
      </c>
      <c r="BM89" s="49">
        <v>95.65217391304348</v>
      </c>
      <c r="BN89" s="48">
        <v>23</v>
      </c>
    </row>
    <row r="90" spans="1:66" ht="15">
      <c r="A90" s="65" t="s">
        <v>243</v>
      </c>
      <c r="B90" s="65" t="s">
        <v>237</v>
      </c>
      <c r="C90" s="66"/>
      <c r="D90" s="67"/>
      <c r="E90" s="68"/>
      <c r="F90" s="69"/>
      <c r="G90" s="66"/>
      <c r="H90" s="70"/>
      <c r="I90" s="71"/>
      <c r="J90" s="71"/>
      <c r="K90" s="34" t="s">
        <v>66</v>
      </c>
      <c r="L90" s="78">
        <v>152</v>
      </c>
      <c r="M90" s="78"/>
      <c r="N90" s="73"/>
      <c r="O90" s="80" t="s">
        <v>320</v>
      </c>
      <c r="P90" s="82">
        <v>43599.317928240744</v>
      </c>
      <c r="Q90" s="80" t="s">
        <v>388</v>
      </c>
      <c r="R90" s="80"/>
      <c r="S90" s="80"/>
      <c r="T90" s="80" t="s">
        <v>442</v>
      </c>
      <c r="U90" s="80"/>
      <c r="V90" s="83" t="s">
        <v>485</v>
      </c>
      <c r="W90" s="82">
        <v>43599.317928240744</v>
      </c>
      <c r="X90" s="86">
        <v>43599</v>
      </c>
      <c r="Y90" s="88" t="s">
        <v>583</v>
      </c>
      <c r="Z90" s="83" t="s">
        <v>690</v>
      </c>
      <c r="AA90" s="80"/>
      <c r="AB90" s="80"/>
      <c r="AC90" s="88" t="s">
        <v>798</v>
      </c>
      <c r="AD90" s="80"/>
      <c r="AE90" s="80" t="b">
        <v>0</v>
      </c>
      <c r="AF90" s="80">
        <v>0</v>
      </c>
      <c r="AG90" s="88" t="s">
        <v>838</v>
      </c>
      <c r="AH90" s="80" t="b">
        <v>0</v>
      </c>
      <c r="AI90" s="80" t="s">
        <v>866</v>
      </c>
      <c r="AJ90" s="80"/>
      <c r="AK90" s="88" t="s">
        <v>838</v>
      </c>
      <c r="AL90" s="80" t="b">
        <v>0</v>
      </c>
      <c r="AM90" s="80">
        <v>1</v>
      </c>
      <c r="AN90" s="88" t="s">
        <v>793</v>
      </c>
      <c r="AO90" s="80" t="s">
        <v>880</v>
      </c>
      <c r="AP90" s="80" t="b">
        <v>0</v>
      </c>
      <c r="AQ90" s="88" t="s">
        <v>793</v>
      </c>
      <c r="AR90" s="80" t="s">
        <v>197</v>
      </c>
      <c r="AS90" s="80">
        <v>0</v>
      </c>
      <c r="AT90" s="80">
        <v>0</v>
      </c>
      <c r="AU90" s="80"/>
      <c r="AV90" s="80"/>
      <c r="AW90" s="80"/>
      <c r="AX90" s="80"/>
      <c r="AY90" s="80"/>
      <c r="AZ90" s="80"/>
      <c r="BA90" s="80"/>
      <c r="BB90" s="80"/>
      <c r="BC90">
        <v>6</v>
      </c>
      <c r="BD90" s="79" t="str">
        <f>REPLACE(INDEX(GroupVertices[Group],MATCH(Edges24[[#This Row],[Vertex 1]],GroupVertices[Vertex],0)),1,1,"")</f>
        <v>1</v>
      </c>
      <c r="BE90" s="79" t="str">
        <f>REPLACE(INDEX(GroupVertices[Group],MATCH(Edges24[[#This Row],[Vertex 2]],GroupVertices[Vertex],0)),1,1,"")</f>
        <v>3</v>
      </c>
      <c r="BF90" s="48">
        <v>1</v>
      </c>
      <c r="BG90" s="49">
        <v>6.666666666666667</v>
      </c>
      <c r="BH90" s="48">
        <v>0</v>
      </c>
      <c r="BI90" s="49">
        <v>0</v>
      </c>
      <c r="BJ90" s="48">
        <v>0</v>
      </c>
      <c r="BK90" s="49">
        <v>0</v>
      </c>
      <c r="BL90" s="48">
        <v>14</v>
      </c>
      <c r="BM90" s="49">
        <v>93.33333333333333</v>
      </c>
      <c r="BN90" s="48">
        <v>15</v>
      </c>
    </row>
    <row r="91" spans="1:66" ht="15">
      <c r="A91" s="65" t="s">
        <v>243</v>
      </c>
      <c r="B91" s="65" t="s">
        <v>311</v>
      </c>
      <c r="C91" s="66"/>
      <c r="D91" s="67"/>
      <c r="E91" s="68"/>
      <c r="F91" s="69"/>
      <c r="G91" s="66"/>
      <c r="H91" s="70"/>
      <c r="I91" s="71"/>
      <c r="J91" s="71"/>
      <c r="K91" s="34" t="s">
        <v>65</v>
      </c>
      <c r="L91" s="78">
        <v>154</v>
      </c>
      <c r="M91" s="78"/>
      <c r="N91" s="73"/>
      <c r="O91" s="80" t="s">
        <v>319</v>
      </c>
      <c r="P91" s="82">
        <v>43599.35800925926</v>
      </c>
      <c r="Q91" s="80" t="s">
        <v>391</v>
      </c>
      <c r="R91" s="80"/>
      <c r="S91" s="80"/>
      <c r="T91" s="80"/>
      <c r="U91" s="83" t="s">
        <v>467</v>
      </c>
      <c r="V91" s="83" t="s">
        <v>467</v>
      </c>
      <c r="W91" s="82">
        <v>43599.35800925926</v>
      </c>
      <c r="X91" s="86">
        <v>43599</v>
      </c>
      <c r="Y91" s="88" t="s">
        <v>584</v>
      </c>
      <c r="Z91" s="83" t="s">
        <v>691</v>
      </c>
      <c r="AA91" s="80"/>
      <c r="AB91" s="80"/>
      <c r="AC91" s="88" t="s">
        <v>799</v>
      </c>
      <c r="AD91" s="88" t="s">
        <v>835</v>
      </c>
      <c r="AE91" s="80" t="b">
        <v>0</v>
      </c>
      <c r="AF91" s="80">
        <v>0</v>
      </c>
      <c r="AG91" s="88" t="s">
        <v>864</v>
      </c>
      <c r="AH91" s="80" t="b">
        <v>0</v>
      </c>
      <c r="AI91" s="80" t="s">
        <v>866</v>
      </c>
      <c r="AJ91" s="80"/>
      <c r="AK91" s="88" t="s">
        <v>838</v>
      </c>
      <c r="AL91" s="80" t="b">
        <v>0</v>
      </c>
      <c r="AM91" s="80">
        <v>0</v>
      </c>
      <c r="AN91" s="88" t="s">
        <v>838</v>
      </c>
      <c r="AO91" s="80" t="s">
        <v>878</v>
      </c>
      <c r="AP91" s="80" t="b">
        <v>0</v>
      </c>
      <c r="AQ91" s="88" t="s">
        <v>835</v>
      </c>
      <c r="AR91" s="80" t="s">
        <v>197</v>
      </c>
      <c r="AS91" s="80">
        <v>0</v>
      </c>
      <c r="AT91" s="80">
        <v>0</v>
      </c>
      <c r="AU91" s="80"/>
      <c r="AV91" s="80"/>
      <c r="AW91" s="80"/>
      <c r="AX91" s="80"/>
      <c r="AY91" s="80"/>
      <c r="AZ91" s="80"/>
      <c r="BA91" s="80"/>
      <c r="BB91" s="80"/>
      <c r="BC91">
        <v>1</v>
      </c>
      <c r="BD91" s="79" t="str">
        <f>REPLACE(INDEX(GroupVertices[Group],MATCH(Edges24[[#This Row],[Vertex 1]],GroupVertices[Vertex],0)),1,1,"")</f>
        <v>1</v>
      </c>
      <c r="BE91" s="79" t="str">
        <f>REPLACE(INDEX(GroupVertices[Group],MATCH(Edges24[[#This Row],[Vertex 2]],GroupVertices[Vertex],0)),1,1,"")</f>
        <v>1</v>
      </c>
      <c r="BF91" s="48">
        <v>0</v>
      </c>
      <c r="BG91" s="49">
        <v>0</v>
      </c>
      <c r="BH91" s="48">
        <v>0</v>
      </c>
      <c r="BI91" s="49">
        <v>0</v>
      </c>
      <c r="BJ91" s="48">
        <v>0</v>
      </c>
      <c r="BK91" s="49">
        <v>0</v>
      </c>
      <c r="BL91" s="48">
        <v>7</v>
      </c>
      <c r="BM91" s="49">
        <v>100</v>
      </c>
      <c r="BN91" s="48">
        <v>7</v>
      </c>
    </row>
    <row r="92" spans="1:66" ht="15">
      <c r="A92" s="65" t="s">
        <v>243</v>
      </c>
      <c r="B92" s="65" t="s">
        <v>242</v>
      </c>
      <c r="C92" s="66"/>
      <c r="D92" s="67"/>
      <c r="E92" s="68"/>
      <c r="F92" s="69"/>
      <c r="G92" s="66"/>
      <c r="H92" s="70"/>
      <c r="I92" s="71"/>
      <c r="J92" s="71"/>
      <c r="K92" s="34" t="s">
        <v>66</v>
      </c>
      <c r="L92" s="78">
        <v>157</v>
      </c>
      <c r="M92" s="78"/>
      <c r="N92" s="73"/>
      <c r="O92" s="80" t="s">
        <v>318</v>
      </c>
      <c r="P92" s="82">
        <v>43599.361238425925</v>
      </c>
      <c r="Q92" s="80" t="s">
        <v>392</v>
      </c>
      <c r="R92" s="80"/>
      <c r="S92" s="80"/>
      <c r="T92" s="80" t="s">
        <v>442</v>
      </c>
      <c r="U92" s="83" t="s">
        <v>468</v>
      </c>
      <c r="V92" s="83" t="s">
        <v>468</v>
      </c>
      <c r="W92" s="82">
        <v>43599.361238425925</v>
      </c>
      <c r="X92" s="86">
        <v>43599</v>
      </c>
      <c r="Y92" s="88" t="s">
        <v>585</v>
      </c>
      <c r="Z92" s="83" t="s">
        <v>692</v>
      </c>
      <c r="AA92" s="80"/>
      <c r="AB92" s="80"/>
      <c r="AC92" s="88" t="s">
        <v>800</v>
      </c>
      <c r="AD92" s="80"/>
      <c r="AE92" s="80" t="b">
        <v>0</v>
      </c>
      <c r="AF92" s="80">
        <v>0</v>
      </c>
      <c r="AG92" s="88" t="s">
        <v>838</v>
      </c>
      <c r="AH92" s="80" t="b">
        <v>0</v>
      </c>
      <c r="AI92" s="80" t="s">
        <v>866</v>
      </c>
      <c r="AJ92" s="80"/>
      <c r="AK92" s="88" t="s">
        <v>838</v>
      </c>
      <c r="AL92" s="80" t="b">
        <v>0</v>
      </c>
      <c r="AM92" s="80">
        <v>0</v>
      </c>
      <c r="AN92" s="88" t="s">
        <v>838</v>
      </c>
      <c r="AO92" s="80" t="s">
        <v>878</v>
      </c>
      <c r="AP92" s="80" t="b">
        <v>0</v>
      </c>
      <c r="AQ92" s="88" t="s">
        <v>800</v>
      </c>
      <c r="AR92" s="80" t="s">
        <v>197</v>
      </c>
      <c r="AS92" s="80">
        <v>0</v>
      </c>
      <c r="AT92" s="80">
        <v>0</v>
      </c>
      <c r="AU92" s="80"/>
      <c r="AV92" s="80"/>
      <c r="AW92" s="80"/>
      <c r="AX92" s="80"/>
      <c r="AY92" s="80"/>
      <c r="AZ92" s="80"/>
      <c r="BA92" s="80"/>
      <c r="BB92" s="80"/>
      <c r="BC92">
        <v>1</v>
      </c>
      <c r="BD92" s="79" t="str">
        <f>REPLACE(INDEX(GroupVertices[Group],MATCH(Edges24[[#This Row],[Vertex 1]],GroupVertices[Vertex],0)),1,1,"")</f>
        <v>1</v>
      </c>
      <c r="BE92" s="79" t="str">
        <f>REPLACE(INDEX(GroupVertices[Group],MATCH(Edges24[[#This Row],[Vertex 2]],GroupVertices[Vertex],0)),1,1,"")</f>
        <v>1</v>
      </c>
      <c r="BF92" s="48"/>
      <c r="BG92" s="49"/>
      <c r="BH92" s="48"/>
      <c r="BI92" s="49"/>
      <c r="BJ92" s="48"/>
      <c r="BK92" s="49"/>
      <c r="BL92" s="48"/>
      <c r="BM92" s="49"/>
      <c r="BN92" s="48"/>
    </row>
    <row r="93" spans="1:66" ht="15">
      <c r="A93" s="65" t="s">
        <v>243</v>
      </c>
      <c r="B93" s="65" t="s">
        <v>313</v>
      </c>
      <c r="C93" s="66"/>
      <c r="D93" s="67"/>
      <c r="E93" s="68"/>
      <c r="F93" s="69"/>
      <c r="G93" s="66"/>
      <c r="H93" s="70"/>
      <c r="I93" s="71"/>
      <c r="J93" s="71"/>
      <c r="K93" s="34" t="s">
        <v>65</v>
      </c>
      <c r="L93" s="78">
        <v>159</v>
      </c>
      <c r="M93" s="78"/>
      <c r="N93" s="73"/>
      <c r="O93" s="80" t="s">
        <v>318</v>
      </c>
      <c r="P93" s="82">
        <v>43599.36331018519</v>
      </c>
      <c r="Q93" s="80" t="s">
        <v>393</v>
      </c>
      <c r="R93" s="80"/>
      <c r="S93" s="80"/>
      <c r="T93" s="80"/>
      <c r="U93" s="83" t="s">
        <v>469</v>
      </c>
      <c r="V93" s="83" t="s">
        <v>469</v>
      </c>
      <c r="W93" s="82">
        <v>43599.36331018519</v>
      </c>
      <c r="X93" s="86">
        <v>43599</v>
      </c>
      <c r="Y93" s="88" t="s">
        <v>586</v>
      </c>
      <c r="Z93" s="83" t="s">
        <v>693</v>
      </c>
      <c r="AA93" s="80"/>
      <c r="AB93" s="80"/>
      <c r="AC93" s="88" t="s">
        <v>801</v>
      </c>
      <c r="AD93" s="88" t="s">
        <v>800</v>
      </c>
      <c r="AE93" s="80" t="b">
        <v>0</v>
      </c>
      <c r="AF93" s="80">
        <v>0</v>
      </c>
      <c r="AG93" s="88" t="s">
        <v>839</v>
      </c>
      <c r="AH93" s="80" t="b">
        <v>0</v>
      </c>
      <c r="AI93" s="80" t="s">
        <v>866</v>
      </c>
      <c r="AJ93" s="80"/>
      <c r="AK93" s="88" t="s">
        <v>838</v>
      </c>
      <c r="AL93" s="80" t="b">
        <v>0</v>
      </c>
      <c r="AM93" s="80">
        <v>0</v>
      </c>
      <c r="AN93" s="88" t="s">
        <v>838</v>
      </c>
      <c r="AO93" s="80" t="s">
        <v>878</v>
      </c>
      <c r="AP93" s="80" t="b">
        <v>0</v>
      </c>
      <c r="AQ93" s="88" t="s">
        <v>800</v>
      </c>
      <c r="AR93" s="80" t="s">
        <v>197</v>
      </c>
      <c r="AS93" s="80">
        <v>0</v>
      </c>
      <c r="AT93" s="80">
        <v>0</v>
      </c>
      <c r="AU93" s="80"/>
      <c r="AV93" s="80"/>
      <c r="AW93" s="80"/>
      <c r="AX93" s="80"/>
      <c r="AY93" s="80"/>
      <c r="AZ93" s="80"/>
      <c r="BA93" s="80"/>
      <c r="BB93" s="80"/>
      <c r="BC93">
        <v>1</v>
      </c>
      <c r="BD93" s="79" t="str">
        <f>REPLACE(INDEX(GroupVertices[Group],MATCH(Edges24[[#This Row],[Vertex 1]],GroupVertices[Vertex],0)),1,1,"")</f>
        <v>1</v>
      </c>
      <c r="BE93" s="79" t="str">
        <f>REPLACE(INDEX(GroupVertices[Group],MATCH(Edges24[[#This Row],[Vertex 2]],GroupVertices[Vertex],0)),1,1,"")</f>
        <v>1</v>
      </c>
      <c r="BF93" s="48">
        <v>1</v>
      </c>
      <c r="BG93" s="49">
        <v>10</v>
      </c>
      <c r="BH93" s="48">
        <v>0</v>
      </c>
      <c r="BI93" s="49">
        <v>0</v>
      </c>
      <c r="BJ93" s="48">
        <v>0</v>
      </c>
      <c r="BK93" s="49">
        <v>0</v>
      </c>
      <c r="BL93" s="48">
        <v>9</v>
      </c>
      <c r="BM93" s="49">
        <v>90</v>
      </c>
      <c r="BN93" s="48">
        <v>10</v>
      </c>
    </row>
    <row r="94" spans="1:66" ht="15">
      <c r="A94" s="65" t="s">
        <v>243</v>
      </c>
      <c r="B94" s="65" t="s">
        <v>314</v>
      </c>
      <c r="C94" s="66"/>
      <c r="D94" s="67"/>
      <c r="E94" s="68"/>
      <c r="F94" s="69"/>
      <c r="G94" s="66"/>
      <c r="H94" s="70"/>
      <c r="I94" s="71"/>
      <c r="J94" s="71"/>
      <c r="K94" s="34" t="s">
        <v>65</v>
      </c>
      <c r="L94" s="78">
        <v>160</v>
      </c>
      <c r="M94" s="78"/>
      <c r="N94" s="73"/>
      <c r="O94" s="80" t="s">
        <v>318</v>
      </c>
      <c r="P94" s="82">
        <v>43599.3659837963</v>
      </c>
      <c r="Q94" s="80" t="s">
        <v>394</v>
      </c>
      <c r="R94" s="80"/>
      <c r="S94" s="80"/>
      <c r="T94" s="80"/>
      <c r="U94" s="83" t="s">
        <v>470</v>
      </c>
      <c r="V94" s="83" t="s">
        <v>470</v>
      </c>
      <c r="W94" s="82">
        <v>43599.3659837963</v>
      </c>
      <c r="X94" s="86">
        <v>43599</v>
      </c>
      <c r="Y94" s="88" t="s">
        <v>587</v>
      </c>
      <c r="Z94" s="83" t="s">
        <v>694</v>
      </c>
      <c r="AA94" s="80"/>
      <c r="AB94" s="80"/>
      <c r="AC94" s="88" t="s">
        <v>802</v>
      </c>
      <c r="AD94" s="88" t="s">
        <v>801</v>
      </c>
      <c r="AE94" s="80" t="b">
        <v>0</v>
      </c>
      <c r="AF94" s="80">
        <v>1</v>
      </c>
      <c r="AG94" s="88" t="s">
        <v>839</v>
      </c>
      <c r="AH94" s="80" t="b">
        <v>0</v>
      </c>
      <c r="AI94" s="80" t="s">
        <v>866</v>
      </c>
      <c r="AJ94" s="80"/>
      <c r="AK94" s="88" t="s">
        <v>838</v>
      </c>
      <c r="AL94" s="80" t="b">
        <v>0</v>
      </c>
      <c r="AM94" s="80">
        <v>0</v>
      </c>
      <c r="AN94" s="88" t="s">
        <v>838</v>
      </c>
      <c r="AO94" s="80" t="s">
        <v>878</v>
      </c>
      <c r="AP94" s="80" t="b">
        <v>0</v>
      </c>
      <c r="AQ94" s="88" t="s">
        <v>801</v>
      </c>
      <c r="AR94" s="80" t="s">
        <v>197</v>
      </c>
      <c r="AS94" s="80">
        <v>0</v>
      </c>
      <c r="AT94" s="80">
        <v>0</v>
      </c>
      <c r="AU94" s="80"/>
      <c r="AV94" s="80"/>
      <c r="AW94" s="80"/>
      <c r="AX94" s="80"/>
      <c r="AY94" s="80"/>
      <c r="AZ94" s="80"/>
      <c r="BA94" s="80"/>
      <c r="BB94" s="80"/>
      <c r="BC94">
        <v>1</v>
      </c>
      <c r="BD94" s="79" t="str">
        <f>REPLACE(INDEX(GroupVertices[Group],MATCH(Edges24[[#This Row],[Vertex 1]],GroupVertices[Vertex],0)),1,1,"")</f>
        <v>1</v>
      </c>
      <c r="BE94" s="79" t="str">
        <f>REPLACE(INDEX(GroupVertices[Group],MATCH(Edges24[[#This Row],[Vertex 2]],GroupVertices[Vertex],0)),1,1,"")</f>
        <v>1</v>
      </c>
      <c r="BF94" s="48">
        <v>0</v>
      </c>
      <c r="BG94" s="49">
        <v>0</v>
      </c>
      <c r="BH94" s="48">
        <v>0</v>
      </c>
      <c r="BI94" s="49">
        <v>0</v>
      </c>
      <c r="BJ94" s="48">
        <v>0</v>
      </c>
      <c r="BK94" s="49">
        <v>0</v>
      </c>
      <c r="BL94" s="48">
        <v>3</v>
      </c>
      <c r="BM94" s="49">
        <v>100</v>
      </c>
      <c r="BN94" s="48">
        <v>3</v>
      </c>
    </row>
    <row r="95" spans="1:66" ht="15">
      <c r="A95" s="65" t="s">
        <v>259</v>
      </c>
      <c r="B95" s="65" t="s">
        <v>243</v>
      </c>
      <c r="C95" s="66"/>
      <c r="D95" s="67"/>
      <c r="E95" s="68"/>
      <c r="F95" s="69"/>
      <c r="G95" s="66"/>
      <c r="H95" s="70"/>
      <c r="I95" s="71"/>
      <c r="J95" s="71"/>
      <c r="K95" s="34" t="s">
        <v>66</v>
      </c>
      <c r="L95" s="78">
        <v>161</v>
      </c>
      <c r="M95" s="78"/>
      <c r="N95" s="73"/>
      <c r="O95" s="80" t="s">
        <v>319</v>
      </c>
      <c r="P95" s="82">
        <v>43594.261666666665</v>
      </c>
      <c r="Q95" s="80" t="s">
        <v>395</v>
      </c>
      <c r="R95" s="80"/>
      <c r="S95" s="80"/>
      <c r="T95" s="80"/>
      <c r="U95" s="83" t="s">
        <v>471</v>
      </c>
      <c r="V95" s="83" t="s">
        <v>471</v>
      </c>
      <c r="W95" s="82">
        <v>43594.261666666665</v>
      </c>
      <c r="X95" s="86">
        <v>43594</v>
      </c>
      <c r="Y95" s="88" t="s">
        <v>588</v>
      </c>
      <c r="Z95" s="83" t="s">
        <v>695</v>
      </c>
      <c r="AA95" s="80"/>
      <c r="AB95" s="80"/>
      <c r="AC95" s="88" t="s">
        <v>803</v>
      </c>
      <c r="AD95" s="88" t="s">
        <v>805</v>
      </c>
      <c r="AE95" s="80" t="b">
        <v>0</v>
      </c>
      <c r="AF95" s="80">
        <v>1</v>
      </c>
      <c r="AG95" s="88" t="s">
        <v>839</v>
      </c>
      <c r="AH95" s="80" t="b">
        <v>0</v>
      </c>
      <c r="AI95" s="80" t="s">
        <v>866</v>
      </c>
      <c r="AJ95" s="80"/>
      <c r="AK95" s="88" t="s">
        <v>838</v>
      </c>
      <c r="AL95" s="80" t="b">
        <v>0</v>
      </c>
      <c r="AM95" s="80">
        <v>0</v>
      </c>
      <c r="AN95" s="88" t="s">
        <v>838</v>
      </c>
      <c r="AO95" s="80" t="s">
        <v>879</v>
      </c>
      <c r="AP95" s="80" t="b">
        <v>0</v>
      </c>
      <c r="AQ95" s="88" t="s">
        <v>805</v>
      </c>
      <c r="AR95" s="80" t="s">
        <v>197</v>
      </c>
      <c r="AS95" s="80">
        <v>0</v>
      </c>
      <c r="AT95" s="80">
        <v>0</v>
      </c>
      <c r="AU95" s="80"/>
      <c r="AV95" s="80"/>
      <c r="AW95" s="80"/>
      <c r="AX95" s="80"/>
      <c r="AY95" s="80"/>
      <c r="AZ95" s="80"/>
      <c r="BA95" s="80"/>
      <c r="BB95" s="80"/>
      <c r="BC95">
        <v>2</v>
      </c>
      <c r="BD95" s="79" t="str">
        <f>REPLACE(INDEX(GroupVertices[Group],MATCH(Edges24[[#This Row],[Vertex 1]],GroupVertices[Vertex],0)),1,1,"")</f>
        <v>10</v>
      </c>
      <c r="BE95" s="79" t="str">
        <f>REPLACE(INDEX(GroupVertices[Group],MATCH(Edges24[[#This Row],[Vertex 2]],GroupVertices[Vertex],0)),1,1,"")</f>
        <v>1</v>
      </c>
      <c r="BF95" s="48">
        <v>0</v>
      </c>
      <c r="BG95" s="49">
        <v>0</v>
      </c>
      <c r="BH95" s="48">
        <v>0</v>
      </c>
      <c r="BI95" s="49">
        <v>0</v>
      </c>
      <c r="BJ95" s="48">
        <v>0</v>
      </c>
      <c r="BK95" s="49">
        <v>0</v>
      </c>
      <c r="BL95" s="48">
        <v>5</v>
      </c>
      <c r="BM95" s="49">
        <v>100</v>
      </c>
      <c r="BN95" s="48">
        <v>5</v>
      </c>
    </row>
    <row r="96" spans="1:66" ht="15">
      <c r="A96" s="65" t="s">
        <v>259</v>
      </c>
      <c r="B96" s="65" t="s">
        <v>243</v>
      </c>
      <c r="C96" s="66"/>
      <c r="D96" s="67"/>
      <c r="E96" s="68"/>
      <c r="F96" s="69"/>
      <c r="G96" s="66"/>
      <c r="H96" s="70"/>
      <c r="I96" s="71"/>
      <c r="J96" s="71"/>
      <c r="K96" s="34" t="s">
        <v>66</v>
      </c>
      <c r="L96" s="78">
        <v>162</v>
      </c>
      <c r="M96" s="78"/>
      <c r="N96" s="73"/>
      <c r="O96" s="80" t="s">
        <v>319</v>
      </c>
      <c r="P96" s="82">
        <v>43599.37621527778</v>
      </c>
      <c r="Q96" s="80" t="s">
        <v>396</v>
      </c>
      <c r="R96" s="80"/>
      <c r="S96" s="80"/>
      <c r="T96" s="80"/>
      <c r="U96" s="80"/>
      <c r="V96" s="83" t="s">
        <v>493</v>
      </c>
      <c r="W96" s="82">
        <v>43599.37621527778</v>
      </c>
      <c r="X96" s="86">
        <v>43599</v>
      </c>
      <c r="Y96" s="88" t="s">
        <v>589</v>
      </c>
      <c r="Z96" s="83" t="s">
        <v>696</v>
      </c>
      <c r="AA96" s="80"/>
      <c r="AB96" s="80"/>
      <c r="AC96" s="88" t="s">
        <v>804</v>
      </c>
      <c r="AD96" s="88" t="s">
        <v>807</v>
      </c>
      <c r="AE96" s="80" t="b">
        <v>0</v>
      </c>
      <c r="AF96" s="80">
        <v>1</v>
      </c>
      <c r="AG96" s="88" t="s">
        <v>839</v>
      </c>
      <c r="AH96" s="80" t="b">
        <v>0</v>
      </c>
      <c r="AI96" s="80" t="s">
        <v>866</v>
      </c>
      <c r="AJ96" s="80"/>
      <c r="AK96" s="88" t="s">
        <v>838</v>
      </c>
      <c r="AL96" s="80" t="b">
        <v>0</v>
      </c>
      <c r="AM96" s="80">
        <v>0</v>
      </c>
      <c r="AN96" s="88" t="s">
        <v>838</v>
      </c>
      <c r="AO96" s="80" t="s">
        <v>878</v>
      </c>
      <c r="AP96" s="80" t="b">
        <v>0</v>
      </c>
      <c r="AQ96" s="88" t="s">
        <v>807</v>
      </c>
      <c r="AR96" s="80" t="s">
        <v>197</v>
      </c>
      <c r="AS96" s="80">
        <v>0</v>
      </c>
      <c r="AT96" s="80">
        <v>0</v>
      </c>
      <c r="AU96" s="80"/>
      <c r="AV96" s="80"/>
      <c r="AW96" s="80"/>
      <c r="AX96" s="80"/>
      <c r="AY96" s="80"/>
      <c r="AZ96" s="80"/>
      <c r="BA96" s="80"/>
      <c r="BB96" s="80"/>
      <c r="BC96">
        <v>2</v>
      </c>
      <c r="BD96" s="79" t="str">
        <f>REPLACE(INDEX(GroupVertices[Group],MATCH(Edges24[[#This Row],[Vertex 1]],GroupVertices[Vertex],0)),1,1,"")</f>
        <v>10</v>
      </c>
      <c r="BE96" s="79" t="str">
        <f>REPLACE(INDEX(GroupVertices[Group],MATCH(Edges24[[#This Row],[Vertex 2]],GroupVertices[Vertex],0)),1,1,"")</f>
        <v>1</v>
      </c>
      <c r="BF96" s="48">
        <v>1</v>
      </c>
      <c r="BG96" s="49">
        <v>6.666666666666667</v>
      </c>
      <c r="BH96" s="48">
        <v>0</v>
      </c>
      <c r="BI96" s="49">
        <v>0</v>
      </c>
      <c r="BJ96" s="48">
        <v>0</v>
      </c>
      <c r="BK96" s="49">
        <v>0</v>
      </c>
      <c r="BL96" s="48">
        <v>14</v>
      </c>
      <c r="BM96" s="49">
        <v>93.33333333333333</v>
      </c>
      <c r="BN96" s="48">
        <v>15</v>
      </c>
    </row>
    <row r="97" spans="1:66" ht="15">
      <c r="A97" s="65" t="s">
        <v>243</v>
      </c>
      <c r="B97" s="65" t="s">
        <v>259</v>
      </c>
      <c r="C97" s="66"/>
      <c r="D97" s="67"/>
      <c r="E97" s="68"/>
      <c r="F97" s="69"/>
      <c r="G97" s="66"/>
      <c r="H97" s="70"/>
      <c r="I97" s="71"/>
      <c r="J97" s="71"/>
      <c r="K97" s="34" t="s">
        <v>66</v>
      </c>
      <c r="L97" s="78">
        <v>163</v>
      </c>
      <c r="M97" s="78"/>
      <c r="N97" s="73"/>
      <c r="O97" s="80" t="s">
        <v>319</v>
      </c>
      <c r="P97" s="82">
        <v>43594.25953703704</v>
      </c>
      <c r="Q97" s="80" t="s">
        <v>397</v>
      </c>
      <c r="R97" s="80"/>
      <c r="S97" s="80"/>
      <c r="T97" s="80"/>
      <c r="U97" s="80"/>
      <c r="V97" s="83" t="s">
        <v>485</v>
      </c>
      <c r="W97" s="82">
        <v>43594.25953703704</v>
      </c>
      <c r="X97" s="86">
        <v>43594</v>
      </c>
      <c r="Y97" s="88" t="s">
        <v>590</v>
      </c>
      <c r="Z97" s="83" t="s">
        <v>697</v>
      </c>
      <c r="AA97" s="80"/>
      <c r="AB97" s="80"/>
      <c r="AC97" s="88" t="s">
        <v>805</v>
      </c>
      <c r="AD97" s="88" t="s">
        <v>836</v>
      </c>
      <c r="AE97" s="80" t="b">
        <v>0</v>
      </c>
      <c r="AF97" s="80">
        <v>2</v>
      </c>
      <c r="AG97" s="88" t="s">
        <v>837</v>
      </c>
      <c r="AH97" s="80" t="b">
        <v>0</v>
      </c>
      <c r="AI97" s="80" t="s">
        <v>866</v>
      </c>
      <c r="AJ97" s="80"/>
      <c r="AK97" s="88" t="s">
        <v>838</v>
      </c>
      <c r="AL97" s="80" t="b">
        <v>0</v>
      </c>
      <c r="AM97" s="80">
        <v>0</v>
      </c>
      <c r="AN97" s="88" t="s">
        <v>838</v>
      </c>
      <c r="AO97" s="80" t="s">
        <v>880</v>
      </c>
      <c r="AP97" s="80" t="b">
        <v>0</v>
      </c>
      <c r="AQ97" s="88" t="s">
        <v>836</v>
      </c>
      <c r="AR97" s="80" t="s">
        <v>197</v>
      </c>
      <c r="AS97" s="80">
        <v>0</v>
      </c>
      <c r="AT97" s="80">
        <v>0</v>
      </c>
      <c r="AU97" s="80"/>
      <c r="AV97" s="80"/>
      <c r="AW97" s="80"/>
      <c r="AX97" s="80"/>
      <c r="AY97" s="80"/>
      <c r="AZ97" s="80"/>
      <c r="BA97" s="80"/>
      <c r="BB97" s="80"/>
      <c r="BC97">
        <v>2</v>
      </c>
      <c r="BD97" s="79" t="str">
        <f>REPLACE(INDEX(GroupVertices[Group],MATCH(Edges24[[#This Row],[Vertex 1]],GroupVertices[Vertex],0)),1,1,"")</f>
        <v>1</v>
      </c>
      <c r="BE97" s="79" t="str">
        <f>REPLACE(INDEX(GroupVertices[Group],MATCH(Edges24[[#This Row],[Vertex 2]],GroupVertices[Vertex],0)),1,1,"")</f>
        <v>10</v>
      </c>
      <c r="BF97" s="48">
        <v>1</v>
      </c>
      <c r="BG97" s="49">
        <v>6.666666666666667</v>
      </c>
      <c r="BH97" s="48">
        <v>0</v>
      </c>
      <c r="BI97" s="49">
        <v>0</v>
      </c>
      <c r="BJ97" s="48">
        <v>0</v>
      </c>
      <c r="BK97" s="49">
        <v>0</v>
      </c>
      <c r="BL97" s="48">
        <v>14</v>
      </c>
      <c r="BM97" s="49">
        <v>93.33333333333333</v>
      </c>
      <c r="BN97" s="48">
        <v>15</v>
      </c>
    </row>
    <row r="98" spans="1:66" ht="15">
      <c r="A98" s="65" t="s">
        <v>243</v>
      </c>
      <c r="B98" s="65" t="s">
        <v>259</v>
      </c>
      <c r="C98" s="66"/>
      <c r="D98" s="67"/>
      <c r="E98" s="68"/>
      <c r="F98" s="69"/>
      <c r="G98" s="66"/>
      <c r="H98" s="70"/>
      <c r="I98" s="71"/>
      <c r="J98" s="71"/>
      <c r="K98" s="34" t="s">
        <v>66</v>
      </c>
      <c r="L98" s="78">
        <v>164</v>
      </c>
      <c r="M98" s="78"/>
      <c r="N98" s="73"/>
      <c r="O98" s="80" t="s">
        <v>319</v>
      </c>
      <c r="P98" s="82">
        <v>43594.26347222222</v>
      </c>
      <c r="Q98" s="80" t="s">
        <v>398</v>
      </c>
      <c r="R98" s="80"/>
      <c r="S98" s="80"/>
      <c r="T98" s="80"/>
      <c r="U98" s="80"/>
      <c r="V98" s="83" t="s">
        <v>485</v>
      </c>
      <c r="W98" s="82">
        <v>43594.26347222222</v>
      </c>
      <c r="X98" s="86">
        <v>43594</v>
      </c>
      <c r="Y98" s="88" t="s">
        <v>591</v>
      </c>
      <c r="Z98" s="83" t="s">
        <v>698</v>
      </c>
      <c r="AA98" s="80"/>
      <c r="AB98" s="80"/>
      <c r="AC98" s="88" t="s">
        <v>806</v>
      </c>
      <c r="AD98" s="88" t="s">
        <v>803</v>
      </c>
      <c r="AE98" s="80" t="b">
        <v>0</v>
      </c>
      <c r="AF98" s="80">
        <v>0</v>
      </c>
      <c r="AG98" s="88" t="s">
        <v>837</v>
      </c>
      <c r="AH98" s="80" t="b">
        <v>0</v>
      </c>
      <c r="AI98" s="80" t="s">
        <v>866</v>
      </c>
      <c r="AJ98" s="80"/>
      <c r="AK98" s="88" t="s">
        <v>838</v>
      </c>
      <c r="AL98" s="80" t="b">
        <v>0</v>
      </c>
      <c r="AM98" s="80">
        <v>0</v>
      </c>
      <c r="AN98" s="88" t="s">
        <v>838</v>
      </c>
      <c r="AO98" s="80" t="s">
        <v>880</v>
      </c>
      <c r="AP98" s="80" t="b">
        <v>0</v>
      </c>
      <c r="AQ98" s="88" t="s">
        <v>803</v>
      </c>
      <c r="AR98" s="80" t="s">
        <v>197</v>
      </c>
      <c r="AS98" s="80">
        <v>0</v>
      </c>
      <c r="AT98" s="80">
        <v>0</v>
      </c>
      <c r="AU98" s="80"/>
      <c r="AV98" s="80"/>
      <c r="AW98" s="80"/>
      <c r="AX98" s="80"/>
      <c r="AY98" s="80"/>
      <c r="AZ98" s="80"/>
      <c r="BA98" s="80"/>
      <c r="BB98" s="80"/>
      <c r="BC98">
        <v>2</v>
      </c>
      <c r="BD98" s="79" t="str">
        <f>REPLACE(INDEX(GroupVertices[Group],MATCH(Edges24[[#This Row],[Vertex 1]],GroupVertices[Vertex],0)),1,1,"")</f>
        <v>1</v>
      </c>
      <c r="BE98" s="79" t="str">
        <f>REPLACE(INDEX(GroupVertices[Group],MATCH(Edges24[[#This Row],[Vertex 2]],GroupVertices[Vertex],0)),1,1,"")</f>
        <v>10</v>
      </c>
      <c r="BF98" s="48">
        <v>1</v>
      </c>
      <c r="BG98" s="49">
        <v>7.142857142857143</v>
      </c>
      <c r="BH98" s="48">
        <v>0</v>
      </c>
      <c r="BI98" s="49">
        <v>0</v>
      </c>
      <c r="BJ98" s="48">
        <v>0</v>
      </c>
      <c r="BK98" s="49">
        <v>0</v>
      </c>
      <c r="BL98" s="48">
        <v>13</v>
      </c>
      <c r="BM98" s="49">
        <v>92.85714285714286</v>
      </c>
      <c r="BN98" s="48">
        <v>14</v>
      </c>
    </row>
    <row r="99" spans="1:66" ht="15">
      <c r="A99" s="65" t="s">
        <v>243</v>
      </c>
      <c r="B99" s="65" t="s">
        <v>259</v>
      </c>
      <c r="C99" s="66"/>
      <c r="D99" s="67"/>
      <c r="E99" s="68"/>
      <c r="F99" s="69"/>
      <c r="G99" s="66"/>
      <c r="H99" s="70"/>
      <c r="I99" s="71"/>
      <c r="J99" s="71"/>
      <c r="K99" s="34" t="s">
        <v>66</v>
      </c>
      <c r="L99" s="78">
        <v>165</v>
      </c>
      <c r="M99" s="78"/>
      <c r="N99" s="73"/>
      <c r="O99" s="80" t="s">
        <v>318</v>
      </c>
      <c r="P99" s="82">
        <v>43599.366898148146</v>
      </c>
      <c r="Q99" s="80" t="s">
        <v>399</v>
      </c>
      <c r="R99" s="80"/>
      <c r="S99" s="80"/>
      <c r="T99" s="80"/>
      <c r="U99" s="83" t="s">
        <v>472</v>
      </c>
      <c r="V99" s="83" t="s">
        <v>472</v>
      </c>
      <c r="W99" s="82">
        <v>43599.366898148146</v>
      </c>
      <c r="X99" s="86">
        <v>43599</v>
      </c>
      <c r="Y99" s="88" t="s">
        <v>592</v>
      </c>
      <c r="Z99" s="83" t="s">
        <v>699</v>
      </c>
      <c r="AA99" s="80"/>
      <c r="AB99" s="80"/>
      <c r="AC99" s="88" t="s">
        <v>807</v>
      </c>
      <c r="AD99" s="88" t="s">
        <v>802</v>
      </c>
      <c r="AE99" s="80" t="b">
        <v>0</v>
      </c>
      <c r="AF99" s="80">
        <v>1</v>
      </c>
      <c r="AG99" s="88" t="s">
        <v>839</v>
      </c>
      <c r="AH99" s="80" t="b">
        <v>0</v>
      </c>
      <c r="AI99" s="80" t="s">
        <v>866</v>
      </c>
      <c r="AJ99" s="80"/>
      <c r="AK99" s="88" t="s">
        <v>838</v>
      </c>
      <c r="AL99" s="80" t="b">
        <v>0</v>
      </c>
      <c r="AM99" s="80">
        <v>0</v>
      </c>
      <c r="AN99" s="88" t="s">
        <v>838</v>
      </c>
      <c r="AO99" s="80" t="s">
        <v>878</v>
      </c>
      <c r="AP99" s="80" t="b">
        <v>0</v>
      </c>
      <c r="AQ99" s="88" t="s">
        <v>802</v>
      </c>
      <c r="AR99" s="80" t="s">
        <v>197</v>
      </c>
      <c r="AS99" s="80">
        <v>0</v>
      </c>
      <c r="AT99" s="80">
        <v>0</v>
      </c>
      <c r="AU99" s="80"/>
      <c r="AV99" s="80"/>
      <c r="AW99" s="80"/>
      <c r="AX99" s="80"/>
      <c r="AY99" s="80"/>
      <c r="AZ99" s="80"/>
      <c r="BA99" s="80"/>
      <c r="BB99" s="80"/>
      <c r="BC99">
        <v>1</v>
      </c>
      <c r="BD99" s="79" t="str">
        <f>REPLACE(INDEX(GroupVertices[Group],MATCH(Edges24[[#This Row],[Vertex 1]],GroupVertices[Vertex],0)),1,1,"")</f>
        <v>1</v>
      </c>
      <c r="BE99" s="79" t="str">
        <f>REPLACE(INDEX(GroupVertices[Group],MATCH(Edges24[[#This Row],[Vertex 2]],GroupVertices[Vertex],0)),1,1,"")</f>
        <v>10</v>
      </c>
      <c r="BF99" s="48">
        <v>0</v>
      </c>
      <c r="BG99" s="49">
        <v>0</v>
      </c>
      <c r="BH99" s="48">
        <v>0</v>
      </c>
      <c r="BI99" s="49">
        <v>0</v>
      </c>
      <c r="BJ99" s="48">
        <v>0</v>
      </c>
      <c r="BK99" s="49">
        <v>0</v>
      </c>
      <c r="BL99" s="48">
        <v>11</v>
      </c>
      <c r="BM99" s="49">
        <v>100</v>
      </c>
      <c r="BN99" s="48">
        <v>11</v>
      </c>
    </row>
    <row r="100" spans="1:66" ht="15">
      <c r="A100" s="65" t="s">
        <v>247</v>
      </c>
      <c r="B100" s="65" t="s">
        <v>315</v>
      </c>
      <c r="C100" s="66"/>
      <c r="D100" s="67"/>
      <c r="E100" s="68"/>
      <c r="F100" s="69"/>
      <c r="G100" s="66"/>
      <c r="H100" s="70"/>
      <c r="I100" s="71"/>
      <c r="J100" s="71"/>
      <c r="K100" s="34" t="s">
        <v>65</v>
      </c>
      <c r="L100" s="78">
        <v>166</v>
      </c>
      <c r="M100" s="78"/>
      <c r="N100" s="73"/>
      <c r="O100" s="80" t="s">
        <v>318</v>
      </c>
      <c r="P100" s="82">
        <v>43599.37913194444</v>
      </c>
      <c r="Q100" s="80" t="s">
        <v>400</v>
      </c>
      <c r="R100" s="80"/>
      <c r="S100" s="80"/>
      <c r="T100" s="80"/>
      <c r="U100" s="80"/>
      <c r="V100" s="83" t="s">
        <v>494</v>
      </c>
      <c r="W100" s="82">
        <v>43599.37913194444</v>
      </c>
      <c r="X100" s="86">
        <v>43599</v>
      </c>
      <c r="Y100" s="88" t="s">
        <v>593</v>
      </c>
      <c r="Z100" s="83" t="s">
        <v>700</v>
      </c>
      <c r="AA100" s="80"/>
      <c r="AB100" s="80"/>
      <c r="AC100" s="88" t="s">
        <v>808</v>
      </c>
      <c r="AD100" s="88" t="s">
        <v>810</v>
      </c>
      <c r="AE100" s="80" t="b">
        <v>0</v>
      </c>
      <c r="AF100" s="80">
        <v>2</v>
      </c>
      <c r="AG100" s="88" t="s">
        <v>839</v>
      </c>
      <c r="AH100" s="80" t="b">
        <v>0</v>
      </c>
      <c r="AI100" s="80" t="s">
        <v>866</v>
      </c>
      <c r="AJ100" s="80"/>
      <c r="AK100" s="88" t="s">
        <v>838</v>
      </c>
      <c r="AL100" s="80" t="b">
        <v>0</v>
      </c>
      <c r="AM100" s="80">
        <v>0</v>
      </c>
      <c r="AN100" s="88" t="s">
        <v>838</v>
      </c>
      <c r="AO100" s="80" t="s">
        <v>881</v>
      </c>
      <c r="AP100" s="80" t="b">
        <v>0</v>
      </c>
      <c r="AQ100" s="88" t="s">
        <v>810</v>
      </c>
      <c r="AR100" s="80" t="s">
        <v>197</v>
      </c>
      <c r="AS100" s="80">
        <v>0</v>
      </c>
      <c r="AT100" s="80">
        <v>0</v>
      </c>
      <c r="AU100" s="80"/>
      <c r="AV100" s="80"/>
      <c r="AW100" s="80"/>
      <c r="AX100" s="80"/>
      <c r="AY100" s="80"/>
      <c r="AZ100" s="80"/>
      <c r="BA100" s="80"/>
      <c r="BB100" s="80"/>
      <c r="BC100">
        <v>1</v>
      </c>
      <c r="BD100" s="79" t="str">
        <f>REPLACE(INDEX(GroupVertices[Group],MATCH(Edges24[[#This Row],[Vertex 1]],GroupVertices[Vertex],0)),1,1,"")</f>
        <v>4</v>
      </c>
      <c r="BE100" s="79" t="str">
        <f>REPLACE(INDEX(GroupVertices[Group],MATCH(Edges24[[#This Row],[Vertex 2]],GroupVertices[Vertex],0)),1,1,"")</f>
        <v>4</v>
      </c>
      <c r="BF100" s="48">
        <v>1</v>
      </c>
      <c r="BG100" s="49">
        <v>5</v>
      </c>
      <c r="BH100" s="48">
        <v>0</v>
      </c>
      <c r="BI100" s="49">
        <v>0</v>
      </c>
      <c r="BJ100" s="48">
        <v>0</v>
      </c>
      <c r="BK100" s="49">
        <v>0</v>
      </c>
      <c r="BL100" s="48">
        <v>19</v>
      </c>
      <c r="BM100" s="49">
        <v>95</v>
      </c>
      <c r="BN100" s="48">
        <v>20</v>
      </c>
    </row>
    <row r="101" spans="1:66" ht="15">
      <c r="A101" s="65" t="s">
        <v>260</v>
      </c>
      <c r="B101" s="65" t="s">
        <v>315</v>
      </c>
      <c r="C101" s="66"/>
      <c r="D101" s="67"/>
      <c r="E101" s="68"/>
      <c r="F101" s="69"/>
      <c r="G101" s="66"/>
      <c r="H101" s="70"/>
      <c r="I101" s="71"/>
      <c r="J101" s="71"/>
      <c r="K101" s="34" t="s">
        <v>65</v>
      </c>
      <c r="L101" s="78">
        <v>167</v>
      </c>
      <c r="M101" s="78"/>
      <c r="N101" s="73"/>
      <c r="O101" s="80" t="s">
        <v>318</v>
      </c>
      <c r="P101" s="82">
        <v>43599.396782407406</v>
      </c>
      <c r="Q101" s="80" t="s">
        <v>401</v>
      </c>
      <c r="R101" s="80"/>
      <c r="S101" s="80"/>
      <c r="T101" s="80"/>
      <c r="U101" s="80"/>
      <c r="V101" s="83" t="s">
        <v>495</v>
      </c>
      <c r="W101" s="82">
        <v>43599.396782407406</v>
      </c>
      <c r="X101" s="86">
        <v>43599</v>
      </c>
      <c r="Y101" s="88" t="s">
        <v>594</v>
      </c>
      <c r="Z101" s="83" t="s">
        <v>701</v>
      </c>
      <c r="AA101" s="80"/>
      <c r="AB101" s="80"/>
      <c r="AC101" s="88" t="s">
        <v>809</v>
      </c>
      <c r="AD101" s="88" t="s">
        <v>810</v>
      </c>
      <c r="AE101" s="80" t="b">
        <v>0</v>
      </c>
      <c r="AF101" s="80">
        <v>2</v>
      </c>
      <c r="AG101" s="88" t="s">
        <v>839</v>
      </c>
      <c r="AH101" s="80" t="b">
        <v>0</v>
      </c>
      <c r="AI101" s="80" t="s">
        <v>866</v>
      </c>
      <c r="AJ101" s="80"/>
      <c r="AK101" s="88" t="s">
        <v>838</v>
      </c>
      <c r="AL101" s="80" t="b">
        <v>0</v>
      </c>
      <c r="AM101" s="80">
        <v>0</v>
      </c>
      <c r="AN101" s="88" t="s">
        <v>838</v>
      </c>
      <c r="AO101" s="80" t="s">
        <v>879</v>
      </c>
      <c r="AP101" s="80" t="b">
        <v>0</v>
      </c>
      <c r="AQ101" s="88" t="s">
        <v>810</v>
      </c>
      <c r="AR101" s="80" t="s">
        <v>197</v>
      </c>
      <c r="AS101" s="80">
        <v>0</v>
      </c>
      <c r="AT101" s="80">
        <v>0</v>
      </c>
      <c r="AU101" s="80"/>
      <c r="AV101" s="80"/>
      <c r="AW101" s="80"/>
      <c r="AX101" s="80"/>
      <c r="AY101" s="80"/>
      <c r="AZ101" s="80"/>
      <c r="BA101" s="80"/>
      <c r="BB101" s="80"/>
      <c r="BC101">
        <v>1</v>
      </c>
      <c r="BD101" s="79" t="str">
        <f>REPLACE(INDEX(GroupVertices[Group],MATCH(Edges24[[#This Row],[Vertex 1]],GroupVertices[Vertex],0)),1,1,"")</f>
        <v>4</v>
      </c>
      <c r="BE101" s="79" t="str">
        <f>REPLACE(INDEX(GroupVertices[Group],MATCH(Edges24[[#This Row],[Vertex 2]],GroupVertices[Vertex],0)),1,1,"")</f>
        <v>4</v>
      </c>
      <c r="BF101" s="48">
        <v>1</v>
      </c>
      <c r="BG101" s="49">
        <v>12.5</v>
      </c>
      <c r="BH101" s="48">
        <v>0</v>
      </c>
      <c r="BI101" s="49">
        <v>0</v>
      </c>
      <c r="BJ101" s="48">
        <v>0</v>
      </c>
      <c r="BK101" s="49">
        <v>0</v>
      </c>
      <c r="BL101" s="48">
        <v>7</v>
      </c>
      <c r="BM101" s="49">
        <v>87.5</v>
      </c>
      <c r="BN101" s="48">
        <v>8</v>
      </c>
    </row>
    <row r="102" spans="1:66" ht="15">
      <c r="A102" s="65" t="s">
        <v>243</v>
      </c>
      <c r="B102" s="65" t="s">
        <v>315</v>
      </c>
      <c r="C102" s="66"/>
      <c r="D102" s="67"/>
      <c r="E102" s="68"/>
      <c r="F102" s="69"/>
      <c r="G102" s="66"/>
      <c r="H102" s="70"/>
      <c r="I102" s="71"/>
      <c r="J102" s="71"/>
      <c r="K102" s="34" t="s">
        <v>65</v>
      </c>
      <c r="L102" s="78">
        <v>168</v>
      </c>
      <c r="M102" s="78"/>
      <c r="N102" s="73"/>
      <c r="O102" s="80" t="s">
        <v>318</v>
      </c>
      <c r="P102" s="82">
        <v>43599.36869212963</v>
      </c>
      <c r="Q102" s="80" t="s">
        <v>402</v>
      </c>
      <c r="R102" s="80"/>
      <c r="S102" s="80"/>
      <c r="T102" s="80"/>
      <c r="U102" s="83" t="s">
        <v>473</v>
      </c>
      <c r="V102" s="83" t="s">
        <v>473</v>
      </c>
      <c r="W102" s="82">
        <v>43599.36869212963</v>
      </c>
      <c r="X102" s="86">
        <v>43599</v>
      </c>
      <c r="Y102" s="88" t="s">
        <v>595</v>
      </c>
      <c r="Z102" s="83" t="s">
        <v>702</v>
      </c>
      <c r="AA102" s="80"/>
      <c r="AB102" s="80"/>
      <c r="AC102" s="88" t="s">
        <v>810</v>
      </c>
      <c r="AD102" s="88" t="s">
        <v>807</v>
      </c>
      <c r="AE102" s="80" t="b">
        <v>0</v>
      </c>
      <c r="AF102" s="80">
        <v>2</v>
      </c>
      <c r="AG102" s="88" t="s">
        <v>839</v>
      </c>
      <c r="AH102" s="80" t="b">
        <v>0</v>
      </c>
      <c r="AI102" s="80" t="s">
        <v>866</v>
      </c>
      <c r="AJ102" s="80"/>
      <c r="AK102" s="88" t="s">
        <v>838</v>
      </c>
      <c r="AL102" s="80" t="b">
        <v>0</v>
      </c>
      <c r="AM102" s="80">
        <v>0</v>
      </c>
      <c r="AN102" s="88" t="s">
        <v>838</v>
      </c>
      <c r="AO102" s="80" t="s">
        <v>878</v>
      </c>
      <c r="AP102" s="80" t="b">
        <v>0</v>
      </c>
      <c r="AQ102" s="88" t="s">
        <v>807</v>
      </c>
      <c r="AR102" s="80" t="s">
        <v>197</v>
      </c>
      <c r="AS102" s="80">
        <v>0</v>
      </c>
      <c r="AT102" s="80">
        <v>0</v>
      </c>
      <c r="AU102" s="80"/>
      <c r="AV102" s="80"/>
      <c r="AW102" s="80"/>
      <c r="AX102" s="80"/>
      <c r="AY102" s="80"/>
      <c r="AZ102" s="80"/>
      <c r="BA102" s="80"/>
      <c r="BB102" s="80"/>
      <c r="BC102">
        <v>1</v>
      </c>
      <c r="BD102" s="79" t="str">
        <f>REPLACE(INDEX(GroupVertices[Group],MATCH(Edges24[[#This Row],[Vertex 1]],GroupVertices[Vertex],0)),1,1,"")</f>
        <v>1</v>
      </c>
      <c r="BE102" s="79" t="str">
        <f>REPLACE(INDEX(GroupVertices[Group],MATCH(Edges24[[#This Row],[Vertex 2]],GroupVertices[Vertex],0)),1,1,"")</f>
        <v>4</v>
      </c>
      <c r="BF102" s="48">
        <v>1</v>
      </c>
      <c r="BG102" s="49">
        <v>4.166666666666667</v>
      </c>
      <c r="BH102" s="48">
        <v>0</v>
      </c>
      <c r="BI102" s="49">
        <v>0</v>
      </c>
      <c r="BJ102" s="48">
        <v>0</v>
      </c>
      <c r="BK102" s="49">
        <v>0</v>
      </c>
      <c r="BL102" s="48">
        <v>23</v>
      </c>
      <c r="BM102" s="49">
        <v>95.83333333333333</v>
      </c>
      <c r="BN102" s="48">
        <v>24</v>
      </c>
    </row>
    <row r="103" spans="1:66" ht="15">
      <c r="A103" s="65" t="s">
        <v>243</v>
      </c>
      <c r="B103" s="65" t="s">
        <v>316</v>
      </c>
      <c r="C103" s="66"/>
      <c r="D103" s="67"/>
      <c r="E103" s="68"/>
      <c r="F103" s="69"/>
      <c r="G103" s="66"/>
      <c r="H103" s="70"/>
      <c r="I103" s="71"/>
      <c r="J103" s="71"/>
      <c r="K103" s="34" t="s">
        <v>65</v>
      </c>
      <c r="L103" s="78">
        <v>181</v>
      </c>
      <c r="M103" s="78"/>
      <c r="N103" s="73"/>
      <c r="O103" s="80" t="s">
        <v>318</v>
      </c>
      <c r="P103" s="82">
        <v>43599.36969907407</v>
      </c>
      <c r="Q103" s="80" t="s">
        <v>403</v>
      </c>
      <c r="R103" s="80"/>
      <c r="S103" s="80"/>
      <c r="T103" s="80"/>
      <c r="U103" s="83" t="s">
        <v>474</v>
      </c>
      <c r="V103" s="83" t="s">
        <v>474</v>
      </c>
      <c r="W103" s="82">
        <v>43599.36969907407</v>
      </c>
      <c r="X103" s="86">
        <v>43599</v>
      </c>
      <c r="Y103" s="88" t="s">
        <v>596</v>
      </c>
      <c r="Z103" s="83" t="s">
        <v>703</v>
      </c>
      <c r="AA103" s="80"/>
      <c r="AB103" s="80"/>
      <c r="AC103" s="88" t="s">
        <v>811</v>
      </c>
      <c r="AD103" s="88" t="s">
        <v>810</v>
      </c>
      <c r="AE103" s="80" t="b">
        <v>0</v>
      </c>
      <c r="AF103" s="80">
        <v>1</v>
      </c>
      <c r="AG103" s="88" t="s">
        <v>839</v>
      </c>
      <c r="AH103" s="80" t="b">
        <v>0</v>
      </c>
      <c r="AI103" s="80" t="s">
        <v>866</v>
      </c>
      <c r="AJ103" s="80"/>
      <c r="AK103" s="88" t="s">
        <v>838</v>
      </c>
      <c r="AL103" s="80" t="b">
        <v>0</v>
      </c>
      <c r="AM103" s="80">
        <v>0</v>
      </c>
      <c r="AN103" s="88" t="s">
        <v>838</v>
      </c>
      <c r="AO103" s="80" t="s">
        <v>878</v>
      </c>
      <c r="AP103" s="80" t="b">
        <v>0</v>
      </c>
      <c r="AQ103" s="88" t="s">
        <v>810</v>
      </c>
      <c r="AR103" s="80" t="s">
        <v>197</v>
      </c>
      <c r="AS103" s="80">
        <v>0</v>
      </c>
      <c r="AT103" s="80">
        <v>0</v>
      </c>
      <c r="AU103" s="80"/>
      <c r="AV103" s="80"/>
      <c r="AW103" s="80"/>
      <c r="AX103" s="80"/>
      <c r="AY103" s="80"/>
      <c r="AZ103" s="80"/>
      <c r="BA103" s="80"/>
      <c r="BB103" s="80"/>
      <c r="BC103">
        <v>2</v>
      </c>
      <c r="BD103" s="79" t="str">
        <f>REPLACE(INDEX(GroupVertices[Group],MATCH(Edges24[[#This Row],[Vertex 1]],GroupVertices[Vertex],0)),1,1,"")</f>
        <v>1</v>
      </c>
      <c r="BE103" s="79" t="str">
        <f>REPLACE(INDEX(GroupVertices[Group],MATCH(Edges24[[#This Row],[Vertex 2]],GroupVertices[Vertex],0)),1,1,"")</f>
        <v>1</v>
      </c>
      <c r="BF103" s="48">
        <v>2</v>
      </c>
      <c r="BG103" s="49">
        <v>18.181818181818183</v>
      </c>
      <c r="BH103" s="48">
        <v>0</v>
      </c>
      <c r="BI103" s="49">
        <v>0</v>
      </c>
      <c r="BJ103" s="48">
        <v>0</v>
      </c>
      <c r="BK103" s="49">
        <v>0</v>
      </c>
      <c r="BL103" s="48">
        <v>9</v>
      </c>
      <c r="BM103" s="49">
        <v>81.81818181818181</v>
      </c>
      <c r="BN103" s="48">
        <v>11</v>
      </c>
    </row>
    <row r="104" spans="1:66" ht="15">
      <c r="A104" s="65" t="s">
        <v>243</v>
      </c>
      <c r="B104" s="65" t="s">
        <v>317</v>
      </c>
      <c r="C104" s="66"/>
      <c r="D104" s="67"/>
      <c r="E104" s="68"/>
      <c r="F104" s="69"/>
      <c r="G104" s="66"/>
      <c r="H104" s="70"/>
      <c r="I104" s="71"/>
      <c r="J104" s="71"/>
      <c r="K104" s="34" t="s">
        <v>65</v>
      </c>
      <c r="L104" s="78">
        <v>182</v>
      </c>
      <c r="M104" s="78"/>
      <c r="N104" s="73"/>
      <c r="O104" s="80" t="s">
        <v>318</v>
      </c>
      <c r="P104" s="82">
        <v>43599.47414351852</v>
      </c>
      <c r="Q104" s="80" t="s">
        <v>404</v>
      </c>
      <c r="R104" s="80"/>
      <c r="S104" s="80"/>
      <c r="T104" s="80" t="s">
        <v>442</v>
      </c>
      <c r="U104" s="83" t="s">
        <v>475</v>
      </c>
      <c r="V104" s="83" t="s">
        <v>475</v>
      </c>
      <c r="W104" s="82">
        <v>43599.47414351852</v>
      </c>
      <c r="X104" s="86">
        <v>43599</v>
      </c>
      <c r="Y104" s="88" t="s">
        <v>597</v>
      </c>
      <c r="Z104" s="83" t="s">
        <v>704</v>
      </c>
      <c r="AA104" s="80"/>
      <c r="AB104" s="80"/>
      <c r="AC104" s="88" t="s">
        <v>812</v>
      </c>
      <c r="AD104" s="80"/>
      <c r="AE104" s="80" t="b">
        <v>0</v>
      </c>
      <c r="AF104" s="80">
        <v>4</v>
      </c>
      <c r="AG104" s="88" t="s">
        <v>838</v>
      </c>
      <c r="AH104" s="80" t="b">
        <v>0</v>
      </c>
      <c r="AI104" s="80" t="s">
        <v>866</v>
      </c>
      <c r="AJ104" s="80"/>
      <c r="AK104" s="88" t="s">
        <v>838</v>
      </c>
      <c r="AL104" s="80" t="b">
        <v>0</v>
      </c>
      <c r="AM104" s="80">
        <v>0</v>
      </c>
      <c r="AN104" s="88" t="s">
        <v>838</v>
      </c>
      <c r="AO104" s="80" t="s">
        <v>878</v>
      </c>
      <c r="AP104" s="80" t="b">
        <v>0</v>
      </c>
      <c r="AQ104" s="88" t="s">
        <v>812</v>
      </c>
      <c r="AR104" s="80" t="s">
        <v>197</v>
      </c>
      <c r="AS104" s="80">
        <v>0</v>
      </c>
      <c r="AT104" s="80">
        <v>0</v>
      </c>
      <c r="AU104" s="80"/>
      <c r="AV104" s="80"/>
      <c r="AW104" s="80"/>
      <c r="AX104" s="80"/>
      <c r="AY104" s="80"/>
      <c r="AZ104" s="80"/>
      <c r="BA104" s="80"/>
      <c r="BB104" s="80"/>
      <c r="BC104">
        <v>1</v>
      </c>
      <c r="BD104" s="79" t="str">
        <f>REPLACE(INDEX(GroupVertices[Group],MATCH(Edges24[[#This Row],[Vertex 1]],GroupVertices[Vertex],0)),1,1,"")</f>
        <v>1</v>
      </c>
      <c r="BE104" s="79" t="str">
        <f>REPLACE(INDEX(GroupVertices[Group],MATCH(Edges24[[#This Row],[Vertex 2]],GroupVertices[Vertex],0)),1,1,"")</f>
        <v>1</v>
      </c>
      <c r="BF104" s="48">
        <v>1</v>
      </c>
      <c r="BG104" s="49">
        <v>3.7037037037037037</v>
      </c>
      <c r="BH104" s="48">
        <v>3</v>
      </c>
      <c r="BI104" s="49">
        <v>11.11111111111111</v>
      </c>
      <c r="BJ104" s="48">
        <v>0</v>
      </c>
      <c r="BK104" s="49">
        <v>0</v>
      </c>
      <c r="BL104" s="48">
        <v>23</v>
      </c>
      <c r="BM104" s="49">
        <v>85.18518518518519</v>
      </c>
      <c r="BN104" s="48">
        <v>27</v>
      </c>
    </row>
    <row r="105" spans="1:66" ht="15">
      <c r="A105" s="65" t="s">
        <v>243</v>
      </c>
      <c r="B105" s="65" t="s">
        <v>243</v>
      </c>
      <c r="C105" s="66"/>
      <c r="D105" s="67"/>
      <c r="E105" s="68"/>
      <c r="F105" s="69"/>
      <c r="G105" s="66"/>
      <c r="H105" s="70"/>
      <c r="I105" s="71"/>
      <c r="J105" s="71"/>
      <c r="K105" s="34" t="s">
        <v>65</v>
      </c>
      <c r="L105" s="78">
        <v>183</v>
      </c>
      <c r="M105" s="78"/>
      <c r="N105" s="73"/>
      <c r="O105" s="80" t="s">
        <v>197</v>
      </c>
      <c r="P105" s="82">
        <v>43591.57622685185</v>
      </c>
      <c r="Q105" s="80" t="s">
        <v>405</v>
      </c>
      <c r="R105" s="80"/>
      <c r="S105" s="80"/>
      <c r="T105" s="80"/>
      <c r="U105" s="80"/>
      <c r="V105" s="83" t="s">
        <v>485</v>
      </c>
      <c r="W105" s="82">
        <v>43591.57622685185</v>
      </c>
      <c r="X105" s="86">
        <v>43591</v>
      </c>
      <c r="Y105" s="88" t="s">
        <v>598</v>
      </c>
      <c r="Z105" s="83" t="s">
        <v>705</v>
      </c>
      <c r="AA105" s="80"/>
      <c r="AB105" s="80"/>
      <c r="AC105" s="88" t="s">
        <v>813</v>
      </c>
      <c r="AD105" s="80"/>
      <c r="AE105" s="80" t="b">
        <v>0</v>
      </c>
      <c r="AF105" s="80">
        <v>2</v>
      </c>
      <c r="AG105" s="88" t="s">
        <v>838</v>
      </c>
      <c r="AH105" s="80" t="b">
        <v>0</v>
      </c>
      <c r="AI105" s="80" t="s">
        <v>866</v>
      </c>
      <c r="AJ105" s="80"/>
      <c r="AK105" s="88" t="s">
        <v>838</v>
      </c>
      <c r="AL105" s="80" t="b">
        <v>0</v>
      </c>
      <c r="AM105" s="80">
        <v>0</v>
      </c>
      <c r="AN105" s="88" t="s">
        <v>838</v>
      </c>
      <c r="AO105" s="80" t="s">
        <v>880</v>
      </c>
      <c r="AP105" s="80" t="b">
        <v>0</v>
      </c>
      <c r="AQ105" s="88" t="s">
        <v>813</v>
      </c>
      <c r="AR105" s="80" t="s">
        <v>197</v>
      </c>
      <c r="AS105" s="80">
        <v>0</v>
      </c>
      <c r="AT105" s="80">
        <v>0</v>
      </c>
      <c r="AU105" s="80"/>
      <c r="AV105" s="80"/>
      <c r="AW105" s="80"/>
      <c r="AX105" s="80"/>
      <c r="AY105" s="80"/>
      <c r="AZ105" s="80"/>
      <c r="BA105" s="80"/>
      <c r="BB105" s="80"/>
      <c r="BC105">
        <v>6</v>
      </c>
      <c r="BD105" s="79" t="str">
        <f>REPLACE(INDEX(GroupVertices[Group],MATCH(Edges24[[#This Row],[Vertex 1]],GroupVertices[Vertex],0)),1,1,"")</f>
        <v>1</v>
      </c>
      <c r="BE105" s="79" t="str">
        <f>REPLACE(INDEX(GroupVertices[Group],MATCH(Edges24[[#This Row],[Vertex 2]],GroupVertices[Vertex],0)),1,1,"")</f>
        <v>1</v>
      </c>
      <c r="BF105" s="48">
        <v>0</v>
      </c>
      <c r="BG105" s="49">
        <v>0</v>
      </c>
      <c r="BH105" s="48">
        <v>2</v>
      </c>
      <c r="BI105" s="49">
        <v>9.523809523809524</v>
      </c>
      <c r="BJ105" s="48">
        <v>0</v>
      </c>
      <c r="BK105" s="49">
        <v>0</v>
      </c>
      <c r="BL105" s="48">
        <v>19</v>
      </c>
      <c r="BM105" s="49">
        <v>90.47619047619048</v>
      </c>
      <c r="BN105" s="48">
        <v>21</v>
      </c>
    </row>
    <row r="106" spans="1:66" ht="15">
      <c r="A106" s="65" t="s">
        <v>243</v>
      </c>
      <c r="B106" s="65" t="s">
        <v>243</v>
      </c>
      <c r="C106" s="66"/>
      <c r="D106" s="67"/>
      <c r="E106" s="68"/>
      <c r="F106" s="69"/>
      <c r="G106" s="66"/>
      <c r="H106" s="70"/>
      <c r="I106" s="71"/>
      <c r="J106" s="71"/>
      <c r="K106" s="34" t="s">
        <v>65</v>
      </c>
      <c r="L106" s="78">
        <v>184</v>
      </c>
      <c r="M106" s="78"/>
      <c r="N106" s="73"/>
      <c r="O106" s="80" t="s">
        <v>197</v>
      </c>
      <c r="P106" s="82">
        <v>43592.43945601852</v>
      </c>
      <c r="Q106" s="80" t="s">
        <v>406</v>
      </c>
      <c r="R106" s="83" t="s">
        <v>428</v>
      </c>
      <c r="S106" s="80" t="s">
        <v>441</v>
      </c>
      <c r="T106" s="80"/>
      <c r="U106" s="83" t="s">
        <v>476</v>
      </c>
      <c r="V106" s="83" t="s">
        <v>476</v>
      </c>
      <c r="W106" s="82">
        <v>43592.43945601852</v>
      </c>
      <c r="X106" s="86">
        <v>43592</v>
      </c>
      <c r="Y106" s="88" t="s">
        <v>599</v>
      </c>
      <c r="Z106" s="83" t="s">
        <v>706</v>
      </c>
      <c r="AA106" s="80"/>
      <c r="AB106" s="80"/>
      <c r="AC106" s="88" t="s">
        <v>814</v>
      </c>
      <c r="AD106" s="80"/>
      <c r="AE106" s="80" t="b">
        <v>0</v>
      </c>
      <c r="AF106" s="80">
        <v>0</v>
      </c>
      <c r="AG106" s="88" t="s">
        <v>838</v>
      </c>
      <c r="AH106" s="80" t="b">
        <v>0</v>
      </c>
      <c r="AI106" s="80" t="s">
        <v>866</v>
      </c>
      <c r="AJ106" s="80"/>
      <c r="AK106" s="88" t="s">
        <v>838</v>
      </c>
      <c r="AL106" s="80" t="b">
        <v>0</v>
      </c>
      <c r="AM106" s="80">
        <v>0</v>
      </c>
      <c r="AN106" s="88" t="s">
        <v>838</v>
      </c>
      <c r="AO106" s="80" t="s">
        <v>884</v>
      </c>
      <c r="AP106" s="80" t="b">
        <v>0</v>
      </c>
      <c r="AQ106" s="88" t="s">
        <v>814</v>
      </c>
      <c r="AR106" s="80" t="s">
        <v>197</v>
      </c>
      <c r="AS106" s="80">
        <v>0</v>
      </c>
      <c r="AT106" s="80">
        <v>0</v>
      </c>
      <c r="AU106" s="80"/>
      <c r="AV106" s="80"/>
      <c r="AW106" s="80"/>
      <c r="AX106" s="80"/>
      <c r="AY106" s="80"/>
      <c r="AZ106" s="80"/>
      <c r="BA106" s="80"/>
      <c r="BB106" s="80"/>
      <c r="BC106">
        <v>6</v>
      </c>
      <c r="BD106" s="79" t="str">
        <f>REPLACE(INDEX(GroupVertices[Group],MATCH(Edges24[[#This Row],[Vertex 1]],GroupVertices[Vertex],0)),1,1,"")</f>
        <v>1</v>
      </c>
      <c r="BE106" s="79" t="str">
        <f>REPLACE(INDEX(GroupVertices[Group],MATCH(Edges24[[#This Row],[Vertex 2]],GroupVertices[Vertex],0)),1,1,"")</f>
        <v>1</v>
      </c>
      <c r="BF106" s="48">
        <v>1</v>
      </c>
      <c r="BG106" s="49">
        <v>7.142857142857143</v>
      </c>
      <c r="BH106" s="48">
        <v>0</v>
      </c>
      <c r="BI106" s="49">
        <v>0</v>
      </c>
      <c r="BJ106" s="48">
        <v>0</v>
      </c>
      <c r="BK106" s="49">
        <v>0</v>
      </c>
      <c r="BL106" s="48">
        <v>13</v>
      </c>
      <c r="BM106" s="49">
        <v>92.85714285714286</v>
      </c>
      <c r="BN106" s="48">
        <v>14</v>
      </c>
    </row>
    <row r="107" spans="1:66" ht="15">
      <c r="A107" s="65" t="s">
        <v>243</v>
      </c>
      <c r="B107" s="65" t="s">
        <v>243</v>
      </c>
      <c r="C107" s="66"/>
      <c r="D107" s="67"/>
      <c r="E107" s="68"/>
      <c r="F107" s="69"/>
      <c r="G107" s="66"/>
      <c r="H107" s="70"/>
      <c r="I107" s="71"/>
      <c r="J107" s="71"/>
      <c r="K107" s="34" t="s">
        <v>65</v>
      </c>
      <c r="L107" s="78">
        <v>185</v>
      </c>
      <c r="M107" s="78"/>
      <c r="N107" s="73"/>
      <c r="O107" s="80" t="s">
        <v>197</v>
      </c>
      <c r="P107" s="82">
        <v>43592.60018518518</v>
      </c>
      <c r="Q107" s="80" t="s">
        <v>407</v>
      </c>
      <c r="R107" s="83" t="s">
        <v>429</v>
      </c>
      <c r="S107" s="80" t="s">
        <v>433</v>
      </c>
      <c r="T107" s="80" t="s">
        <v>452</v>
      </c>
      <c r="U107" s="80"/>
      <c r="V107" s="83" t="s">
        <v>485</v>
      </c>
      <c r="W107" s="82">
        <v>43592.60018518518</v>
      </c>
      <c r="X107" s="86">
        <v>43592</v>
      </c>
      <c r="Y107" s="88" t="s">
        <v>600</v>
      </c>
      <c r="Z107" s="83" t="s">
        <v>707</v>
      </c>
      <c r="AA107" s="80"/>
      <c r="AB107" s="80"/>
      <c r="AC107" s="88" t="s">
        <v>815</v>
      </c>
      <c r="AD107" s="80"/>
      <c r="AE107" s="80" t="b">
        <v>0</v>
      </c>
      <c r="AF107" s="80">
        <v>0</v>
      </c>
      <c r="AG107" s="88" t="s">
        <v>838</v>
      </c>
      <c r="AH107" s="80" t="b">
        <v>1</v>
      </c>
      <c r="AI107" s="80" t="s">
        <v>867</v>
      </c>
      <c r="AJ107" s="80"/>
      <c r="AK107" s="88" t="s">
        <v>783</v>
      </c>
      <c r="AL107" s="80" t="b">
        <v>0</v>
      </c>
      <c r="AM107" s="80">
        <v>0</v>
      </c>
      <c r="AN107" s="88" t="s">
        <v>838</v>
      </c>
      <c r="AO107" s="80" t="s">
        <v>878</v>
      </c>
      <c r="AP107" s="80" t="b">
        <v>0</v>
      </c>
      <c r="AQ107" s="88" t="s">
        <v>815</v>
      </c>
      <c r="AR107" s="80" t="s">
        <v>197</v>
      </c>
      <c r="AS107" s="80">
        <v>0</v>
      </c>
      <c r="AT107" s="80">
        <v>0</v>
      </c>
      <c r="AU107" s="80"/>
      <c r="AV107" s="80"/>
      <c r="AW107" s="80"/>
      <c r="AX107" s="80"/>
      <c r="AY107" s="80"/>
      <c r="AZ107" s="80"/>
      <c r="BA107" s="80"/>
      <c r="BB107" s="80"/>
      <c r="BC107">
        <v>6</v>
      </c>
      <c r="BD107" s="79" t="str">
        <f>REPLACE(INDEX(GroupVertices[Group],MATCH(Edges24[[#This Row],[Vertex 1]],GroupVertices[Vertex],0)),1,1,"")</f>
        <v>1</v>
      </c>
      <c r="BE107" s="79" t="str">
        <f>REPLACE(INDEX(GroupVertices[Group],MATCH(Edges24[[#This Row],[Vertex 2]],GroupVertices[Vertex],0)),1,1,"")</f>
        <v>1</v>
      </c>
      <c r="BF107" s="48">
        <v>0</v>
      </c>
      <c r="BG107" s="49">
        <v>0</v>
      </c>
      <c r="BH107" s="48">
        <v>0</v>
      </c>
      <c r="BI107" s="49">
        <v>0</v>
      </c>
      <c r="BJ107" s="48">
        <v>0</v>
      </c>
      <c r="BK107" s="49">
        <v>0</v>
      </c>
      <c r="BL107" s="48">
        <v>1</v>
      </c>
      <c r="BM107" s="49">
        <v>100</v>
      </c>
      <c r="BN107" s="48">
        <v>1</v>
      </c>
    </row>
    <row r="108" spans="1:66" ht="15">
      <c r="A108" s="65" t="s">
        <v>243</v>
      </c>
      <c r="B108" s="65" t="s">
        <v>243</v>
      </c>
      <c r="C108" s="66"/>
      <c r="D108" s="67"/>
      <c r="E108" s="68"/>
      <c r="F108" s="69"/>
      <c r="G108" s="66"/>
      <c r="H108" s="70"/>
      <c r="I108" s="71"/>
      <c r="J108" s="71"/>
      <c r="K108" s="34" t="s">
        <v>65</v>
      </c>
      <c r="L108" s="78">
        <v>186</v>
      </c>
      <c r="M108" s="78"/>
      <c r="N108" s="73"/>
      <c r="O108" s="80" t="s">
        <v>197</v>
      </c>
      <c r="P108" s="82">
        <v>43596.987650462965</v>
      </c>
      <c r="Q108" s="80" t="s">
        <v>408</v>
      </c>
      <c r="R108" s="83" t="s">
        <v>430</v>
      </c>
      <c r="S108" s="80" t="s">
        <v>433</v>
      </c>
      <c r="T108" s="80"/>
      <c r="U108" s="80"/>
      <c r="V108" s="83" t="s">
        <v>485</v>
      </c>
      <c r="W108" s="82">
        <v>43596.987650462965</v>
      </c>
      <c r="X108" s="86">
        <v>43596</v>
      </c>
      <c r="Y108" s="88" t="s">
        <v>601</v>
      </c>
      <c r="Z108" s="83" t="s">
        <v>708</v>
      </c>
      <c r="AA108" s="80"/>
      <c r="AB108" s="80"/>
      <c r="AC108" s="88" t="s">
        <v>816</v>
      </c>
      <c r="AD108" s="80"/>
      <c r="AE108" s="80" t="b">
        <v>0</v>
      </c>
      <c r="AF108" s="80">
        <v>1</v>
      </c>
      <c r="AG108" s="88" t="s">
        <v>838</v>
      </c>
      <c r="AH108" s="80" t="b">
        <v>1</v>
      </c>
      <c r="AI108" s="80" t="s">
        <v>866</v>
      </c>
      <c r="AJ108" s="80"/>
      <c r="AK108" s="88" t="s">
        <v>876</v>
      </c>
      <c r="AL108" s="80" t="b">
        <v>0</v>
      </c>
      <c r="AM108" s="80">
        <v>0</v>
      </c>
      <c r="AN108" s="88" t="s">
        <v>838</v>
      </c>
      <c r="AO108" s="80" t="s">
        <v>880</v>
      </c>
      <c r="AP108" s="80" t="b">
        <v>0</v>
      </c>
      <c r="AQ108" s="88" t="s">
        <v>816</v>
      </c>
      <c r="AR108" s="80" t="s">
        <v>197</v>
      </c>
      <c r="AS108" s="80">
        <v>0</v>
      </c>
      <c r="AT108" s="80">
        <v>0</v>
      </c>
      <c r="AU108" s="80"/>
      <c r="AV108" s="80"/>
      <c r="AW108" s="80"/>
      <c r="AX108" s="80"/>
      <c r="AY108" s="80"/>
      <c r="AZ108" s="80"/>
      <c r="BA108" s="80"/>
      <c r="BB108" s="80"/>
      <c r="BC108">
        <v>6</v>
      </c>
      <c r="BD108" s="79" t="str">
        <f>REPLACE(INDEX(GroupVertices[Group],MATCH(Edges24[[#This Row],[Vertex 1]],GroupVertices[Vertex],0)),1,1,"")</f>
        <v>1</v>
      </c>
      <c r="BE108" s="79" t="str">
        <f>REPLACE(INDEX(GroupVertices[Group],MATCH(Edges24[[#This Row],[Vertex 2]],GroupVertices[Vertex],0)),1,1,"")</f>
        <v>1</v>
      </c>
      <c r="BF108" s="48">
        <v>1</v>
      </c>
      <c r="BG108" s="49">
        <v>5.882352941176471</v>
      </c>
      <c r="BH108" s="48">
        <v>0</v>
      </c>
      <c r="BI108" s="49">
        <v>0</v>
      </c>
      <c r="BJ108" s="48">
        <v>0</v>
      </c>
      <c r="BK108" s="49">
        <v>0</v>
      </c>
      <c r="BL108" s="48">
        <v>16</v>
      </c>
      <c r="BM108" s="49">
        <v>94.11764705882354</v>
      </c>
      <c r="BN108" s="48">
        <v>17</v>
      </c>
    </row>
    <row r="109" spans="1:66" ht="15">
      <c r="A109" s="65" t="s">
        <v>243</v>
      </c>
      <c r="B109" s="65" t="s">
        <v>243</v>
      </c>
      <c r="C109" s="66"/>
      <c r="D109" s="67"/>
      <c r="E109" s="68"/>
      <c r="F109" s="69"/>
      <c r="G109" s="66"/>
      <c r="H109" s="70"/>
      <c r="I109" s="71"/>
      <c r="J109" s="71"/>
      <c r="K109" s="34" t="s">
        <v>65</v>
      </c>
      <c r="L109" s="78">
        <v>187</v>
      </c>
      <c r="M109" s="78"/>
      <c r="N109" s="73"/>
      <c r="O109" s="80" t="s">
        <v>197</v>
      </c>
      <c r="P109" s="82">
        <v>43598.92359953704</v>
      </c>
      <c r="Q109" s="80" t="s">
        <v>409</v>
      </c>
      <c r="R109" s="80"/>
      <c r="S109" s="80"/>
      <c r="T109" s="80" t="s">
        <v>453</v>
      </c>
      <c r="U109" s="80"/>
      <c r="V109" s="83" t="s">
        <v>485</v>
      </c>
      <c r="W109" s="82">
        <v>43598.92359953704</v>
      </c>
      <c r="X109" s="86">
        <v>43598</v>
      </c>
      <c r="Y109" s="88" t="s">
        <v>602</v>
      </c>
      <c r="Z109" s="83" t="s">
        <v>709</v>
      </c>
      <c r="AA109" s="80"/>
      <c r="AB109" s="80"/>
      <c r="AC109" s="88" t="s">
        <v>817</v>
      </c>
      <c r="AD109" s="80"/>
      <c r="AE109" s="80" t="b">
        <v>0</v>
      </c>
      <c r="AF109" s="80">
        <v>0</v>
      </c>
      <c r="AG109" s="88" t="s">
        <v>838</v>
      </c>
      <c r="AH109" s="80" t="b">
        <v>0</v>
      </c>
      <c r="AI109" s="80" t="s">
        <v>867</v>
      </c>
      <c r="AJ109" s="80"/>
      <c r="AK109" s="88" t="s">
        <v>838</v>
      </c>
      <c r="AL109" s="80" t="b">
        <v>0</v>
      </c>
      <c r="AM109" s="80">
        <v>0</v>
      </c>
      <c r="AN109" s="88" t="s">
        <v>838</v>
      </c>
      <c r="AO109" s="80" t="s">
        <v>878</v>
      </c>
      <c r="AP109" s="80" t="b">
        <v>0</v>
      </c>
      <c r="AQ109" s="88" t="s">
        <v>817</v>
      </c>
      <c r="AR109" s="80" t="s">
        <v>197</v>
      </c>
      <c r="AS109" s="80">
        <v>0</v>
      </c>
      <c r="AT109" s="80">
        <v>0</v>
      </c>
      <c r="AU109" s="80"/>
      <c r="AV109" s="80"/>
      <c r="AW109" s="80"/>
      <c r="AX109" s="80"/>
      <c r="AY109" s="80"/>
      <c r="AZ109" s="80"/>
      <c r="BA109" s="80"/>
      <c r="BB109" s="80"/>
      <c r="BC109">
        <v>6</v>
      </c>
      <c r="BD109" s="79" t="str">
        <f>REPLACE(INDEX(GroupVertices[Group],MATCH(Edges24[[#This Row],[Vertex 1]],GroupVertices[Vertex],0)),1,1,"")</f>
        <v>1</v>
      </c>
      <c r="BE109" s="79" t="str">
        <f>REPLACE(INDEX(GroupVertices[Group],MATCH(Edges24[[#This Row],[Vertex 2]],GroupVertices[Vertex],0)),1,1,"")</f>
        <v>1</v>
      </c>
      <c r="BF109" s="48">
        <v>0</v>
      </c>
      <c r="BG109" s="49">
        <v>0</v>
      </c>
      <c r="BH109" s="48">
        <v>0</v>
      </c>
      <c r="BI109" s="49">
        <v>0</v>
      </c>
      <c r="BJ109" s="48">
        <v>0</v>
      </c>
      <c r="BK109" s="49">
        <v>0</v>
      </c>
      <c r="BL109" s="48">
        <v>3</v>
      </c>
      <c r="BM109" s="49">
        <v>100</v>
      </c>
      <c r="BN109" s="48">
        <v>3</v>
      </c>
    </row>
    <row r="110" spans="1:66" ht="15">
      <c r="A110" s="65" t="s">
        <v>243</v>
      </c>
      <c r="B110" s="65" t="s">
        <v>243</v>
      </c>
      <c r="C110" s="66"/>
      <c r="D110" s="67"/>
      <c r="E110" s="68"/>
      <c r="F110" s="69"/>
      <c r="G110" s="66"/>
      <c r="H110" s="70"/>
      <c r="I110" s="71"/>
      <c r="J110" s="71"/>
      <c r="K110" s="34" t="s">
        <v>65</v>
      </c>
      <c r="L110" s="78">
        <v>188</v>
      </c>
      <c r="M110" s="78"/>
      <c r="N110" s="73"/>
      <c r="O110" s="80" t="s">
        <v>197</v>
      </c>
      <c r="P110" s="82">
        <v>43599.37074074074</v>
      </c>
      <c r="Q110" s="80" t="s">
        <v>410</v>
      </c>
      <c r="R110" s="80"/>
      <c r="S110" s="80"/>
      <c r="T110" s="80"/>
      <c r="U110" s="80"/>
      <c r="V110" s="83" t="s">
        <v>485</v>
      </c>
      <c r="W110" s="82">
        <v>43599.37074074074</v>
      </c>
      <c r="X110" s="86">
        <v>43599</v>
      </c>
      <c r="Y110" s="88" t="s">
        <v>603</v>
      </c>
      <c r="Z110" s="83" t="s">
        <v>710</v>
      </c>
      <c r="AA110" s="80"/>
      <c r="AB110" s="80"/>
      <c r="AC110" s="88" t="s">
        <v>818</v>
      </c>
      <c r="AD110" s="88" t="s">
        <v>811</v>
      </c>
      <c r="AE110" s="80" t="b">
        <v>0</v>
      </c>
      <c r="AF110" s="80">
        <v>0</v>
      </c>
      <c r="AG110" s="88" t="s">
        <v>839</v>
      </c>
      <c r="AH110" s="80" t="b">
        <v>0</v>
      </c>
      <c r="AI110" s="80" t="s">
        <v>866</v>
      </c>
      <c r="AJ110" s="80"/>
      <c r="AK110" s="88" t="s">
        <v>838</v>
      </c>
      <c r="AL110" s="80" t="b">
        <v>0</v>
      </c>
      <c r="AM110" s="80">
        <v>0</v>
      </c>
      <c r="AN110" s="88" t="s">
        <v>838</v>
      </c>
      <c r="AO110" s="80" t="s">
        <v>878</v>
      </c>
      <c r="AP110" s="80" t="b">
        <v>0</v>
      </c>
      <c r="AQ110" s="88" t="s">
        <v>811</v>
      </c>
      <c r="AR110" s="80" t="s">
        <v>197</v>
      </c>
      <c r="AS110" s="80">
        <v>0</v>
      </c>
      <c r="AT110" s="80">
        <v>0</v>
      </c>
      <c r="AU110" s="80"/>
      <c r="AV110" s="80"/>
      <c r="AW110" s="80"/>
      <c r="AX110" s="80"/>
      <c r="AY110" s="80"/>
      <c r="AZ110" s="80"/>
      <c r="BA110" s="80"/>
      <c r="BB110" s="80"/>
      <c r="BC110">
        <v>6</v>
      </c>
      <c r="BD110" s="79" t="str">
        <f>REPLACE(INDEX(GroupVertices[Group],MATCH(Edges24[[#This Row],[Vertex 1]],GroupVertices[Vertex],0)),1,1,"")</f>
        <v>1</v>
      </c>
      <c r="BE110" s="79" t="str">
        <f>REPLACE(INDEX(GroupVertices[Group],MATCH(Edges24[[#This Row],[Vertex 2]],GroupVertices[Vertex],0)),1,1,"")</f>
        <v>1</v>
      </c>
      <c r="BF110" s="48">
        <v>2</v>
      </c>
      <c r="BG110" s="49">
        <v>8</v>
      </c>
      <c r="BH110" s="48">
        <v>0</v>
      </c>
      <c r="BI110" s="49">
        <v>0</v>
      </c>
      <c r="BJ110" s="48">
        <v>0</v>
      </c>
      <c r="BK110" s="49">
        <v>0</v>
      </c>
      <c r="BL110" s="48">
        <v>23</v>
      </c>
      <c r="BM110" s="49">
        <v>92</v>
      </c>
      <c r="BN110" s="48">
        <v>25</v>
      </c>
    </row>
    <row r="111" spans="1:66" ht="15">
      <c r="A111" s="65" t="s">
        <v>308</v>
      </c>
      <c r="B111" s="65" t="s">
        <v>299</v>
      </c>
      <c r="C111" s="66"/>
      <c r="D111" s="67"/>
      <c r="E111" s="68"/>
      <c r="F111" s="69"/>
      <c r="G111" s="66"/>
      <c r="H111" s="70"/>
      <c r="I111" s="71"/>
      <c r="J111" s="71"/>
      <c r="K111" s="34" t="s">
        <v>65</v>
      </c>
      <c r="L111" s="78">
        <v>189</v>
      </c>
      <c r="M111" s="78"/>
      <c r="N111" s="73"/>
      <c r="O111" s="80" t="s">
        <v>318</v>
      </c>
      <c r="P111" s="82">
        <v>43598.550520833334</v>
      </c>
      <c r="Q111" s="80" t="s">
        <v>1485</v>
      </c>
      <c r="R111" s="80"/>
      <c r="S111" s="80"/>
      <c r="T111" s="80" t="s">
        <v>1525</v>
      </c>
      <c r="U111" s="83" t="s">
        <v>1529</v>
      </c>
      <c r="V111" s="83" t="s">
        <v>1529</v>
      </c>
      <c r="W111" s="82">
        <v>43598.550520833334</v>
      </c>
      <c r="X111" s="86">
        <v>43598</v>
      </c>
      <c r="Y111" s="88" t="s">
        <v>1534</v>
      </c>
      <c r="Z111" s="83" t="s">
        <v>1563</v>
      </c>
      <c r="AA111" s="80"/>
      <c r="AB111" s="80"/>
      <c r="AC111" s="88" t="s">
        <v>830</v>
      </c>
      <c r="AD111" s="80"/>
      <c r="AE111" s="80" t="b">
        <v>0</v>
      </c>
      <c r="AF111" s="80">
        <v>16</v>
      </c>
      <c r="AG111" s="88" t="s">
        <v>838</v>
      </c>
      <c r="AH111" s="80" t="b">
        <v>0</v>
      </c>
      <c r="AI111" s="80" t="s">
        <v>866</v>
      </c>
      <c r="AJ111" s="80"/>
      <c r="AK111" s="88" t="s">
        <v>838</v>
      </c>
      <c r="AL111" s="80" t="b">
        <v>0</v>
      </c>
      <c r="AM111" s="80">
        <v>4</v>
      </c>
      <c r="AN111" s="88" t="s">
        <v>838</v>
      </c>
      <c r="AO111" s="80" t="s">
        <v>879</v>
      </c>
      <c r="AP111" s="80" t="b">
        <v>0</v>
      </c>
      <c r="AQ111" s="88" t="s">
        <v>830</v>
      </c>
      <c r="AR111" s="80" t="s">
        <v>1613</v>
      </c>
      <c r="AS111" s="80">
        <v>0</v>
      </c>
      <c r="AT111" s="80">
        <v>0</v>
      </c>
      <c r="AU111" s="80"/>
      <c r="AV111" s="80"/>
      <c r="AW111" s="80"/>
      <c r="AX111" s="80"/>
      <c r="AY111" s="80"/>
      <c r="AZ111" s="80"/>
      <c r="BA111" s="80"/>
      <c r="BB111" s="80"/>
      <c r="BC111">
        <v>1</v>
      </c>
      <c r="BD111" s="79" t="str">
        <f>REPLACE(INDEX(GroupVertices[Group],MATCH(Edges24[[#This Row],[Vertex 1]],GroupVertices[Vertex],0)),1,1,"")</f>
        <v>1</v>
      </c>
      <c r="BE111" s="79" t="str">
        <f>REPLACE(INDEX(GroupVertices[Group],MATCH(Edges24[[#This Row],[Vertex 2]],GroupVertices[Vertex],0)),1,1,"")</f>
        <v>1</v>
      </c>
      <c r="BF111" s="48">
        <v>0</v>
      </c>
      <c r="BG111" s="49">
        <v>0</v>
      </c>
      <c r="BH111" s="48">
        <v>0</v>
      </c>
      <c r="BI111" s="49">
        <v>0</v>
      </c>
      <c r="BJ111" s="48">
        <v>0</v>
      </c>
      <c r="BK111" s="49">
        <v>0</v>
      </c>
      <c r="BL111" s="48">
        <v>17</v>
      </c>
      <c r="BM111" s="49">
        <v>100</v>
      </c>
      <c r="BN111" s="48">
        <v>17</v>
      </c>
    </row>
    <row r="112" spans="1:66" ht="15">
      <c r="A112" s="65" t="s">
        <v>302</v>
      </c>
      <c r="B112" s="65" t="s">
        <v>302</v>
      </c>
      <c r="C112" s="66"/>
      <c r="D112" s="67"/>
      <c r="E112" s="68"/>
      <c r="F112" s="69"/>
      <c r="G112" s="66"/>
      <c r="H112" s="70"/>
      <c r="I112" s="71"/>
      <c r="J112" s="71"/>
      <c r="K112" s="34" t="s">
        <v>65</v>
      </c>
      <c r="L112" s="78">
        <v>190</v>
      </c>
      <c r="M112" s="78"/>
      <c r="N112" s="73"/>
      <c r="O112" s="80" t="s">
        <v>197</v>
      </c>
      <c r="P112" s="82">
        <v>43598.905856481484</v>
      </c>
      <c r="Q112" s="80" t="s">
        <v>1486</v>
      </c>
      <c r="R112" s="80"/>
      <c r="S112" s="80"/>
      <c r="T112" s="80" t="s">
        <v>1526</v>
      </c>
      <c r="U112" s="80"/>
      <c r="V112" s="83" t="s">
        <v>1311</v>
      </c>
      <c r="W112" s="82">
        <v>43598.905856481484</v>
      </c>
      <c r="X112" s="86">
        <v>43598</v>
      </c>
      <c r="Y112" s="88" t="s">
        <v>1535</v>
      </c>
      <c r="Z112" s="83" t="s">
        <v>1564</v>
      </c>
      <c r="AA112" s="80"/>
      <c r="AB112" s="80"/>
      <c r="AC112" s="88" t="s">
        <v>832</v>
      </c>
      <c r="AD112" s="80"/>
      <c r="AE112" s="80" t="b">
        <v>0</v>
      </c>
      <c r="AF112" s="80">
        <v>5</v>
      </c>
      <c r="AG112" s="88" t="s">
        <v>838</v>
      </c>
      <c r="AH112" s="80" t="b">
        <v>0</v>
      </c>
      <c r="AI112" s="80" t="s">
        <v>866</v>
      </c>
      <c r="AJ112" s="80"/>
      <c r="AK112" s="88" t="s">
        <v>838</v>
      </c>
      <c r="AL112" s="80" t="b">
        <v>0</v>
      </c>
      <c r="AM112" s="80">
        <v>0</v>
      </c>
      <c r="AN112" s="88" t="s">
        <v>838</v>
      </c>
      <c r="AO112" s="80" t="s">
        <v>879</v>
      </c>
      <c r="AP112" s="80" t="b">
        <v>0</v>
      </c>
      <c r="AQ112" s="88" t="s">
        <v>832</v>
      </c>
      <c r="AR112" s="80" t="s">
        <v>1613</v>
      </c>
      <c r="AS112" s="80">
        <v>0</v>
      </c>
      <c r="AT112" s="80">
        <v>0</v>
      </c>
      <c r="AU112" s="80"/>
      <c r="AV112" s="80"/>
      <c r="AW112" s="80"/>
      <c r="AX112" s="80"/>
      <c r="AY112" s="80"/>
      <c r="AZ112" s="80"/>
      <c r="BA112" s="80"/>
      <c r="BB112" s="80"/>
      <c r="BC112">
        <v>1</v>
      </c>
      <c r="BD112" s="79" t="str">
        <f>REPLACE(INDEX(GroupVertices[Group],MATCH(Edges24[[#This Row],[Vertex 1]],GroupVertices[Vertex],0)),1,1,"")</f>
        <v>1</v>
      </c>
      <c r="BE112" s="79" t="str">
        <f>REPLACE(INDEX(GroupVertices[Group],MATCH(Edges24[[#This Row],[Vertex 2]],GroupVertices[Vertex],0)),1,1,"")</f>
        <v>1</v>
      </c>
      <c r="BF112" s="48">
        <v>1</v>
      </c>
      <c r="BG112" s="49">
        <v>3.4482758620689653</v>
      </c>
      <c r="BH112" s="48">
        <v>1</v>
      </c>
      <c r="BI112" s="49">
        <v>3.4482758620689653</v>
      </c>
      <c r="BJ112" s="48">
        <v>1</v>
      </c>
      <c r="BK112" s="49">
        <v>3.4482758620689653</v>
      </c>
      <c r="BL112" s="48">
        <v>26</v>
      </c>
      <c r="BM112" s="49">
        <v>89.65517241379311</v>
      </c>
      <c r="BN112" s="48">
        <v>29</v>
      </c>
    </row>
    <row r="113" spans="1:66" ht="15">
      <c r="A113" s="65" t="s">
        <v>259</v>
      </c>
      <c r="B113" s="65" t="s">
        <v>259</v>
      </c>
      <c r="C113" s="66"/>
      <c r="D113" s="67"/>
      <c r="E113" s="68"/>
      <c r="F113" s="69"/>
      <c r="G113" s="66"/>
      <c r="H113" s="70"/>
      <c r="I113" s="71"/>
      <c r="J113" s="71"/>
      <c r="K113" s="34" t="s">
        <v>65</v>
      </c>
      <c r="L113" s="78">
        <v>191</v>
      </c>
      <c r="M113" s="78"/>
      <c r="N113" s="73"/>
      <c r="O113" s="80" t="s">
        <v>197</v>
      </c>
      <c r="P113" s="82">
        <v>43594.24663194444</v>
      </c>
      <c r="Q113" s="80" t="s">
        <v>1487</v>
      </c>
      <c r="R113" s="80"/>
      <c r="S113" s="80"/>
      <c r="T113" s="80"/>
      <c r="U113" s="80"/>
      <c r="V113" s="83" t="s">
        <v>493</v>
      </c>
      <c r="W113" s="82">
        <v>43594.24663194444</v>
      </c>
      <c r="X113" s="86">
        <v>43594</v>
      </c>
      <c r="Y113" s="88" t="s">
        <v>1536</v>
      </c>
      <c r="Z113" s="83" t="s">
        <v>1565</v>
      </c>
      <c r="AA113" s="80"/>
      <c r="AB113" s="80"/>
      <c r="AC113" s="88" t="s">
        <v>1593</v>
      </c>
      <c r="AD113" s="80"/>
      <c r="AE113" s="80" t="b">
        <v>0</v>
      </c>
      <c r="AF113" s="80">
        <v>10</v>
      </c>
      <c r="AG113" s="88" t="s">
        <v>838</v>
      </c>
      <c r="AH113" s="80" t="b">
        <v>0</v>
      </c>
      <c r="AI113" s="80" t="s">
        <v>866</v>
      </c>
      <c r="AJ113" s="80"/>
      <c r="AK113" s="88" t="s">
        <v>838</v>
      </c>
      <c r="AL113" s="80" t="b">
        <v>0</v>
      </c>
      <c r="AM113" s="80">
        <v>2</v>
      </c>
      <c r="AN113" s="88" t="s">
        <v>838</v>
      </c>
      <c r="AO113" s="80" t="s">
        <v>879</v>
      </c>
      <c r="AP113" s="80" t="b">
        <v>0</v>
      </c>
      <c r="AQ113" s="88" t="s">
        <v>1593</v>
      </c>
      <c r="AR113" s="80" t="s">
        <v>1613</v>
      </c>
      <c r="AS113" s="80">
        <v>0</v>
      </c>
      <c r="AT113" s="80">
        <v>0</v>
      </c>
      <c r="AU113" s="80"/>
      <c r="AV113" s="80"/>
      <c r="AW113" s="80"/>
      <c r="AX113" s="80"/>
      <c r="AY113" s="80"/>
      <c r="AZ113" s="80"/>
      <c r="BA113" s="80"/>
      <c r="BB113" s="80"/>
      <c r="BC113">
        <v>2</v>
      </c>
      <c r="BD113" s="79" t="str">
        <f>REPLACE(INDEX(GroupVertices[Group],MATCH(Edges24[[#This Row],[Vertex 1]],GroupVertices[Vertex],0)),1,1,"")</f>
        <v>10</v>
      </c>
      <c r="BE113" s="79" t="str">
        <f>REPLACE(INDEX(GroupVertices[Group],MATCH(Edges24[[#This Row],[Vertex 2]],GroupVertices[Vertex],0)),1,1,"")</f>
        <v>10</v>
      </c>
      <c r="BF113" s="48">
        <v>2</v>
      </c>
      <c r="BG113" s="49">
        <v>4</v>
      </c>
      <c r="BH113" s="48">
        <v>0</v>
      </c>
      <c r="BI113" s="49">
        <v>0</v>
      </c>
      <c r="BJ113" s="48">
        <v>0</v>
      </c>
      <c r="BK113" s="49">
        <v>0</v>
      </c>
      <c r="BL113" s="48">
        <v>48</v>
      </c>
      <c r="BM113" s="49">
        <v>96</v>
      </c>
      <c r="BN113" s="48">
        <v>50</v>
      </c>
    </row>
    <row r="114" spans="1:66" ht="15">
      <c r="A114" s="65" t="s">
        <v>259</v>
      </c>
      <c r="B114" s="65" t="s">
        <v>259</v>
      </c>
      <c r="C114" s="66"/>
      <c r="D114" s="67"/>
      <c r="E114" s="68"/>
      <c r="F114" s="69"/>
      <c r="G114" s="66"/>
      <c r="H114" s="70"/>
      <c r="I114" s="71"/>
      <c r="J114" s="71"/>
      <c r="K114" s="34" t="s">
        <v>65</v>
      </c>
      <c r="L114" s="78">
        <v>192</v>
      </c>
      <c r="M114" s="78"/>
      <c r="N114" s="73"/>
      <c r="O114" s="80" t="s">
        <v>197</v>
      </c>
      <c r="P114" s="82">
        <v>43594.24883101852</v>
      </c>
      <c r="Q114" s="80" t="s">
        <v>1488</v>
      </c>
      <c r="R114" s="80"/>
      <c r="S114" s="80"/>
      <c r="T114" s="80"/>
      <c r="U114" s="80"/>
      <c r="V114" s="83" t="s">
        <v>493</v>
      </c>
      <c r="W114" s="82">
        <v>43594.24883101852</v>
      </c>
      <c r="X114" s="86">
        <v>43594</v>
      </c>
      <c r="Y114" s="88" t="s">
        <v>1537</v>
      </c>
      <c r="Z114" s="83" t="s">
        <v>1566</v>
      </c>
      <c r="AA114" s="80"/>
      <c r="AB114" s="80"/>
      <c r="AC114" s="88" t="s">
        <v>836</v>
      </c>
      <c r="AD114" s="88" t="s">
        <v>1593</v>
      </c>
      <c r="AE114" s="80" t="b">
        <v>0</v>
      </c>
      <c r="AF114" s="80">
        <v>2</v>
      </c>
      <c r="AG114" s="88" t="s">
        <v>837</v>
      </c>
      <c r="AH114" s="80" t="b">
        <v>0</v>
      </c>
      <c r="AI114" s="80" t="s">
        <v>866</v>
      </c>
      <c r="AJ114" s="80"/>
      <c r="AK114" s="88" t="s">
        <v>838</v>
      </c>
      <c r="AL114" s="80" t="b">
        <v>0</v>
      </c>
      <c r="AM114" s="80">
        <v>0</v>
      </c>
      <c r="AN114" s="88" t="s">
        <v>838</v>
      </c>
      <c r="AO114" s="80" t="s">
        <v>879</v>
      </c>
      <c r="AP114" s="80" t="b">
        <v>0</v>
      </c>
      <c r="AQ114" s="88" t="s">
        <v>1593</v>
      </c>
      <c r="AR114" s="80" t="s">
        <v>1613</v>
      </c>
      <c r="AS114" s="80">
        <v>0</v>
      </c>
      <c r="AT114" s="80">
        <v>0</v>
      </c>
      <c r="AU114" s="80"/>
      <c r="AV114" s="80"/>
      <c r="AW114" s="80"/>
      <c r="AX114" s="80"/>
      <c r="AY114" s="80"/>
      <c r="AZ114" s="80"/>
      <c r="BA114" s="80"/>
      <c r="BB114" s="80"/>
      <c r="BC114">
        <v>2</v>
      </c>
      <c r="BD114" s="79" t="str">
        <f>REPLACE(INDEX(GroupVertices[Group],MATCH(Edges24[[#This Row],[Vertex 1]],GroupVertices[Vertex],0)),1,1,"")</f>
        <v>10</v>
      </c>
      <c r="BE114" s="79" t="str">
        <f>REPLACE(INDEX(GroupVertices[Group],MATCH(Edges24[[#This Row],[Vertex 2]],GroupVertices[Vertex],0)),1,1,"")</f>
        <v>10</v>
      </c>
      <c r="BF114" s="48">
        <v>1</v>
      </c>
      <c r="BG114" s="49">
        <v>3.5714285714285716</v>
      </c>
      <c r="BH114" s="48">
        <v>0</v>
      </c>
      <c r="BI114" s="49">
        <v>0</v>
      </c>
      <c r="BJ114" s="48">
        <v>0</v>
      </c>
      <c r="BK114" s="49">
        <v>0</v>
      </c>
      <c r="BL114" s="48">
        <v>27</v>
      </c>
      <c r="BM114" s="49">
        <v>96.42857142857143</v>
      </c>
      <c r="BN114" s="48">
        <v>28</v>
      </c>
    </row>
    <row r="115" spans="1:66" ht="15">
      <c r="A115" s="65" t="s">
        <v>293</v>
      </c>
      <c r="B115" s="65" t="s">
        <v>293</v>
      </c>
      <c r="C115" s="66"/>
      <c r="D115" s="67"/>
      <c r="E115" s="68"/>
      <c r="F115" s="69"/>
      <c r="G115" s="66"/>
      <c r="H115" s="70"/>
      <c r="I115" s="71"/>
      <c r="J115" s="71"/>
      <c r="K115" s="34" t="s">
        <v>65</v>
      </c>
      <c r="L115" s="78">
        <v>193</v>
      </c>
      <c r="M115" s="78"/>
      <c r="N115" s="73"/>
      <c r="O115" s="80" t="s">
        <v>197</v>
      </c>
      <c r="P115" s="82">
        <v>43592.692407407405</v>
      </c>
      <c r="Q115" s="80" t="s">
        <v>1489</v>
      </c>
      <c r="R115" s="83" t="s">
        <v>1515</v>
      </c>
      <c r="S115" s="80" t="s">
        <v>1521</v>
      </c>
      <c r="T115" s="80"/>
      <c r="U115" s="80"/>
      <c r="V115" s="83" t="s">
        <v>1301</v>
      </c>
      <c r="W115" s="82">
        <v>43592.692407407405</v>
      </c>
      <c r="X115" s="86">
        <v>43592</v>
      </c>
      <c r="Y115" s="88" t="s">
        <v>1538</v>
      </c>
      <c r="Z115" s="83" t="s">
        <v>1567</v>
      </c>
      <c r="AA115" s="80"/>
      <c r="AB115" s="80"/>
      <c r="AC115" s="88" t="s">
        <v>1594</v>
      </c>
      <c r="AD115" s="80"/>
      <c r="AE115" s="80" t="b">
        <v>0</v>
      </c>
      <c r="AF115" s="80">
        <v>16</v>
      </c>
      <c r="AG115" s="88" t="s">
        <v>838</v>
      </c>
      <c r="AH115" s="80" t="b">
        <v>0</v>
      </c>
      <c r="AI115" s="80" t="s">
        <v>866</v>
      </c>
      <c r="AJ115" s="80"/>
      <c r="AK115" s="88" t="s">
        <v>838</v>
      </c>
      <c r="AL115" s="80" t="b">
        <v>0</v>
      </c>
      <c r="AM115" s="80">
        <v>6</v>
      </c>
      <c r="AN115" s="88" t="s">
        <v>838</v>
      </c>
      <c r="AO115" s="80" t="s">
        <v>879</v>
      </c>
      <c r="AP115" s="80" t="b">
        <v>0</v>
      </c>
      <c r="AQ115" s="88" t="s">
        <v>1594</v>
      </c>
      <c r="AR115" s="80" t="s">
        <v>1613</v>
      </c>
      <c r="AS115" s="80">
        <v>0</v>
      </c>
      <c r="AT115" s="80">
        <v>0</v>
      </c>
      <c r="AU115" s="80"/>
      <c r="AV115" s="80"/>
      <c r="AW115" s="80"/>
      <c r="AX115" s="80"/>
      <c r="AY115" s="80"/>
      <c r="AZ115" s="80"/>
      <c r="BA115" s="80"/>
      <c r="BB115" s="80"/>
      <c r="BC115">
        <v>1</v>
      </c>
      <c r="BD115" s="79" t="str">
        <f>REPLACE(INDEX(GroupVertices[Group],MATCH(Edges24[[#This Row],[Vertex 1]],GroupVertices[Vertex],0)),1,1,"")</f>
        <v>6</v>
      </c>
      <c r="BE115" s="79" t="str">
        <f>REPLACE(INDEX(GroupVertices[Group],MATCH(Edges24[[#This Row],[Vertex 2]],GroupVertices[Vertex],0)),1,1,"")</f>
        <v>6</v>
      </c>
      <c r="BF115" s="48">
        <v>0</v>
      </c>
      <c r="BG115" s="49">
        <v>0</v>
      </c>
      <c r="BH115" s="48">
        <v>1</v>
      </c>
      <c r="BI115" s="49">
        <v>7.6923076923076925</v>
      </c>
      <c r="BJ115" s="48">
        <v>0</v>
      </c>
      <c r="BK115" s="49">
        <v>0</v>
      </c>
      <c r="BL115" s="48">
        <v>12</v>
      </c>
      <c r="BM115" s="49">
        <v>92.3076923076923</v>
      </c>
      <c r="BN115" s="48">
        <v>13</v>
      </c>
    </row>
    <row r="116" spans="1:66" ht="15">
      <c r="A116" s="65" t="s">
        <v>255</v>
      </c>
      <c r="B116" s="65" t="s">
        <v>293</v>
      </c>
      <c r="C116" s="66"/>
      <c r="D116" s="67"/>
      <c r="E116" s="68"/>
      <c r="F116" s="69"/>
      <c r="G116" s="66"/>
      <c r="H116" s="70"/>
      <c r="I116" s="71"/>
      <c r="J116" s="71"/>
      <c r="K116" s="34" t="s">
        <v>65</v>
      </c>
      <c r="L116" s="78">
        <v>194</v>
      </c>
      <c r="M116" s="78"/>
      <c r="N116" s="73"/>
      <c r="O116" s="80" t="s">
        <v>319</v>
      </c>
      <c r="P116" s="82">
        <v>43597.87820601852</v>
      </c>
      <c r="Q116" s="80" t="s">
        <v>1490</v>
      </c>
      <c r="R116" s="80"/>
      <c r="S116" s="80"/>
      <c r="T116" s="80"/>
      <c r="U116" s="80"/>
      <c r="V116" s="83" t="s">
        <v>490</v>
      </c>
      <c r="W116" s="82">
        <v>43597.87820601852</v>
      </c>
      <c r="X116" s="86">
        <v>43597</v>
      </c>
      <c r="Y116" s="88" t="s">
        <v>1539</v>
      </c>
      <c r="Z116" s="83" t="s">
        <v>1568</v>
      </c>
      <c r="AA116" s="80"/>
      <c r="AB116" s="80"/>
      <c r="AC116" s="88" t="s">
        <v>827</v>
      </c>
      <c r="AD116" s="88" t="s">
        <v>1594</v>
      </c>
      <c r="AE116" s="80" t="b">
        <v>0</v>
      </c>
      <c r="AF116" s="80">
        <v>2</v>
      </c>
      <c r="AG116" s="88" t="s">
        <v>1605</v>
      </c>
      <c r="AH116" s="80" t="b">
        <v>0</v>
      </c>
      <c r="AI116" s="80" t="s">
        <v>866</v>
      </c>
      <c r="AJ116" s="80"/>
      <c r="AK116" s="88" t="s">
        <v>838</v>
      </c>
      <c r="AL116" s="80" t="b">
        <v>0</v>
      </c>
      <c r="AM116" s="80">
        <v>0</v>
      </c>
      <c r="AN116" s="88" t="s">
        <v>838</v>
      </c>
      <c r="AO116" s="80" t="s">
        <v>879</v>
      </c>
      <c r="AP116" s="80" t="b">
        <v>0</v>
      </c>
      <c r="AQ116" s="88" t="s">
        <v>1594</v>
      </c>
      <c r="AR116" s="80" t="s">
        <v>1613</v>
      </c>
      <c r="AS116" s="80">
        <v>0</v>
      </c>
      <c r="AT116" s="80">
        <v>0</v>
      </c>
      <c r="AU116" s="80"/>
      <c r="AV116" s="80"/>
      <c r="AW116" s="80"/>
      <c r="AX116" s="80"/>
      <c r="AY116" s="80"/>
      <c r="AZ116" s="80"/>
      <c r="BA116" s="80"/>
      <c r="BB116" s="80"/>
      <c r="BC116">
        <v>1</v>
      </c>
      <c r="BD116" s="79" t="str">
        <f>REPLACE(INDEX(GroupVertices[Group],MATCH(Edges24[[#This Row],[Vertex 1]],GroupVertices[Vertex],0)),1,1,"")</f>
        <v>6</v>
      </c>
      <c r="BE116" s="79" t="str">
        <f>REPLACE(INDEX(GroupVertices[Group],MATCH(Edges24[[#This Row],[Vertex 2]],GroupVertices[Vertex],0)),1,1,"")</f>
        <v>6</v>
      </c>
      <c r="BF116" s="48">
        <v>0</v>
      </c>
      <c r="BG116" s="49">
        <v>0</v>
      </c>
      <c r="BH116" s="48">
        <v>1</v>
      </c>
      <c r="BI116" s="49">
        <v>5.882352941176471</v>
      </c>
      <c r="BJ116" s="48">
        <v>1</v>
      </c>
      <c r="BK116" s="49">
        <v>5.882352941176471</v>
      </c>
      <c r="BL116" s="48">
        <v>16</v>
      </c>
      <c r="BM116" s="49">
        <v>94.11764705882354</v>
      </c>
      <c r="BN116" s="48">
        <v>17</v>
      </c>
    </row>
    <row r="117" spans="1:66" ht="15">
      <c r="A117" s="65" t="s">
        <v>277</v>
      </c>
      <c r="B117" s="65" t="s">
        <v>277</v>
      </c>
      <c r="C117" s="66"/>
      <c r="D117" s="67"/>
      <c r="E117" s="68"/>
      <c r="F117" s="69"/>
      <c r="G117" s="66"/>
      <c r="H117" s="70"/>
      <c r="I117" s="71"/>
      <c r="J117" s="71"/>
      <c r="K117" s="34" t="s">
        <v>65</v>
      </c>
      <c r="L117" s="78">
        <v>195</v>
      </c>
      <c r="M117" s="78"/>
      <c r="N117" s="73"/>
      <c r="O117" s="80" t="s">
        <v>197</v>
      </c>
      <c r="P117" s="82">
        <v>43591.65603009259</v>
      </c>
      <c r="Q117" s="80" t="s">
        <v>1491</v>
      </c>
      <c r="R117" s="80"/>
      <c r="S117" s="80"/>
      <c r="T117" s="80"/>
      <c r="U117" s="80"/>
      <c r="V117" s="83" t="s">
        <v>1280</v>
      </c>
      <c r="W117" s="82">
        <v>43591.65603009259</v>
      </c>
      <c r="X117" s="86">
        <v>43591</v>
      </c>
      <c r="Y117" s="88" t="s">
        <v>1540</v>
      </c>
      <c r="Z117" s="83" t="s">
        <v>1569</v>
      </c>
      <c r="AA117" s="80"/>
      <c r="AB117" s="80"/>
      <c r="AC117" s="88" t="s">
        <v>1595</v>
      </c>
      <c r="AD117" s="80"/>
      <c r="AE117" s="80" t="b">
        <v>0</v>
      </c>
      <c r="AF117" s="80">
        <v>240</v>
      </c>
      <c r="AG117" s="88" t="s">
        <v>838</v>
      </c>
      <c r="AH117" s="80" t="b">
        <v>0</v>
      </c>
      <c r="AI117" s="80" t="s">
        <v>866</v>
      </c>
      <c r="AJ117" s="80"/>
      <c r="AK117" s="88" t="s">
        <v>838</v>
      </c>
      <c r="AL117" s="80" t="b">
        <v>0</v>
      </c>
      <c r="AM117" s="80">
        <v>76</v>
      </c>
      <c r="AN117" s="88" t="s">
        <v>838</v>
      </c>
      <c r="AO117" s="80" t="s">
        <v>878</v>
      </c>
      <c r="AP117" s="80" t="b">
        <v>0</v>
      </c>
      <c r="AQ117" s="88" t="s">
        <v>1595</v>
      </c>
      <c r="AR117" s="80" t="s">
        <v>1613</v>
      </c>
      <c r="AS117" s="80">
        <v>0</v>
      </c>
      <c r="AT117" s="80">
        <v>0</v>
      </c>
      <c r="AU117" s="80"/>
      <c r="AV117" s="80"/>
      <c r="AW117" s="80"/>
      <c r="AX117" s="80"/>
      <c r="AY117" s="80"/>
      <c r="AZ117" s="80"/>
      <c r="BA117" s="80"/>
      <c r="BB117" s="80"/>
      <c r="BC117">
        <v>2</v>
      </c>
      <c r="BD117" s="79" t="str">
        <f>REPLACE(INDEX(GroupVertices[Group],MATCH(Edges24[[#This Row],[Vertex 1]],GroupVertices[Vertex],0)),1,1,"")</f>
        <v>1</v>
      </c>
      <c r="BE117" s="79" t="str">
        <f>REPLACE(INDEX(GroupVertices[Group],MATCH(Edges24[[#This Row],[Vertex 2]],GroupVertices[Vertex],0)),1,1,"")</f>
        <v>1</v>
      </c>
      <c r="BF117" s="48">
        <v>3</v>
      </c>
      <c r="BG117" s="49">
        <v>6.818181818181818</v>
      </c>
      <c r="BH117" s="48">
        <v>3</v>
      </c>
      <c r="BI117" s="49">
        <v>6.818181818181818</v>
      </c>
      <c r="BJ117" s="48">
        <v>0</v>
      </c>
      <c r="BK117" s="49">
        <v>0</v>
      </c>
      <c r="BL117" s="48">
        <v>38</v>
      </c>
      <c r="BM117" s="49">
        <v>86.36363636363636</v>
      </c>
      <c r="BN117" s="48">
        <v>44</v>
      </c>
    </row>
    <row r="118" spans="1:66" ht="15">
      <c r="A118" s="65" t="s">
        <v>277</v>
      </c>
      <c r="B118" s="65" t="s">
        <v>277</v>
      </c>
      <c r="C118" s="66"/>
      <c r="D118" s="67"/>
      <c r="E118" s="68"/>
      <c r="F118" s="69"/>
      <c r="G118" s="66"/>
      <c r="H118" s="70"/>
      <c r="I118" s="71"/>
      <c r="J118" s="71"/>
      <c r="K118" s="34" t="s">
        <v>65</v>
      </c>
      <c r="L118" s="78">
        <v>196</v>
      </c>
      <c r="M118" s="78"/>
      <c r="N118" s="73"/>
      <c r="O118" s="80" t="s">
        <v>197</v>
      </c>
      <c r="P118" s="82">
        <v>43591.65603009259</v>
      </c>
      <c r="Q118" s="80" t="s">
        <v>1492</v>
      </c>
      <c r="R118" s="80"/>
      <c r="S118" s="80"/>
      <c r="T118" s="80"/>
      <c r="U118" s="80"/>
      <c r="V118" s="83" t="s">
        <v>1280</v>
      </c>
      <c r="W118" s="82">
        <v>43591.65603009259</v>
      </c>
      <c r="X118" s="86">
        <v>43591</v>
      </c>
      <c r="Y118" s="88" t="s">
        <v>1540</v>
      </c>
      <c r="Z118" s="83" t="s">
        <v>1570</v>
      </c>
      <c r="AA118" s="80"/>
      <c r="AB118" s="80"/>
      <c r="AC118" s="88" t="s">
        <v>820</v>
      </c>
      <c r="AD118" s="88" t="s">
        <v>1595</v>
      </c>
      <c r="AE118" s="80" t="b">
        <v>0</v>
      </c>
      <c r="AF118" s="80">
        <v>106</v>
      </c>
      <c r="AG118" s="88" t="s">
        <v>842</v>
      </c>
      <c r="AH118" s="80" t="b">
        <v>0</v>
      </c>
      <c r="AI118" s="80" t="s">
        <v>866</v>
      </c>
      <c r="AJ118" s="80"/>
      <c r="AK118" s="88" t="s">
        <v>838</v>
      </c>
      <c r="AL118" s="80" t="b">
        <v>0</v>
      </c>
      <c r="AM118" s="80">
        <v>30</v>
      </c>
      <c r="AN118" s="88" t="s">
        <v>838</v>
      </c>
      <c r="AO118" s="80" t="s">
        <v>878</v>
      </c>
      <c r="AP118" s="80" t="b">
        <v>0</v>
      </c>
      <c r="AQ118" s="88" t="s">
        <v>1595</v>
      </c>
      <c r="AR118" s="80" t="s">
        <v>1613</v>
      </c>
      <c r="AS118" s="80">
        <v>0</v>
      </c>
      <c r="AT118" s="80">
        <v>0</v>
      </c>
      <c r="AU118" s="80"/>
      <c r="AV118" s="80"/>
      <c r="AW118" s="80"/>
      <c r="AX118" s="80"/>
      <c r="AY118" s="80"/>
      <c r="AZ118" s="80"/>
      <c r="BA118" s="80"/>
      <c r="BB118" s="80"/>
      <c r="BC118">
        <v>2</v>
      </c>
      <c r="BD118" s="79" t="str">
        <f>REPLACE(INDEX(GroupVertices[Group],MATCH(Edges24[[#This Row],[Vertex 1]],GroupVertices[Vertex],0)),1,1,"")</f>
        <v>1</v>
      </c>
      <c r="BE118" s="79" t="str">
        <f>REPLACE(INDEX(GroupVertices[Group],MATCH(Edges24[[#This Row],[Vertex 2]],GroupVertices[Vertex],0)),1,1,"")</f>
        <v>1</v>
      </c>
      <c r="BF118" s="48">
        <v>0</v>
      </c>
      <c r="BG118" s="49">
        <v>0</v>
      </c>
      <c r="BH118" s="48">
        <v>0</v>
      </c>
      <c r="BI118" s="49">
        <v>0</v>
      </c>
      <c r="BJ118" s="48">
        <v>0</v>
      </c>
      <c r="BK118" s="49">
        <v>0</v>
      </c>
      <c r="BL118" s="48">
        <v>30</v>
      </c>
      <c r="BM118" s="49">
        <v>100</v>
      </c>
      <c r="BN118" s="48">
        <v>30</v>
      </c>
    </row>
    <row r="119" spans="1:66" ht="15">
      <c r="A119" s="65" t="s">
        <v>237</v>
      </c>
      <c r="B119" s="65" t="s">
        <v>278</v>
      </c>
      <c r="C119" s="66"/>
      <c r="D119" s="67"/>
      <c r="E119" s="68"/>
      <c r="F119" s="69"/>
      <c r="G119" s="66"/>
      <c r="H119" s="70"/>
      <c r="I119" s="71"/>
      <c r="J119" s="71"/>
      <c r="K119" s="34" t="s">
        <v>65</v>
      </c>
      <c r="L119" s="78">
        <v>197</v>
      </c>
      <c r="M119" s="78"/>
      <c r="N119" s="73"/>
      <c r="O119" s="80" t="s">
        <v>318</v>
      </c>
      <c r="P119" s="82">
        <v>43592.32476851852</v>
      </c>
      <c r="Q119" s="80" t="s">
        <v>1493</v>
      </c>
      <c r="R119" s="83" t="s">
        <v>1516</v>
      </c>
      <c r="S119" s="80" t="s">
        <v>1522</v>
      </c>
      <c r="T119" s="80"/>
      <c r="U119" s="80"/>
      <c r="V119" s="83" t="s">
        <v>479</v>
      </c>
      <c r="W119" s="82">
        <v>43592.32476851852</v>
      </c>
      <c r="X119" s="86">
        <v>43592</v>
      </c>
      <c r="Y119" s="88" t="s">
        <v>1541</v>
      </c>
      <c r="Z119" s="83" t="s">
        <v>1571</v>
      </c>
      <c r="AA119" s="80"/>
      <c r="AB119" s="80"/>
      <c r="AC119" s="88" t="s">
        <v>821</v>
      </c>
      <c r="AD119" s="80"/>
      <c r="AE119" s="80" t="b">
        <v>1</v>
      </c>
      <c r="AF119" s="80">
        <v>10</v>
      </c>
      <c r="AG119" s="88" t="s">
        <v>838</v>
      </c>
      <c r="AH119" s="80" t="b">
        <v>0</v>
      </c>
      <c r="AI119" s="80" t="s">
        <v>866</v>
      </c>
      <c r="AJ119" s="80"/>
      <c r="AK119" s="88" t="s">
        <v>838</v>
      </c>
      <c r="AL119" s="80" t="b">
        <v>1</v>
      </c>
      <c r="AM119" s="80">
        <v>3</v>
      </c>
      <c r="AN119" s="88" t="s">
        <v>838</v>
      </c>
      <c r="AO119" s="80" t="s">
        <v>880</v>
      </c>
      <c r="AP119" s="80" t="b">
        <v>0</v>
      </c>
      <c r="AQ119" s="88" t="s">
        <v>821</v>
      </c>
      <c r="AR119" s="80" t="s">
        <v>1613</v>
      </c>
      <c r="AS119" s="80">
        <v>0</v>
      </c>
      <c r="AT119" s="80">
        <v>0</v>
      </c>
      <c r="AU119" s="80"/>
      <c r="AV119" s="80"/>
      <c r="AW119" s="80"/>
      <c r="AX119" s="80"/>
      <c r="AY119" s="80"/>
      <c r="AZ119" s="80"/>
      <c r="BA119" s="80"/>
      <c r="BB119" s="80"/>
      <c r="BC119">
        <v>1</v>
      </c>
      <c r="BD119" s="79" t="str">
        <f>REPLACE(INDEX(GroupVertices[Group],MATCH(Edges24[[#This Row],[Vertex 1]],GroupVertices[Vertex],0)),1,1,"")</f>
        <v>3</v>
      </c>
      <c r="BE119" s="79" t="str">
        <f>REPLACE(INDEX(GroupVertices[Group],MATCH(Edges24[[#This Row],[Vertex 2]],GroupVertices[Vertex],0)),1,1,"")</f>
        <v>3</v>
      </c>
      <c r="BF119" s="48">
        <v>1</v>
      </c>
      <c r="BG119" s="49">
        <v>3.3333333333333335</v>
      </c>
      <c r="BH119" s="48">
        <v>1</v>
      </c>
      <c r="BI119" s="49">
        <v>3.3333333333333335</v>
      </c>
      <c r="BJ119" s="48">
        <v>0</v>
      </c>
      <c r="BK119" s="49">
        <v>0</v>
      </c>
      <c r="BL119" s="48">
        <v>28</v>
      </c>
      <c r="BM119" s="49">
        <v>93.33333333333333</v>
      </c>
      <c r="BN119" s="48">
        <v>30</v>
      </c>
    </row>
    <row r="120" spans="1:66" ht="15">
      <c r="A120" s="65" t="s">
        <v>240</v>
      </c>
      <c r="B120" s="65" t="s">
        <v>240</v>
      </c>
      <c r="C120" s="66"/>
      <c r="D120" s="67"/>
      <c r="E120" s="68"/>
      <c r="F120" s="69"/>
      <c r="G120" s="66"/>
      <c r="H120" s="70"/>
      <c r="I120" s="71"/>
      <c r="J120" s="71"/>
      <c r="K120" s="34" t="s">
        <v>65</v>
      </c>
      <c r="L120" s="78">
        <v>198</v>
      </c>
      <c r="M120" s="78"/>
      <c r="N120" s="73"/>
      <c r="O120" s="80" t="s">
        <v>197</v>
      </c>
      <c r="P120" s="82">
        <v>43598.687743055554</v>
      </c>
      <c r="Q120" s="80" t="s">
        <v>1494</v>
      </c>
      <c r="R120" s="80"/>
      <c r="S120" s="80"/>
      <c r="T120" s="80"/>
      <c r="U120" s="80"/>
      <c r="V120" s="83" t="s">
        <v>482</v>
      </c>
      <c r="W120" s="82">
        <v>43598.687743055554</v>
      </c>
      <c r="X120" s="86">
        <v>43598</v>
      </c>
      <c r="Y120" s="88" t="s">
        <v>1542</v>
      </c>
      <c r="Z120" s="83" t="s">
        <v>1572</v>
      </c>
      <c r="AA120" s="80"/>
      <c r="AB120" s="80"/>
      <c r="AC120" s="88" t="s">
        <v>829</v>
      </c>
      <c r="AD120" s="80"/>
      <c r="AE120" s="80" t="b">
        <v>0</v>
      </c>
      <c r="AF120" s="80">
        <v>2</v>
      </c>
      <c r="AG120" s="88" t="s">
        <v>838</v>
      </c>
      <c r="AH120" s="80" t="b">
        <v>0</v>
      </c>
      <c r="AI120" s="80" t="s">
        <v>866</v>
      </c>
      <c r="AJ120" s="80"/>
      <c r="AK120" s="88" t="s">
        <v>838</v>
      </c>
      <c r="AL120" s="80" t="b">
        <v>0</v>
      </c>
      <c r="AM120" s="80">
        <v>0</v>
      </c>
      <c r="AN120" s="88" t="s">
        <v>838</v>
      </c>
      <c r="AO120" s="80" t="s">
        <v>878</v>
      </c>
      <c r="AP120" s="80" t="b">
        <v>0</v>
      </c>
      <c r="AQ120" s="88" t="s">
        <v>829</v>
      </c>
      <c r="AR120" s="80" t="s">
        <v>1613</v>
      </c>
      <c r="AS120" s="80">
        <v>0</v>
      </c>
      <c r="AT120" s="80">
        <v>0</v>
      </c>
      <c r="AU120" s="80"/>
      <c r="AV120" s="80"/>
      <c r="AW120" s="80"/>
      <c r="AX120" s="80"/>
      <c r="AY120" s="80"/>
      <c r="AZ120" s="80"/>
      <c r="BA120" s="80"/>
      <c r="BB120" s="80"/>
      <c r="BC120">
        <v>1</v>
      </c>
      <c r="BD120" s="79" t="str">
        <f>REPLACE(INDEX(GroupVertices[Group],MATCH(Edges24[[#This Row],[Vertex 1]],GroupVertices[Vertex],0)),1,1,"")</f>
        <v>9</v>
      </c>
      <c r="BE120" s="79" t="str">
        <f>REPLACE(INDEX(GroupVertices[Group],MATCH(Edges24[[#This Row],[Vertex 2]],GroupVertices[Vertex],0)),1,1,"")</f>
        <v>9</v>
      </c>
      <c r="BF120" s="48">
        <v>0</v>
      </c>
      <c r="BG120" s="49">
        <v>0</v>
      </c>
      <c r="BH120" s="48">
        <v>1</v>
      </c>
      <c r="BI120" s="49">
        <v>3.3333333333333335</v>
      </c>
      <c r="BJ120" s="48">
        <v>0</v>
      </c>
      <c r="BK120" s="49">
        <v>0</v>
      </c>
      <c r="BL120" s="48">
        <v>29</v>
      </c>
      <c r="BM120" s="49">
        <v>96.66666666666667</v>
      </c>
      <c r="BN120" s="48">
        <v>30</v>
      </c>
    </row>
    <row r="121" spans="1:66" ht="15">
      <c r="A121" s="65" t="s">
        <v>284</v>
      </c>
      <c r="B121" s="65" t="s">
        <v>284</v>
      </c>
      <c r="C121" s="66"/>
      <c r="D121" s="67"/>
      <c r="E121" s="68"/>
      <c r="F121" s="69"/>
      <c r="G121" s="66"/>
      <c r="H121" s="70"/>
      <c r="I121" s="71"/>
      <c r="J121" s="71"/>
      <c r="K121" s="34" t="s">
        <v>65</v>
      </c>
      <c r="L121" s="78">
        <v>199</v>
      </c>
      <c r="M121" s="78"/>
      <c r="N121" s="73"/>
      <c r="O121" s="80" t="s">
        <v>197</v>
      </c>
      <c r="P121" s="82">
        <v>43595.56350694445</v>
      </c>
      <c r="Q121" s="80" t="s">
        <v>1495</v>
      </c>
      <c r="R121" s="80"/>
      <c r="S121" s="80"/>
      <c r="T121" s="80"/>
      <c r="U121" s="80"/>
      <c r="V121" s="83" t="s">
        <v>1290</v>
      </c>
      <c r="W121" s="82">
        <v>43595.56350694445</v>
      </c>
      <c r="X121" s="86">
        <v>43595</v>
      </c>
      <c r="Y121" s="88" t="s">
        <v>1543</v>
      </c>
      <c r="Z121" s="83" t="s">
        <v>1573</v>
      </c>
      <c r="AA121" s="80"/>
      <c r="AB121" s="80"/>
      <c r="AC121" s="88" t="s">
        <v>1596</v>
      </c>
      <c r="AD121" s="80"/>
      <c r="AE121" s="80" t="b">
        <v>0</v>
      </c>
      <c r="AF121" s="80">
        <v>3</v>
      </c>
      <c r="AG121" s="88" t="s">
        <v>838</v>
      </c>
      <c r="AH121" s="80" t="b">
        <v>0</v>
      </c>
      <c r="AI121" s="80" t="s">
        <v>866</v>
      </c>
      <c r="AJ121" s="80"/>
      <c r="AK121" s="88" t="s">
        <v>838</v>
      </c>
      <c r="AL121" s="80" t="b">
        <v>0</v>
      </c>
      <c r="AM121" s="80">
        <v>0</v>
      </c>
      <c r="AN121" s="88" t="s">
        <v>838</v>
      </c>
      <c r="AO121" s="80" t="s">
        <v>880</v>
      </c>
      <c r="AP121" s="80" t="b">
        <v>0</v>
      </c>
      <c r="AQ121" s="88" t="s">
        <v>1596</v>
      </c>
      <c r="AR121" s="80" t="s">
        <v>1613</v>
      </c>
      <c r="AS121" s="80">
        <v>0</v>
      </c>
      <c r="AT121" s="80">
        <v>0</v>
      </c>
      <c r="AU121" s="80"/>
      <c r="AV121" s="80"/>
      <c r="AW121" s="80"/>
      <c r="AX121" s="80"/>
      <c r="AY121" s="80"/>
      <c r="AZ121" s="80"/>
      <c r="BA121" s="80"/>
      <c r="BB121" s="80"/>
      <c r="BC121">
        <v>1</v>
      </c>
      <c r="BD121" s="79" t="str">
        <f>REPLACE(INDEX(GroupVertices[Group],MATCH(Edges24[[#This Row],[Vertex 1]],GroupVertices[Vertex],0)),1,1,"")</f>
        <v>8</v>
      </c>
      <c r="BE121" s="79" t="str">
        <f>REPLACE(INDEX(GroupVertices[Group],MATCH(Edges24[[#This Row],[Vertex 2]],GroupVertices[Vertex],0)),1,1,"")</f>
        <v>8</v>
      </c>
      <c r="BF121" s="48">
        <v>3</v>
      </c>
      <c r="BG121" s="49">
        <v>12</v>
      </c>
      <c r="BH121" s="48">
        <v>0</v>
      </c>
      <c r="BI121" s="49">
        <v>0</v>
      </c>
      <c r="BJ121" s="48">
        <v>0</v>
      </c>
      <c r="BK121" s="49">
        <v>0</v>
      </c>
      <c r="BL121" s="48">
        <v>22</v>
      </c>
      <c r="BM121" s="49">
        <v>88</v>
      </c>
      <c r="BN121" s="48">
        <v>25</v>
      </c>
    </row>
    <row r="122" spans="1:66" ht="15">
      <c r="A122" s="65" t="s">
        <v>285</v>
      </c>
      <c r="B122" s="65" t="s">
        <v>284</v>
      </c>
      <c r="C122" s="66"/>
      <c r="D122" s="67"/>
      <c r="E122" s="68"/>
      <c r="F122" s="69"/>
      <c r="G122" s="66"/>
      <c r="H122" s="70"/>
      <c r="I122" s="71"/>
      <c r="J122" s="71"/>
      <c r="K122" s="34" t="s">
        <v>65</v>
      </c>
      <c r="L122" s="78">
        <v>200</v>
      </c>
      <c r="M122" s="78"/>
      <c r="N122" s="73"/>
      <c r="O122" s="80" t="s">
        <v>319</v>
      </c>
      <c r="P122" s="82">
        <v>43595.613657407404</v>
      </c>
      <c r="Q122" s="80" t="s">
        <v>1496</v>
      </c>
      <c r="R122" s="80"/>
      <c r="S122" s="80"/>
      <c r="T122" s="80"/>
      <c r="U122" s="80"/>
      <c r="V122" s="83" t="s">
        <v>1291</v>
      </c>
      <c r="W122" s="82">
        <v>43595.613657407404</v>
      </c>
      <c r="X122" s="86">
        <v>43595</v>
      </c>
      <c r="Y122" s="88" t="s">
        <v>1544</v>
      </c>
      <c r="Z122" s="83" t="s">
        <v>1574</v>
      </c>
      <c r="AA122" s="80"/>
      <c r="AB122" s="80"/>
      <c r="AC122" s="88" t="s">
        <v>824</v>
      </c>
      <c r="AD122" s="88" t="s">
        <v>1596</v>
      </c>
      <c r="AE122" s="80" t="b">
        <v>0</v>
      </c>
      <c r="AF122" s="80">
        <v>1</v>
      </c>
      <c r="AG122" s="88" t="s">
        <v>1606</v>
      </c>
      <c r="AH122" s="80" t="b">
        <v>0</v>
      </c>
      <c r="AI122" s="80" t="s">
        <v>866</v>
      </c>
      <c r="AJ122" s="80"/>
      <c r="AK122" s="88" t="s">
        <v>838</v>
      </c>
      <c r="AL122" s="80" t="b">
        <v>0</v>
      </c>
      <c r="AM122" s="80">
        <v>0</v>
      </c>
      <c r="AN122" s="88" t="s">
        <v>838</v>
      </c>
      <c r="AO122" s="80" t="s">
        <v>877</v>
      </c>
      <c r="AP122" s="80" t="b">
        <v>0</v>
      </c>
      <c r="AQ122" s="88" t="s">
        <v>1596</v>
      </c>
      <c r="AR122" s="80" t="s">
        <v>1613</v>
      </c>
      <c r="AS122" s="80">
        <v>0</v>
      </c>
      <c r="AT122" s="80">
        <v>0</v>
      </c>
      <c r="AU122" s="80"/>
      <c r="AV122" s="80"/>
      <c r="AW122" s="80"/>
      <c r="AX122" s="80"/>
      <c r="AY122" s="80"/>
      <c r="AZ122" s="80"/>
      <c r="BA122" s="80"/>
      <c r="BB122" s="80"/>
      <c r="BC122">
        <v>1</v>
      </c>
      <c r="BD122" s="79" t="str">
        <f>REPLACE(INDEX(GroupVertices[Group],MATCH(Edges24[[#This Row],[Vertex 1]],GroupVertices[Vertex],0)),1,1,"")</f>
        <v>8</v>
      </c>
      <c r="BE122" s="79" t="str">
        <f>REPLACE(INDEX(GroupVertices[Group],MATCH(Edges24[[#This Row],[Vertex 2]],GroupVertices[Vertex],0)),1,1,"")</f>
        <v>8</v>
      </c>
      <c r="BF122" s="48">
        <v>0</v>
      </c>
      <c r="BG122" s="49">
        <v>0</v>
      </c>
      <c r="BH122" s="48">
        <v>0</v>
      </c>
      <c r="BI122" s="49">
        <v>0</v>
      </c>
      <c r="BJ122" s="48">
        <v>0</v>
      </c>
      <c r="BK122" s="49">
        <v>0</v>
      </c>
      <c r="BL122" s="48">
        <v>19</v>
      </c>
      <c r="BM122" s="49">
        <v>100</v>
      </c>
      <c r="BN122" s="48">
        <v>19</v>
      </c>
    </row>
    <row r="123" spans="1:66" ht="15">
      <c r="A123" s="65" t="s">
        <v>301</v>
      </c>
      <c r="B123" s="65" t="s">
        <v>301</v>
      </c>
      <c r="C123" s="66"/>
      <c r="D123" s="67"/>
      <c r="E123" s="68"/>
      <c r="F123" s="69"/>
      <c r="G123" s="66"/>
      <c r="H123" s="70"/>
      <c r="I123" s="71"/>
      <c r="J123" s="71"/>
      <c r="K123" s="34" t="s">
        <v>65</v>
      </c>
      <c r="L123" s="78">
        <v>201</v>
      </c>
      <c r="M123" s="78"/>
      <c r="N123" s="73"/>
      <c r="O123" s="80" t="s">
        <v>197</v>
      </c>
      <c r="P123" s="82">
        <v>43598.82828703704</v>
      </c>
      <c r="Q123" s="80" t="s">
        <v>1497</v>
      </c>
      <c r="R123" s="80"/>
      <c r="S123" s="80"/>
      <c r="T123" s="80"/>
      <c r="U123" s="80"/>
      <c r="V123" s="83" t="s">
        <v>1310</v>
      </c>
      <c r="W123" s="82">
        <v>43598.82828703704</v>
      </c>
      <c r="X123" s="86">
        <v>43598</v>
      </c>
      <c r="Y123" s="88" t="s">
        <v>1545</v>
      </c>
      <c r="Z123" s="83" t="s">
        <v>1575</v>
      </c>
      <c r="AA123" s="80"/>
      <c r="AB123" s="80"/>
      <c r="AC123" s="88" t="s">
        <v>831</v>
      </c>
      <c r="AD123" s="80"/>
      <c r="AE123" s="80" t="b">
        <v>0</v>
      </c>
      <c r="AF123" s="80">
        <v>78</v>
      </c>
      <c r="AG123" s="88" t="s">
        <v>838</v>
      </c>
      <c r="AH123" s="80" t="b">
        <v>0</v>
      </c>
      <c r="AI123" s="80" t="s">
        <v>866</v>
      </c>
      <c r="AJ123" s="80"/>
      <c r="AK123" s="88" t="s">
        <v>838</v>
      </c>
      <c r="AL123" s="80" t="b">
        <v>0</v>
      </c>
      <c r="AM123" s="80">
        <v>4</v>
      </c>
      <c r="AN123" s="88" t="s">
        <v>838</v>
      </c>
      <c r="AO123" s="80" t="s">
        <v>880</v>
      </c>
      <c r="AP123" s="80" t="b">
        <v>0</v>
      </c>
      <c r="AQ123" s="88" t="s">
        <v>831</v>
      </c>
      <c r="AR123" s="80" t="s">
        <v>1613</v>
      </c>
      <c r="AS123" s="80">
        <v>0</v>
      </c>
      <c r="AT123" s="80">
        <v>0</v>
      </c>
      <c r="AU123" s="80"/>
      <c r="AV123" s="80"/>
      <c r="AW123" s="80"/>
      <c r="AX123" s="80"/>
      <c r="AY123" s="80"/>
      <c r="AZ123" s="80"/>
      <c r="BA123" s="80"/>
      <c r="BB123" s="80"/>
      <c r="BC123">
        <v>1</v>
      </c>
      <c r="BD123" s="79" t="str">
        <f>REPLACE(INDEX(GroupVertices[Group],MATCH(Edges24[[#This Row],[Vertex 1]],GroupVertices[Vertex],0)),1,1,"")</f>
        <v>1</v>
      </c>
      <c r="BE123" s="79" t="str">
        <f>REPLACE(INDEX(GroupVertices[Group],MATCH(Edges24[[#This Row],[Vertex 2]],GroupVertices[Vertex],0)),1,1,"")</f>
        <v>1</v>
      </c>
      <c r="BF123" s="48">
        <v>1</v>
      </c>
      <c r="BG123" s="49">
        <v>5.555555555555555</v>
      </c>
      <c r="BH123" s="48">
        <v>1</v>
      </c>
      <c r="BI123" s="49">
        <v>5.555555555555555</v>
      </c>
      <c r="BJ123" s="48">
        <v>0</v>
      </c>
      <c r="BK123" s="49">
        <v>0</v>
      </c>
      <c r="BL123" s="48">
        <v>16</v>
      </c>
      <c r="BM123" s="49">
        <v>88.88888888888889</v>
      </c>
      <c r="BN123" s="48">
        <v>18</v>
      </c>
    </row>
    <row r="124" spans="1:66" ht="15">
      <c r="A124" s="65" t="s">
        <v>311</v>
      </c>
      <c r="B124" s="65" t="s">
        <v>311</v>
      </c>
      <c r="C124" s="66"/>
      <c r="D124" s="67"/>
      <c r="E124" s="68"/>
      <c r="F124" s="69"/>
      <c r="G124" s="66"/>
      <c r="H124" s="70"/>
      <c r="I124" s="71"/>
      <c r="J124" s="71"/>
      <c r="K124" s="34" t="s">
        <v>65</v>
      </c>
      <c r="L124" s="78">
        <v>202</v>
      </c>
      <c r="M124" s="78"/>
      <c r="N124" s="73"/>
      <c r="O124" s="80" t="s">
        <v>197</v>
      </c>
      <c r="P124" s="82">
        <v>43599.354375</v>
      </c>
      <c r="Q124" s="80" t="s">
        <v>1498</v>
      </c>
      <c r="R124" s="83" t="s">
        <v>1517</v>
      </c>
      <c r="S124" s="80" t="s">
        <v>1523</v>
      </c>
      <c r="T124" s="80"/>
      <c r="U124" s="83" t="s">
        <v>1530</v>
      </c>
      <c r="V124" s="83" t="s">
        <v>1530</v>
      </c>
      <c r="W124" s="82">
        <v>43599.354375</v>
      </c>
      <c r="X124" s="86">
        <v>43599</v>
      </c>
      <c r="Y124" s="88" t="s">
        <v>1546</v>
      </c>
      <c r="Z124" s="83" t="s">
        <v>1576</v>
      </c>
      <c r="AA124" s="80"/>
      <c r="AB124" s="80"/>
      <c r="AC124" s="88" t="s">
        <v>835</v>
      </c>
      <c r="AD124" s="80"/>
      <c r="AE124" s="80" t="b">
        <v>0</v>
      </c>
      <c r="AF124" s="80">
        <v>0</v>
      </c>
      <c r="AG124" s="88" t="s">
        <v>838</v>
      </c>
      <c r="AH124" s="80" t="b">
        <v>0</v>
      </c>
      <c r="AI124" s="80" t="s">
        <v>866</v>
      </c>
      <c r="AJ124" s="80"/>
      <c r="AK124" s="88" t="s">
        <v>838</v>
      </c>
      <c r="AL124" s="80" t="b">
        <v>0</v>
      </c>
      <c r="AM124" s="80">
        <v>0</v>
      </c>
      <c r="AN124" s="88" t="s">
        <v>838</v>
      </c>
      <c r="AO124" s="80" t="s">
        <v>882</v>
      </c>
      <c r="AP124" s="80" t="b">
        <v>0</v>
      </c>
      <c r="AQ124" s="88" t="s">
        <v>835</v>
      </c>
      <c r="AR124" s="80" t="s">
        <v>1613</v>
      </c>
      <c r="AS124" s="80">
        <v>0</v>
      </c>
      <c r="AT124" s="80">
        <v>0</v>
      </c>
      <c r="AU124" s="80"/>
      <c r="AV124" s="80"/>
      <c r="AW124" s="80"/>
      <c r="AX124" s="80"/>
      <c r="AY124" s="80"/>
      <c r="AZ124" s="80"/>
      <c r="BA124" s="80"/>
      <c r="BB124" s="80"/>
      <c r="BC124">
        <v>1</v>
      </c>
      <c r="BD124" s="79" t="str">
        <f>REPLACE(INDEX(GroupVertices[Group],MATCH(Edges24[[#This Row],[Vertex 1]],GroupVertices[Vertex],0)),1,1,"")</f>
        <v>1</v>
      </c>
      <c r="BE124" s="79" t="str">
        <f>REPLACE(INDEX(GroupVertices[Group],MATCH(Edges24[[#This Row],[Vertex 2]],GroupVertices[Vertex],0)),1,1,"")</f>
        <v>1</v>
      </c>
      <c r="BF124" s="48">
        <v>0</v>
      </c>
      <c r="BG124" s="49">
        <v>0</v>
      </c>
      <c r="BH124" s="48">
        <v>0</v>
      </c>
      <c r="BI124" s="49">
        <v>0</v>
      </c>
      <c r="BJ124" s="48">
        <v>0</v>
      </c>
      <c r="BK124" s="49">
        <v>0</v>
      </c>
      <c r="BL124" s="48">
        <v>9</v>
      </c>
      <c r="BM124" s="49">
        <v>100</v>
      </c>
      <c r="BN124" s="48">
        <v>9</v>
      </c>
    </row>
    <row r="125" spans="1:66" ht="15">
      <c r="A125" s="65" t="s">
        <v>303</v>
      </c>
      <c r="B125" s="65" t="s">
        <v>257</v>
      </c>
      <c r="C125" s="66"/>
      <c r="D125" s="67"/>
      <c r="E125" s="68"/>
      <c r="F125" s="69"/>
      <c r="G125" s="66"/>
      <c r="H125" s="70"/>
      <c r="I125" s="71"/>
      <c r="J125" s="71"/>
      <c r="K125" s="34" t="s">
        <v>66</v>
      </c>
      <c r="L125" s="78">
        <v>203</v>
      </c>
      <c r="M125" s="78"/>
      <c r="N125" s="73"/>
      <c r="O125" s="80" t="s">
        <v>319</v>
      </c>
      <c r="P125" s="82">
        <v>43598.922638888886</v>
      </c>
      <c r="Q125" s="80" t="s">
        <v>1499</v>
      </c>
      <c r="R125" s="80"/>
      <c r="S125" s="80"/>
      <c r="T125" s="80"/>
      <c r="U125" s="80"/>
      <c r="V125" s="83" t="s">
        <v>1312</v>
      </c>
      <c r="W125" s="82">
        <v>43598.922638888886</v>
      </c>
      <c r="X125" s="86">
        <v>43598</v>
      </c>
      <c r="Y125" s="88" t="s">
        <v>1547</v>
      </c>
      <c r="Z125" s="83" t="s">
        <v>1577</v>
      </c>
      <c r="AA125" s="80"/>
      <c r="AB125" s="80"/>
      <c r="AC125" s="88" t="s">
        <v>1597</v>
      </c>
      <c r="AD125" s="88" t="s">
        <v>1598</v>
      </c>
      <c r="AE125" s="80" t="b">
        <v>0</v>
      </c>
      <c r="AF125" s="80">
        <v>4</v>
      </c>
      <c r="AG125" s="88" t="s">
        <v>862</v>
      </c>
      <c r="AH125" s="80" t="b">
        <v>0</v>
      </c>
      <c r="AI125" s="80" t="s">
        <v>866</v>
      </c>
      <c r="AJ125" s="80"/>
      <c r="AK125" s="88" t="s">
        <v>838</v>
      </c>
      <c r="AL125" s="80" t="b">
        <v>0</v>
      </c>
      <c r="AM125" s="80">
        <v>0</v>
      </c>
      <c r="AN125" s="88" t="s">
        <v>838</v>
      </c>
      <c r="AO125" s="80" t="s">
        <v>877</v>
      </c>
      <c r="AP125" s="80" t="b">
        <v>0</v>
      </c>
      <c r="AQ125" s="88" t="s">
        <v>1598</v>
      </c>
      <c r="AR125" s="80" t="s">
        <v>1613</v>
      </c>
      <c r="AS125" s="80">
        <v>0</v>
      </c>
      <c r="AT125" s="80">
        <v>0</v>
      </c>
      <c r="AU125" s="80"/>
      <c r="AV125" s="80"/>
      <c r="AW125" s="80"/>
      <c r="AX125" s="80"/>
      <c r="AY125" s="80"/>
      <c r="AZ125" s="80"/>
      <c r="BA125" s="80"/>
      <c r="BB125" s="80"/>
      <c r="BC125">
        <v>1</v>
      </c>
      <c r="BD125" s="79" t="str">
        <f>REPLACE(INDEX(GroupVertices[Group],MATCH(Edges24[[#This Row],[Vertex 1]],GroupVertices[Vertex],0)),1,1,"")</f>
        <v>1</v>
      </c>
      <c r="BE125" s="79" t="str">
        <f>REPLACE(INDEX(GroupVertices[Group],MATCH(Edges24[[#This Row],[Vertex 2]],GroupVertices[Vertex],0)),1,1,"")</f>
        <v>1</v>
      </c>
      <c r="BF125" s="48">
        <v>0</v>
      </c>
      <c r="BG125" s="49">
        <v>0</v>
      </c>
      <c r="BH125" s="48">
        <v>1</v>
      </c>
      <c r="BI125" s="49">
        <v>25</v>
      </c>
      <c r="BJ125" s="48">
        <v>0</v>
      </c>
      <c r="BK125" s="49">
        <v>0</v>
      </c>
      <c r="BL125" s="48">
        <v>3</v>
      </c>
      <c r="BM125" s="49">
        <v>75</v>
      </c>
      <c r="BN125" s="48">
        <v>4</v>
      </c>
    </row>
    <row r="126" spans="1:66" ht="15">
      <c r="A126" s="65" t="s">
        <v>257</v>
      </c>
      <c r="B126" s="65" t="s">
        <v>303</v>
      </c>
      <c r="C126" s="66"/>
      <c r="D126" s="67"/>
      <c r="E126" s="68"/>
      <c r="F126" s="69"/>
      <c r="G126" s="66"/>
      <c r="H126" s="70"/>
      <c r="I126" s="71"/>
      <c r="J126" s="71"/>
      <c r="K126" s="34" t="s">
        <v>66</v>
      </c>
      <c r="L126" s="78">
        <v>204</v>
      </c>
      <c r="M126" s="78"/>
      <c r="N126" s="73"/>
      <c r="O126" s="80" t="s">
        <v>319</v>
      </c>
      <c r="P126" s="82">
        <v>43598.924467592595</v>
      </c>
      <c r="Q126" s="80" t="s">
        <v>1500</v>
      </c>
      <c r="R126" s="80"/>
      <c r="S126" s="80"/>
      <c r="T126" s="80"/>
      <c r="U126" s="80"/>
      <c r="V126" s="83" t="s">
        <v>491</v>
      </c>
      <c r="W126" s="82">
        <v>43598.924467592595</v>
      </c>
      <c r="X126" s="86">
        <v>43598</v>
      </c>
      <c r="Y126" s="88" t="s">
        <v>1548</v>
      </c>
      <c r="Z126" s="83" t="s">
        <v>1578</v>
      </c>
      <c r="AA126" s="80"/>
      <c r="AB126" s="80"/>
      <c r="AC126" s="88" t="s">
        <v>834</v>
      </c>
      <c r="AD126" s="88" t="s">
        <v>1597</v>
      </c>
      <c r="AE126" s="80" t="b">
        <v>0</v>
      </c>
      <c r="AF126" s="80">
        <v>3</v>
      </c>
      <c r="AG126" s="88" t="s">
        <v>1607</v>
      </c>
      <c r="AH126" s="80" t="b">
        <v>0</v>
      </c>
      <c r="AI126" s="80" t="s">
        <v>866</v>
      </c>
      <c r="AJ126" s="80"/>
      <c r="AK126" s="88" t="s">
        <v>838</v>
      </c>
      <c r="AL126" s="80" t="b">
        <v>0</v>
      </c>
      <c r="AM126" s="80">
        <v>1</v>
      </c>
      <c r="AN126" s="88" t="s">
        <v>838</v>
      </c>
      <c r="AO126" s="80" t="s">
        <v>879</v>
      </c>
      <c r="AP126" s="80" t="b">
        <v>0</v>
      </c>
      <c r="AQ126" s="88" t="s">
        <v>1597</v>
      </c>
      <c r="AR126" s="80" t="s">
        <v>1613</v>
      </c>
      <c r="AS126" s="80">
        <v>0</v>
      </c>
      <c r="AT126" s="80">
        <v>0</v>
      </c>
      <c r="AU126" s="80"/>
      <c r="AV126" s="80"/>
      <c r="AW126" s="80"/>
      <c r="AX126" s="80"/>
      <c r="AY126" s="80"/>
      <c r="AZ126" s="80"/>
      <c r="BA126" s="80"/>
      <c r="BB126" s="80"/>
      <c r="BC126">
        <v>1</v>
      </c>
      <c r="BD126" s="79" t="str">
        <f>REPLACE(INDEX(GroupVertices[Group],MATCH(Edges24[[#This Row],[Vertex 1]],GroupVertices[Vertex],0)),1,1,"")</f>
        <v>1</v>
      </c>
      <c r="BE126" s="79" t="str">
        <f>REPLACE(INDEX(GroupVertices[Group],MATCH(Edges24[[#This Row],[Vertex 2]],GroupVertices[Vertex],0)),1,1,"")</f>
        <v>1</v>
      </c>
      <c r="BF126" s="48">
        <v>2</v>
      </c>
      <c r="BG126" s="49">
        <v>20</v>
      </c>
      <c r="BH126" s="48">
        <v>0</v>
      </c>
      <c r="BI126" s="49">
        <v>0</v>
      </c>
      <c r="BJ126" s="48">
        <v>0</v>
      </c>
      <c r="BK126" s="49">
        <v>0</v>
      </c>
      <c r="BL126" s="48">
        <v>8</v>
      </c>
      <c r="BM126" s="49">
        <v>80</v>
      </c>
      <c r="BN126" s="48">
        <v>10</v>
      </c>
    </row>
    <row r="127" spans="1:66" ht="15">
      <c r="A127" s="65" t="s">
        <v>257</v>
      </c>
      <c r="B127" s="65" t="s">
        <v>257</v>
      </c>
      <c r="C127" s="66"/>
      <c r="D127" s="67"/>
      <c r="E127" s="68"/>
      <c r="F127" s="69"/>
      <c r="G127" s="66"/>
      <c r="H127" s="70"/>
      <c r="I127" s="71"/>
      <c r="J127" s="71"/>
      <c r="K127" s="34" t="s">
        <v>65</v>
      </c>
      <c r="L127" s="78">
        <v>205</v>
      </c>
      <c r="M127" s="78"/>
      <c r="N127" s="73"/>
      <c r="O127" s="80" t="s">
        <v>197</v>
      </c>
      <c r="P127" s="82">
        <v>43598.787627314814</v>
      </c>
      <c r="Q127" s="80" t="s">
        <v>1501</v>
      </c>
      <c r="R127" s="80"/>
      <c r="S127" s="80"/>
      <c r="T127" s="80"/>
      <c r="U127" s="80"/>
      <c r="V127" s="83" t="s">
        <v>491</v>
      </c>
      <c r="W127" s="82">
        <v>43598.787627314814</v>
      </c>
      <c r="X127" s="86">
        <v>43598</v>
      </c>
      <c r="Y127" s="88" t="s">
        <v>1549</v>
      </c>
      <c r="Z127" s="83" t="s">
        <v>1579</v>
      </c>
      <c r="AA127" s="80"/>
      <c r="AB127" s="80"/>
      <c r="AC127" s="88" t="s">
        <v>1598</v>
      </c>
      <c r="AD127" s="80"/>
      <c r="AE127" s="80" t="b">
        <v>0</v>
      </c>
      <c r="AF127" s="80">
        <v>304</v>
      </c>
      <c r="AG127" s="88" t="s">
        <v>838</v>
      </c>
      <c r="AH127" s="80" t="b">
        <v>0</v>
      </c>
      <c r="AI127" s="80" t="s">
        <v>866</v>
      </c>
      <c r="AJ127" s="80"/>
      <c r="AK127" s="88" t="s">
        <v>838</v>
      </c>
      <c r="AL127" s="80" t="b">
        <v>0</v>
      </c>
      <c r="AM127" s="80">
        <v>46</v>
      </c>
      <c r="AN127" s="88" t="s">
        <v>838</v>
      </c>
      <c r="AO127" s="80" t="s">
        <v>880</v>
      </c>
      <c r="AP127" s="80" t="b">
        <v>0</v>
      </c>
      <c r="AQ127" s="88" t="s">
        <v>1598</v>
      </c>
      <c r="AR127" s="80" t="s">
        <v>1613</v>
      </c>
      <c r="AS127" s="80">
        <v>0</v>
      </c>
      <c r="AT127" s="80">
        <v>0</v>
      </c>
      <c r="AU127" s="80"/>
      <c r="AV127" s="80"/>
      <c r="AW127" s="80"/>
      <c r="AX127" s="80"/>
      <c r="AY127" s="80"/>
      <c r="AZ127" s="80"/>
      <c r="BA127" s="80"/>
      <c r="BB127" s="80"/>
      <c r="BC127">
        <v>2</v>
      </c>
      <c r="BD127" s="79" t="str">
        <f>REPLACE(INDEX(GroupVertices[Group],MATCH(Edges24[[#This Row],[Vertex 1]],GroupVertices[Vertex],0)),1,1,"")</f>
        <v>1</v>
      </c>
      <c r="BE127" s="79" t="str">
        <f>REPLACE(INDEX(GroupVertices[Group],MATCH(Edges24[[#This Row],[Vertex 2]],GroupVertices[Vertex],0)),1,1,"")</f>
        <v>1</v>
      </c>
      <c r="BF127" s="48">
        <v>0</v>
      </c>
      <c r="BG127" s="49">
        <v>0</v>
      </c>
      <c r="BH127" s="48">
        <v>0</v>
      </c>
      <c r="BI127" s="49">
        <v>0</v>
      </c>
      <c r="BJ127" s="48">
        <v>0</v>
      </c>
      <c r="BK127" s="49">
        <v>0</v>
      </c>
      <c r="BL127" s="48">
        <v>5</v>
      </c>
      <c r="BM127" s="49">
        <v>100</v>
      </c>
      <c r="BN127" s="48">
        <v>5</v>
      </c>
    </row>
    <row r="128" spans="1:66" ht="15">
      <c r="A128" s="65" t="s">
        <v>297</v>
      </c>
      <c r="B128" s="65" t="s">
        <v>297</v>
      </c>
      <c r="C128" s="66"/>
      <c r="D128" s="67"/>
      <c r="E128" s="68"/>
      <c r="F128" s="69"/>
      <c r="G128" s="66"/>
      <c r="H128" s="70"/>
      <c r="I128" s="71"/>
      <c r="J128" s="71"/>
      <c r="K128" s="34" t="s">
        <v>65</v>
      </c>
      <c r="L128" s="78">
        <v>206</v>
      </c>
      <c r="M128" s="78"/>
      <c r="N128" s="73"/>
      <c r="O128" s="80" t="s">
        <v>197</v>
      </c>
      <c r="P128" s="82">
        <v>43598.63711805556</v>
      </c>
      <c r="Q128" s="88" t="s">
        <v>1502</v>
      </c>
      <c r="R128" s="80"/>
      <c r="S128" s="80"/>
      <c r="T128" s="80"/>
      <c r="U128" s="83" t="s">
        <v>1531</v>
      </c>
      <c r="V128" s="83" t="s">
        <v>1531</v>
      </c>
      <c r="W128" s="82">
        <v>43598.63711805556</v>
      </c>
      <c r="X128" s="86">
        <v>43598</v>
      </c>
      <c r="Y128" s="88" t="s">
        <v>1550</v>
      </c>
      <c r="Z128" s="83" t="s">
        <v>1580</v>
      </c>
      <c r="AA128" s="80"/>
      <c r="AB128" s="80"/>
      <c r="AC128" s="88" t="s">
        <v>828</v>
      </c>
      <c r="AD128" s="80"/>
      <c r="AE128" s="80" t="b">
        <v>0</v>
      </c>
      <c r="AF128" s="80">
        <v>199</v>
      </c>
      <c r="AG128" s="88" t="s">
        <v>838</v>
      </c>
      <c r="AH128" s="80" t="b">
        <v>0</v>
      </c>
      <c r="AI128" s="80" t="s">
        <v>866</v>
      </c>
      <c r="AJ128" s="80"/>
      <c r="AK128" s="88" t="s">
        <v>838</v>
      </c>
      <c r="AL128" s="80" t="b">
        <v>0</v>
      </c>
      <c r="AM128" s="80">
        <v>46</v>
      </c>
      <c r="AN128" s="88" t="s">
        <v>838</v>
      </c>
      <c r="AO128" s="80" t="s">
        <v>878</v>
      </c>
      <c r="AP128" s="80" t="b">
        <v>0</v>
      </c>
      <c r="AQ128" s="88" t="s">
        <v>828</v>
      </c>
      <c r="AR128" s="80" t="s">
        <v>1613</v>
      </c>
      <c r="AS128" s="80">
        <v>0</v>
      </c>
      <c r="AT128" s="80">
        <v>0</v>
      </c>
      <c r="AU128" s="80"/>
      <c r="AV128" s="80"/>
      <c r="AW128" s="80"/>
      <c r="AX128" s="80"/>
      <c r="AY128" s="80"/>
      <c r="AZ128" s="80"/>
      <c r="BA128" s="80"/>
      <c r="BB128" s="80"/>
      <c r="BC128">
        <v>1</v>
      </c>
      <c r="BD128" s="79" t="str">
        <f>REPLACE(INDEX(GroupVertices[Group],MATCH(Edges24[[#This Row],[Vertex 1]],GroupVertices[Vertex],0)),1,1,"")</f>
        <v>1</v>
      </c>
      <c r="BE128" s="79" t="str">
        <f>REPLACE(INDEX(GroupVertices[Group],MATCH(Edges24[[#This Row],[Vertex 2]],GroupVertices[Vertex],0)),1,1,"")</f>
        <v>1</v>
      </c>
      <c r="BF128" s="48">
        <v>2</v>
      </c>
      <c r="BG128" s="49">
        <v>4.25531914893617</v>
      </c>
      <c r="BH128" s="48">
        <v>2</v>
      </c>
      <c r="BI128" s="49">
        <v>4.25531914893617</v>
      </c>
      <c r="BJ128" s="48">
        <v>0</v>
      </c>
      <c r="BK128" s="49">
        <v>0</v>
      </c>
      <c r="BL128" s="48">
        <v>43</v>
      </c>
      <c r="BM128" s="49">
        <v>91.48936170212765</v>
      </c>
      <c r="BN128" s="48">
        <v>47</v>
      </c>
    </row>
    <row r="129" spans="1:66" ht="15">
      <c r="A129" s="65" t="s">
        <v>290</v>
      </c>
      <c r="B129" s="65" t="s">
        <v>288</v>
      </c>
      <c r="C129" s="66"/>
      <c r="D129" s="67"/>
      <c r="E129" s="68"/>
      <c r="F129" s="69"/>
      <c r="G129" s="66"/>
      <c r="H129" s="70"/>
      <c r="I129" s="71"/>
      <c r="J129" s="71"/>
      <c r="K129" s="34" t="s">
        <v>65</v>
      </c>
      <c r="L129" s="78">
        <v>207</v>
      </c>
      <c r="M129" s="78"/>
      <c r="N129" s="73"/>
      <c r="O129" s="80" t="s">
        <v>318</v>
      </c>
      <c r="P129" s="82">
        <v>43596.339733796296</v>
      </c>
      <c r="Q129" s="80" t="s">
        <v>1503</v>
      </c>
      <c r="R129" s="80"/>
      <c r="S129" s="80"/>
      <c r="T129" s="80"/>
      <c r="U129" s="80"/>
      <c r="V129" s="83" t="s">
        <v>1296</v>
      </c>
      <c r="W129" s="82">
        <v>43596.339733796296</v>
      </c>
      <c r="X129" s="86">
        <v>43596</v>
      </c>
      <c r="Y129" s="88" t="s">
        <v>1551</v>
      </c>
      <c r="Z129" s="83" t="s">
        <v>1581</v>
      </c>
      <c r="AA129" s="80"/>
      <c r="AB129" s="80"/>
      <c r="AC129" s="88" t="s">
        <v>1599</v>
      </c>
      <c r="AD129" s="88" t="s">
        <v>1600</v>
      </c>
      <c r="AE129" s="80" t="b">
        <v>0</v>
      </c>
      <c r="AF129" s="80">
        <v>0</v>
      </c>
      <c r="AG129" s="88" t="s">
        <v>1608</v>
      </c>
      <c r="AH129" s="80" t="b">
        <v>0</v>
      </c>
      <c r="AI129" s="80" t="s">
        <v>866</v>
      </c>
      <c r="AJ129" s="80"/>
      <c r="AK129" s="88" t="s">
        <v>838</v>
      </c>
      <c r="AL129" s="80" t="b">
        <v>0</v>
      </c>
      <c r="AM129" s="80">
        <v>0</v>
      </c>
      <c r="AN129" s="88" t="s">
        <v>838</v>
      </c>
      <c r="AO129" s="80" t="s">
        <v>879</v>
      </c>
      <c r="AP129" s="80" t="b">
        <v>0</v>
      </c>
      <c r="AQ129" s="88" t="s">
        <v>1600</v>
      </c>
      <c r="AR129" s="80" t="s">
        <v>1613</v>
      </c>
      <c r="AS129" s="80">
        <v>0</v>
      </c>
      <c r="AT129" s="80">
        <v>0</v>
      </c>
      <c r="AU129" s="80"/>
      <c r="AV129" s="80"/>
      <c r="AW129" s="80"/>
      <c r="AX129" s="80"/>
      <c r="AY129" s="80"/>
      <c r="AZ129" s="80"/>
      <c r="BA129" s="80"/>
      <c r="BB129" s="80"/>
      <c r="BC129">
        <v>1</v>
      </c>
      <c r="BD129" s="79" t="str">
        <f>REPLACE(INDEX(GroupVertices[Group],MATCH(Edges24[[#This Row],[Vertex 1]],GroupVertices[Vertex],0)),1,1,"")</f>
        <v>5</v>
      </c>
      <c r="BE129" s="79" t="str">
        <f>REPLACE(INDEX(GroupVertices[Group],MATCH(Edges24[[#This Row],[Vertex 2]],GroupVertices[Vertex],0)),1,1,"")</f>
        <v>5</v>
      </c>
      <c r="BF129" s="48"/>
      <c r="BG129" s="49"/>
      <c r="BH129" s="48"/>
      <c r="BI129" s="49"/>
      <c r="BJ129" s="48"/>
      <c r="BK129" s="49"/>
      <c r="BL129" s="48"/>
      <c r="BM129" s="49"/>
      <c r="BN129" s="48"/>
    </row>
    <row r="130" spans="1:66" ht="15">
      <c r="A130" s="65" t="s">
        <v>291</v>
      </c>
      <c r="B130" s="65" t="s">
        <v>288</v>
      </c>
      <c r="C130" s="66"/>
      <c r="D130" s="67"/>
      <c r="E130" s="68"/>
      <c r="F130" s="69"/>
      <c r="G130" s="66"/>
      <c r="H130" s="70"/>
      <c r="I130" s="71"/>
      <c r="J130" s="71"/>
      <c r="K130" s="34" t="s">
        <v>65</v>
      </c>
      <c r="L130" s="78">
        <v>208</v>
      </c>
      <c r="M130" s="78"/>
      <c r="N130" s="73"/>
      <c r="O130" s="80" t="s">
        <v>318</v>
      </c>
      <c r="P130" s="82">
        <v>43596.34258101852</v>
      </c>
      <c r="Q130" s="80" t="s">
        <v>1504</v>
      </c>
      <c r="R130" s="80"/>
      <c r="S130" s="80"/>
      <c r="T130" s="80"/>
      <c r="U130" s="80"/>
      <c r="V130" s="83" t="s">
        <v>1297</v>
      </c>
      <c r="W130" s="82">
        <v>43596.34258101852</v>
      </c>
      <c r="X130" s="86">
        <v>43596</v>
      </c>
      <c r="Y130" s="88" t="s">
        <v>1552</v>
      </c>
      <c r="Z130" s="83" t="s">
        <v>1582</v>
      </c>
      <c r="AA130" s="80"/>
      <c r="AB130" s="80"/>
      <c r="AC130" s="88" t="s">
        <v>826</v>
      </c>
      <c r="AD130" s="88" t="s">
        <v>1599</v>
      </c>
      <c r="AE130" s="80" t="b">
        <v>0</v>
      </c>
      <c r="AF130" s="80">
        <v>1</v>
      </c>
      <c r="AG130" s="88" t="s">
        <v>1609</v>
      </c>
      <c r="AH130" s="80" t="b">
        <v>0</v>
      </c>
      <c r="AI130" s="80" t="s">
        <v>866</v>
      </c>
      <c r="AJ130" s="80"/>
      <c r="AK130" s="88" t="s">
        <v>838</v>
      </c>
      <c r="AL130" s="80" t="b">
        <v>0</v>
      </c>
      <c r="AM130" s="80">
        <v>0</v>
      </c>
      <c r="AN130" s="88" t="s">
        <v>838</v>
      </c>
      <c r="AO130" s="80" t="s">
        <v>883</v>
      </c>
      <c r="AP130" s="80" t="b">
        <v>0</v>
      </c>
      <c r="AQ130" s="88" t="s">
        <v>1599</v>
      </c>
      <c r="AR130" s="80" t="s">
        <v>1613</v>
      </c>
      <c r="AS130" s="80">
        <v>0</v>
      </c>
      <c r="AT130" s="80">
        <v>0</v>
      </c>
      <c r="AU130" s="80"/>
      <c r="AV130" s="80"/>
      <c r="AW130" s="80"/>
      <c r="AX130" s="80"/>
      <c r="AY130" s="80"/>
      <c r="AZ130" s="80"/>
      <c r="BA130" s="80"/>
      <c r="BB130" s="80"/>
      <c r="BC130">
        <v>1</v>
      </c>
      <c r="BD130" s="79" t="str">
        <f>REPLACE(INDEX(GroupVertices[Group],MATCH(Edges24[[#This Row],[Vertex 1]],GroupVertices[Vertex],0)),1,1,"")</f>
        <v>5</v>
      </c>
      <c r="BE130" s="79" t="str">
        <f>REPLACE(INDEX(GroupVertices[Group],MATCH(Edges24[[#This Row],[Vertex 2]],GroupVertices[Vertex],0)),1,1,"")</f>
        <v>5</v>
      </c>
      <c r="BF130" s="48"/>
      <c r="BG130" s="49"/>
      <c r="BH130" s="48"/>
      <c r="BI130" s="49"/>
      <c r="BJ130" s="48"/>
      <c r="BK130" s="49"/>
      <c r="BL130" s="48"/>
      <c r="BM130" s="49"/>
      <c r="BN130" s="48"/>
    </row>
    <row r="131" spans="1:66" ht="15">
      <c r="A131" s="65" t="s">
        <v>289</v>
      </c>
      <c r="B131" s="65" t="s">
        <v>289</v>
      </c>
      <c r="C131" s="66"/>
      <c r="D131" s="67"/>
      <c r="E131" s="68"/>
      <c r="F131" s="69"/>
      <c r="G131" s="66"/>
      <c r="H131" s="70"/>
      <c r="I131" s="71"/>
      <c r="J131" s="71"/>
      <c r="K131" s="34" t="s">
        <v>65</v>
      </c>
      <c r="L131" s="78">
        <v>209</v>
      </c>
      <c r="M131" s="78"/>
      <c r="N131" s="73"/>
      <c r="O131" s="80" t="s">
        <v>197</v>
      </c>
      <c r="P131" s="82">
        <v>43595.936006944445</v>
      </c>
      <c r="Q131" s="80" t="s">
        <v>1505</v>
      </c>
      <c r="R131" s="80"/>
      <c r="S131" s="80"/>
      <c r="T131" s="80"/>
      <c r="U131" s="83" t="s">
        <v>1532</v>
      </c>
      <c r="V131" s="83" t="s">
        <v>1532</v>
      </c>
      <c r="W131" s="82">
        <v>43595.936006944445</v>
      </c>
      <c r="X131" s="86">
        <v>43595</v>
      </c>
      <c r="Y131" s="88" t="s">
        <v>1553</v>
      </c>
      <c r="Z131" s="83" t="s">
        <v>1583</v>
      </c>
      <c r="AA131" s="80"/>
      <c r="AB131" s="80"/>
      <c r="AC131" s="88" t="s">
        <v>1600</v>
      </c>
      <c r="AD131" s="80"/>
      <c r="AE131" s="80" t="b">
        <v>0</v>
      </c>
      <c r="AF131" s="80">
        <v>53</v>
      </c>
      <c r="AG131" s="88" t="s">
        <v>838</v>
      </c>
      <c r="AH131" s="80" t="b">
        <v>0</v>
      </c>
      <c r="AI131" s="80" t="s">
        <v>866</v>
      </c>
      <c r="AJ131" s="80"/>
      <c r="AK131" s="88" t="s">
        <v>838</v>
      </c>
      <c r="AL131" s="80" t="b">
        <v>0</v>
      </c>
      <c r="AM131" s="80">
        <v>36</v>
      </c>
      <c r="AN131" s="88" t="s">
        <v>838</v>
      </c>
      <c r="AO131" s="80" t="s">
        <v>877</v>
      </c>
      <c r="AP131" s="80" t="b">
        <v>0</v>
      </c>
      <c r="AQ131" s="88" t="s">
        <v>1600</v>
      </c>
      <c r="AR131" s="80" t="s">
        <v>1613</v>
      </c>
      <c r="AS131" s="80">
        <v>0</v>
      </c>
      <c r="AT131" s="80">
        <v>0</v>
      </c>
      <c r="AU131" s="80"/>
      <c r="AV131" s="80"/>
      <c r="AW131" s="80"/>
      <c r="AX131" s="80"/>
      <c r="AY131" s="80"/>
      <c r="AZ131" s="80"/>
      <c r="BA131" s="80"/>
      <c r="BB131" s="80"/>
      <c r="BC131">
        <v>1</v>
      </c>
      <c r="BD131" s="79" t="str">
        <f>REPLACE(INDEX(GroupVertices[Group],MATCH(Edges24[[#This Row],[Vertex 1]],GroupVertices[Vertex],0)),1,1,"")</f>
        <v>5</v>
      </c>
      <c r="BE131" s="79" t="str">
        <f>REPLACE(INDEX(GroupVertices[Group],MATCH(Edges24[[#This Row],[Vertex 2]],GroupVertices[Vertex],0)),1,1,"")</f>
        <v>5</v>
      </c>
      <c r="BF131" s="48">
        <v>0</v>
      </c>
      <c r="BG131" s="49">
        <v>0</v>
      </c>
      <c r="BH131" s="48">
        <v>0</v>
      </c>
      <c r="BI131" s="49">
        <v>0</v>
      </c>
      <c r="BJ131" s="48">
        <v>0</v>
      </c>
      <c r="BK131" s="49">
        <v>0</v>
      </c>
      <c r="BL131" s="48">
        <v>7</v>
      </c>
      <c r="BM131" s="49">
        <v>100</v>
      </c>
      <c r="BN131" s="48">
        <v>7</v>
      </c>
    </row>
    <row r="132" spans="1:66" ht="15">
      <c r="A132" s="65" t="s">
        <v>286</v>
      </c>
      <c r="B132" s="65" t="s">
        <v>287</v>
      </c>
      <c r="C132" s="66"/>
      <c r="D132" s="67"/>
      <c r="E132" s="68"/>
      <c r="F132" s="69"/>
      <c r="G132" s="66"/>
      <c r="H132" s="70"/>
      <c r="I132" s="71"/>
      <c r="J132" s="71"/>
      <c r="K132" s="34" t="s">
        <v>66</v>
      </c>
      <c r="L132" s="78">
        <v>213</v>
      </c>
      <c r="M132" s="78"/>
      <c r="N132" s="73"/>
      <c r="O132" s="80" t="s">
        <v>319</v>
      </c>
      <c r="P132" s="82">
        <v>43596.34159722222</v>
      </c>
      <c r="Q132" s="80" t="s">
        <v>1506</v>
      </c>
      <c r="R132" s="80"/>
      <c r="S132" s="80"/>
      <c r="T132" s="80"/>
      <c r="U132" s="80"/>
      <c r="V132" s="83" t="s">
        <v>1292</v>
      </c>
      <c r="W132" s="82">
        <v>43596.34159722222</v>
      </c>
      <c r="X132" s="86">
        <v>43596</v>
      </c>
      <c r="Y132" s="88" t="s">
        <v>1554</v>
      </c>
      <c r="Z132" s="83" t="s">
        <v>1584</v>
      </c>
      <c r="AA132" s="80"/>
      <c r="AB132" s="80"/>
      <c r="AC132" s="88" t="s">
        <v>1601</v>
      </c>
      <c r="AD132" s="88" t="s">
        <v>1602</v>
      </c>
      <c r="AE132" s="80" t="b">
        <v>0</v>
      </c>
      <c r="AF132" s="80">
        <v>1</v>
      </c>
      <c r="AG132" s="88" t="s">
        <v>852</v>
      </c>
      <c r="AH132" s="80" t="b">
        <v>0</v>
      </c>
      <c r="AI132" s="80" t="s">
        <v>866</v>
      </c>
      <c r="AJ132" s="80"/>
      <c r="AK132" s="88" t="s">
        <v>838</v>
      </c>
      <c r="AL132" s="80" t="b">
        <v>0</v>
      </c>
      <c r="AM132" s="80">
        <v>0</v>
      </c>
      <c r="AN132" s="88" t="s">
        <v>838</v>
      </c>
      <c r="AO132" s="80" t="s">
        <v>879</v>
      </c>
      <c r="AP132" s="80" t="b">
        <v>0</v>
      </c>
      <c r="AQ132" s="88" t="s">
        <v>1602</v>
      </c>
      <c r="AR132" s="80" t="s">
        <v>1613</v>
      </c>
      <c r="AS132" s="80">
        <v>0</v>
      </c>
      <c r="AT132" s="80">
        <v>0</v>
      </c>
      <c r="AU132" s="80"/>
      <c r="AV132" s="80"/>
      <c r="AW132" s="80"/>
      <c r="AX132" s="80"/>
      <c r="AY132" s="80"/>
      <c r="AZ132" s="80"/>
      <c r="BA132" s="80"/>
      <c r="BB132" s="80"/>
      <c r="BC132">
        <v>1</v>
      </c>
      <c r="BD132" s="79" t="str">
        <f>REPLACE(INDEX(GroupVertices[Group],MATCH(Edges24[[#This Row],[Vertex 1]],GroupVertices[Vertex],0)),1,1,"")</f>
        <v>7</v>
      </c>
      <c r="BE132" s="79" t="str">
        <f>REPLACE(INDEX(GroupVertices[Group],MATCH(Edges24[[#This Row],[Vertex 2]],GroupVertices[Vertex],0)),1,1,"")</f>
        <v>7</v>
      </c>
      <c r="BF132" s="48">
        <v>0</v>
      </c>
      <c r="BG132" s="49">
        <v>0</v>
      </c>
      <c r="BH132" s="48">
        <v>1</v>
      </c>
      <c r="BI132" s="49">
        <v>16.666666666666668</v>
      </c>
      <c r="BJ132" s="48">
        <v>0</v>
      </c>
      <c r="BK132" s="49">
        <v>0</v>
      </c>
      <c r="BL132" s="48">
        <v>5</v>
      </c>
      <c r="BM132" s="49">
        <v>83.33333333333333</v>
      </c>
      <c r="BN132" s="48">
        <v>6</v>
      </c>
    </row>
    <row r="133" spans="1:66" ht="15">
      <c r="A133" s="65" t="s">
        <v>287</v>
      </c>
      <c r="B133" s="65" t="s">
        <v>286</v>
      </c>
      <c r="C133" s="66"/>
      <c r="D133" s="67"/>
      <c r="E133" s="68"/>
      <c r="F133" s="69"/>
      <c r="G133" s="66"/>
      <c r="H133" s="70"/>
      <c r="I133" s="71"/>
      <c r="J133" s="71"/>
      <c r="K133" s="34" t="s">
        <v>66</v>
      </c>
      <c r="L133" s="78">
        <v>214</v>
      </c>
      <c r="M133" s="78"/>
      <c r="N133" s="73"/>
      <c r="O133" s="80" t="s">
        <v>319</v>
      </c>
      <c r="P133" s="82">
        <v>43596.34174768518</v>
      </c>
      <c r="Q133" s="80" t="s">
        <v>1507</v>
      </c>
      <c r="R133" s="80"/>
      <c r="S133" s="80"/>
      <c r="T133" s="80"/>
      <c r="U133" s="80"/>
      <c r="V133" s="83" t="s">
        <v>1293</v>
      </c>
      <c r="W133" s="82">
        <v>43596.34174768518</v>
      </c>
      <c r="X133" s="86">
        <v>43596</v>
      </c>
      <c r="Y133" s="88" t="s">
        <v>1555</v>
      </c>
      <c r="Z133" s="83" t="s">
        <v>1585</v>
      </c>
      <c r="AA133" s="80"/>
      <c r="AB133" s="80"/>
      <c r="AC133" s="88" t="s">
        <v>825</v>
      </c>
      <c r="AD133" s="88" t="s">
        <v>1601</v>
      </c>
      <c r="AE133" s="80" t="b">
        <v>0</v>
      </c>
      <c r="AF133" s="80">
        <v>1</v>
      </c>
      <c r="AG133" s="88" t="s">
        <v>1610</v>
      </c>
      <c r="AH133" s="80" t="b">
        <v>0</v>
      </c>
      <c r="AI133" s="80" t="s">
        <v>866</v>
      </c>
      <c r="AJ133" s="80"/>
      <c r="AK133" s="88" t="s">
        <v>838</v>
      </c>
      <c r="AL133" s="80" t="b">
        <v>0</v>
      </c>
      <c r="AM133" s="80">
        <v>0</v>
      </c>
      <c r="AN133" s="88" t="s">
        <v>838</v>
      </c>
      <c r="AO133" s="80" t="s">
        <v>877</v>
      </c>
      <c r="AP133" s="80" t="b">
        <v>0</v>
      </c>
      <c r="AQ133" s="88" t="s">
        <v>1601</v>
      </c>
      <c r="AR133" s="80" t="s">
        <v>1613</v>
      </c>
      <c r="AS133" s="80">
        <v>0</v>
      </c>
      <c r="AT133" s="80">
        <v>0</v>
      </c>
      <c r="AU133" s="80"/>
      <c r="AV133" s="80"/>
      <c r="AW133" s="80"/>
      <c r="AX133" s="80"/>
      <c r="AY133" s="80"/>
      <c r="AZ133" s="80"/>
      <c r="BA133" s="80"/>
      <c r="BB133" s="80"/>
      <c r="BC133">
        <v>1</v>
      </c>
      <c r="BD133" s="79" t="str">
        <f>REPLACE(INDEX(GroupVertices[Group],MATCH(Edges24[[#This Row],[Vertex 1]],GroupVertices[Vertex],0)),1,1,"")</f>
        <v>7</v>
      </c>
      <c r="BE133" s="79" t="str">
        <f>REPLACE(INDEX(GroupVertices[Group],MATCH(Edges24[[#This Row],[Vertex 2]],GroupVertices[Vertex],0)),1,1,"")</f>
        <v>7</v>
      </c>
      <c r="BF133" s="48">
        <v>0</v>
      </c>
      <c r="BG133" s="49">
        <v>0</v>
      </c>
      <c r="BH133" s="48">
        <v>1</v>
      </c>
      <c r="BI133" s="49">
        <v>33.333333333333336</v>
      </c>
      <c r="BJ133" s="48">
        <v>0</v>
      </c>
      <c r="BK133" s="49">
        <v>0</v>
      </c>
      <c r="BL133" s="48">
        <v>2</v>
      </c>
      <c r="BM133" s="49">
        <v>66.66666666666667</v>
      </c>
      <c r="BN133" s="48">
        <v>3</v>
      </c>
    </row>
    <row r="134" spans="1:66" ht="15">
      <c r="A134" s="65" t="s">
        <v>287</v>
      </c>
      <c r="B134" s="65" t="s">
        <v>287</v>
      </c>
      <c r="C134" s="66"/>
      <c r="D134" s="67"/>
      <c r="E134" s="68"/>
      <c r="F134" s="69"/>
      <c r="G134" s="66"/>
      <c r="H134" s="70"/>
      <c r="I134" s="71"/>
      <c r="J134" s="71"/>
      <c r="K134" s="34" t="s">
        <v>65</v>
      </c>
      <c r="L134" s="78">
        <v>215</v>
      </c>
      <c r="M134" s="78"/>
      <c r="N134" s="73"/>
      <c r="O134" s="80" t="s">
        <v>197</v>
      </c>
      <c r="P134" s="82">
        <v>43596.33447916667</v>
      </c>
      <c r="Q134" s="80" t="s">
        <v>1508</v>
      </c>
      <c r="R134" s="83" t="s">
        <v>1518</v>
      </c>
      <c r="S134" s="80" t="s">
        <v>433</v>
      </c>
      <c r="T134" s="80"/>
      <c r="U134" s="80"/>
      <c r="V134" s="83" t="s">
        <v>1293</v>
      </c>
      <c r="W134" s="82">
        <v>43596.33447916667</v>
      </c>
      <c r="X134" s="86">
        <v>43596</v>
      </c>
      <c r="Y134" s="88" t="s">
        <v>1556</v>
      </c>
      <c r="Z134" s="83" t="s">
        <v>1586</v>
      </c>
      <c r="AA134" s="80"/>
      <c r="AB134" s="80"/>
      <c r="AC134" s="88" t="s">
        <v>1602</v>
      </c>
      <c r="AD134" s="80"/>
      <c r="AE134" s="80" t="b">
        <v>0</v>
      </c>
      <c r="AF134" s="80">
        <v>12</v>
      </c>
      <c r="AG134" s="88" t="s">
        <v>838</v>
      </c>
      <c r="AH134" s="80" t="b">
        <v>1</v>
      </c>
      <c r="AI134" s="80" t="s">
        <v>866</v>
      </c>
      <c r="AJ134" s="80"/>
      <c r="AK134" s="88" t="s">
        <v>1611</v>
      </c>
      <c r="AL134" s="80" t="b">
        <v>0</v>
      </c>
      <c r="AM134" s="80">
        <v>0</v>
      </c>
      <c r="AN134" s="88" t="s">
        <v>838</v>
      </c>
      <c r="AO134" s="80" t="s">
        <v>877</v>
      </c>
      <c r="AP134" s="80" t="b">
        <v>0</v>
      </c>
      <c r="AQ134" s="88" t="s">
        <v>1602</v>
      </c>
      <c r="AR134" s="80" t="s">
        <v>1613</v>
      </c>
      <c r="AS134" s="80">
        <v>0</v>
      </c>
      <c r="AT134" s="80">
        <v>0</v>
      </c>
      <c r="AU134" s="80"/>
      <c r="AV134" s="80"/>
      <c r="AW134" s="80"/>
      <c r="AX134" s="80"/>
      <c r="AY134" s="80"/>
      <c r="AZ134" s="80"/>
      <c r="BA134" s="80"/>
      <c r="BB134" s="80"/>
      <c r="BC134">
        <v>1</v>
      </c>
      <c r="BD134" s="79" t="str">
        <f>REPLACE(INDEX(GroupVertices[Group],MATCH(Edges24[[#This Row],[Vertex 1]],GroupVertices[Vertex],0)),1,1,"")</f>
        <v>7</v>
      </c>
      <c r="BE134" s="79" t="str">
        <f>REPLACE(INDEX(GroupVertices[Group],MATCH(Edges24[[#This Row],[Vertex 2]],GroupVertices[Vertex],0)),1,1,"")</f>
        <v>7</v>
      </c>
      <c r="BF134" s="48">
        <v>1</v>
      </c>
      <c r="BG134" s="49">
        <v>12.5</v>
      </c>
      <c r="BH134" s="48">
        <v>0</v>
      </c>
      <c r="BI134" s="49">
        <v>0</v>
      </c>
      <c r="BJ134" s="48">
        <v>0</v>
      </c>
      <c r="BK134" s="49">
        <v>0</v>
      </c>
      <c r="BL134" s="48">
        <v>7</v>
      </c>
      <c r="BM134" s="49">
        <v>87.5</v>
      </c>
      <c r="BN134" s="48">
        <v>8</v>
      </c>
    </row>
    <row r="135" spans="1:66" ht="15">
      <c r="A135" s="65" t="s">
        <v>249</v>
      </c>
      <c r="B135" s="65" t="s">
        <v>249</v>
      </c>
      <c r="C135" s="66"/>
      <c r="D135" s="67"/>
      <c r="E135" s="68"/>
      <c r="F135" s="69"/>
      <c r="G135" s="66"/>
      <c r="H135" s="70"/>
      <c r="I135" s="71"/>
      <c r="J135" s="71"/>
      <c r="K135" s="34" t="s">
        <v>65</v>
      </c>
      <c r="L135" s="78">
        <v>216</v>
      </c>
      <c r="M135" s="78"/>
      <c r="N135" s="73"/>
      <c r="O135" s="80" t="s">
        <v>197</v>
      </c>
      <c r="P135" s="82">
        <v>43594.302708333336</v>
      </c>
      <c r="Q135" s="80" t="s">
        <v>1509</v>
      </c>
      <c r="R135" s="83" t="s">
        <v>1519</v>
      </c>
      <c r="S135" s="80" t="s">
        <v>433</v>
      </c>
      <c r="T135" s="80"/>
      <c r="U135" s="80"/>
      <c r="V135" s="83" t="s">
        <v>487</v>
      </c>
      <c r="W135" s="82">
        <v>43594.302708333336</v>
      </c>
      <c r="X135" s="86">
        <v>43594</v>
      </c>
      <c r="Y135" s="88" t="s">
        <v>1557</v>
      </c>
      <c r="Z135" s="83" t="s">
        <v>1587</v>
      </c>
      <c r="AA135" s="80"/>
      <c r="AB135" s="80"/>
      <c r="AC135" s="88" t="s">
        <v>1603</v>
      </c>
      <c r="AD135" s="80"/>
      <c r="AE135" s="80" t="b">
        <v>0</v>
      </c>
      <c r="AF135" s="80">
        <v>44</v>
      </c>
      <c r="AG135" s="88" t="s">
        <v>838</v>
      </c>
      <c r="AH135" s="80" t="b">
        <v>1</v>
      </c>
      <c r="AI135" s="80" t="s">
        <v>866</v>
      </c>
      <c r="AJ135" s="80"/>
      <c r="AK135" s="88" t="s">
        <v>1612</v>
      </c>
      <c r="AL135" s="80" t="b">
        <v>0</v>
      </c>
      <c r="AM135" s="80">
        <v>1</v>
      </c>
      <c r="AN135" s="88" t="s">
        <v>838</v>
      </c>
      <c r="AO135" s="80" t="s">
        <v>878</v>
      </c>
      <c r="AP135" s="80" t="b">
        <v>0</v>
      </c>
      <c r="AQ135" s="88" t="s">
        <v>1603</v>
      </c>
      <c r="AR135" s="80" t="s">
        <v>1613</v>
      </c>
      <c r="AS135" s="80">
        <v>0</v>
      </c>
      <c r="AT135" s="80">
        <v>0</v>
      </c>
      <c r="AU135" s="80"/>
      <c r="AV135" s="80"/>
      <c r="AW135" s="80"/>
      <c r="AX135" s="80"/>
      <c r="AY135" s="80"/>
      <c r="AZ135" s="80"/>
      <c r="BA135" s="80"/>
      <c r="BB135" s="80"/>
      <c r="BC135">
        <v>3</v>
      </c>
      <c r="BD135" s="79" t="str">
        <f>REPLACE(INDEX(GroupVertices[Group],MATCH(Edges24[[#This Row],[Vertex 1]],GroupVertices[Vertex],0)),1,1,"")</f>
        <v>1</v>
      </c>
      <c r="BE135" s="79" t="str">
        <f>REPLACE(INDEX(GroupVertices[Group],MATCH(Edges24[[#This Row],[Vertex 2]],GroupVertices[Vertex],0)),1,1,"")</f>
        <v>1</v>
      </c>
      <c r="BF135" s="48">
        <v>7</v>
      </c>
      <c r="BG135" s="49">
        <v>15.909090909090908</v>
      </c>
      <c r="BH135" s="48">
        <v>0</v>
      </c>
      <c r="BI135" s="49">
        <v>0</v>
      </c>
      <c r="BJ135" s="48">
        <v>0</v>
      </c>
      <c r="BK135" s="49">
        <v>0</v>
      </c>
      <c r="BL135" s="48">
        <v>37</v>
      </c>
      <c r="BM135" s="49">
        <v>84.0909090909091</v>
      </c>
      <c r="BN135" s="48">
        <v>44</v>
      </c>
    </row>
    <row r="136" spans="1:66" ht="15">
      <c r="A136" s="65" t="s">
        <v>249</v>
      </c>
      <c r="B136" s="65" t="s">
        <v>249</v>
      </c>
      <c r="C136" s="66"/>
      <c r="D136" s="67"/>
      <c r="E136" s="68"/>
      <c r="F136" s="69"/>
      <c r="G136" s="66"/>
      <c r="H136" s="70"/>
      <c r="I136" s="71"/>
      <c r="J136" s="71"/>
      <c r="K136" s="34" t="s">
        <v>65</v>
      </c>
      <c r="L136" s="78">
        <v>217</v>
      </c>
      <c r="M136" s="78"/>
      <c r="N136" s="73"/>
      <c r="O136" s="80" t="s">
        <v>197</v>
      </c>
      <c r="P136" s="82">
        <v>43594.302719907406</v>
      </c>
      <c r="Q136" s="80" t="s">
        <v>1510</v>
      </c>
      <c r="R136" s="80"/>
      <c r="S136" s="80"/>
      <c r="T136" s="80"/>
      <c r="U136" s="80"/>
      <c r="V136" s="83" t="s">
        <v>487</v>
      </c>
      <c r="W136" s="82">
        <v>43594.302719907406</v>
      </c>
      <c r="X136" s="86">
        <v>43594</v>
      </c>
      <c r="Y136" s="88" t="s">
        <v>1558</v>
      </c>
      <c r="Z136" s="83" t="s">
        <v>1588</v>
      </c>
      <c r="AA136" s="80"/>
      <c r="AB136" s="80"/>
      <c r="AC136" s="88" t="s">
        <v>822</v>
      </c>
      <c r="AD136" s="88" t="s">
        <v>1603</v>
      </c>
      <c r="AE136" s="80" t="b">
        <v>0</v>
      </c>
      <c r="AF136" s="80">
        <v>23</v>
      </c>
      <c r="AG136" s="88" t="s">
        <v>849</v>
      </c>
      <c r="AH136" s="80" t="b">
        <v>0</v>
      </c>
      <c r="AI136" s="80" t="s">
        <v>866</v>
      </c>
      <c r="AJ136" s="80"/>
      <c r="AK136" s="88" t="s">
        <v>838</v>
      </c>
      <c r="AL136" s="80" t="b">
        <v>0</v>
      </c>
      <c r="AM136" s="80">
        <v>0</v>
      </c>
      <c r="AN136" s="88" t="s">
        <v>838</v>
      </c>
      <c r="AO136" s="80" t="s">
        <v>878</v>
      </c>
      <c r="AP136" s="80" t="b">
        <v>0</v>
      </c>
      <c r="AQ136" s="88" t="s">
        <v>1603</v>
      </c>
      <c r="AR136" s="80" t="s">
        <v>1613</v>
      </c>
      <c r="AS136" s="80">
        <v>0</v>
      </c>
      <c r="AT136" s="80">
        <v>0</v>
      </c>
      <c r="AU136" s="80"/>
      <c r="AV136" s="80"/>
      <c r="AW136" s="80"/>
      <c r="AX136" s="80"/>
      <c r="AY136" s="80"/>
      <c r="AZ136" s="80"/>
      <c r="BA136" s="80"/>
      <c r="BB136" s="80"/>
      <c r="BC136">
        <v>3</v>
      </c>
      <c r="BD136" s="79" t="str">
        <f>REPLACE(INDEX(GroupVertices[Group],MATCH(Edges24[[#This Row],[Vertex 1]],GroupVertices[Vertex],0)),1,1,"")</f>
        <v>1</v>
      </c>
      <c r="BE136" s="79" t="str">
        <f>REPLACE(INDEX(GroupVertices[Group],MATCH(Edges24[[#This Row],[Vertex 2]],GroupVertices[Vertex],0)),1,1,"")</f>
        <v>1</v>
      </c>
      <c r="BF136" s="48">
        <v>3</v>
      </c>
      <c r="BG136" s="49">
        <v>8.823529411764707</v>
      </c>
      <c r="BH136" s="48">
        <v>1</v>
      </c>
      <c r="BI136" s="49">
        <v>2.9411764705882355</v>
      </c>
      <c r="BJ136" s="48">
        <v>0</v>
      </c>
      <c r="BK136" s="49">
        <v>0</v>
      </c>
      <c r="BL136" s="48">
        <v>30</v>
      </c>
      <c r="BM136" s="49">
        <v>88.23529411764706</v>
      </c>
      <c r="BN136" s="48">
        <v>34</v>
      </c>
    </row>
    <row r="137" spans="1:66" ht="15">
      <c r="A137" s="65" t="s">
        <v>242</v>
      </c>
      <c r="B137" s="65" t="s">
        <v>275</v>
      </c>
      <c r="C137" s="66"/>
      <c r="D137" s="67"/>
      <c r="E137" s="68"/>
      <c r="F137" s="69"/>
      <c r="G137" s="66"/>
      <c r="H137" s="70"/>
      <c r="I137" s="71"/>
      <c r="J137" s="71"/>
      <c r="K137" s="34" t="s">
        <v>65</v>
      </c>
      <c r="L137" s="78">
        <v>218</v>
      </c>
      <c r="M137" s="78"/>
      <c r="N137" s="73"/>
      <c r="O137" s="80" t="s">
        <v>318</v>
      </c>
      <c r="P137" s="82">
        <v>43586.21996527778</v>
      </c>
      <c r="Q137" s="80" t="s">
        <v>1511</v>
      </c>
      <c r="R137" s="80"/>
      <c r="S137" s="80"/>
      <c r="T137" s="80" t="s">
        <v>1527</v>
      </c>
      <c r="U137" s="83" t="s">
        <v>1533</v>
      </c>
      <c r="V137" s="83" t="s">
        <v>1533</v>
      </c>
      <c r="W137" s="82">
        <v>43586.21996527778</v>
      </c>
      <c r="X137" s="86">
        <v>43586</v>
      </c>
      <c r="Y137" s="88" t="s">
        <v>1559</v>
      </c>
      <c r="Z137" s="83" t="s">
        <v>1589</v>
      </c>
      <c r="AA137" s="80"/>
      <c r="AB137" s="80"/>
      <c r="AC137" s="88" t="s">
        <v>1604</v>
      </c>
      <c r="AD137" s="80"/>
      <c r="AE137" s="80" t="b">
        <v>0</v>
      </c>
      <c r="AF137" s="80">
        <v>2</v>
      </c>
      <c r="AG137" s="88" t="s">
        <v>838</v>
      </c>
      <c r="AH137" s="80" t="b">
        <v>0</v>
      </c>
      <c r="AI137" s="80" t="s">
        <v>866</v>
      </c>
      <c r="AJ137" s="80"/>
      <c r="AK137" s="88" t="s">
        <v>838</v>
      </c>
      <c r="AL137" s="80" t="b">
        <v>0</v>
      </c>
      <c r="AM137" s="80">
        <v>0</v>
      </c>
      <c r="AN137" s="88" t="s">
        <v>838</v>
      </c>
      <c r="AO137" s="80" t="s">
        <v>877</v>
      </c>
      <c r="AP137" s="80" t="b">
        <v>0</v>
      </c>
      <c r="AQ137" s="88" t="s">
        <v>1604</v>
      </c>
      <c r="AR137" s="80" t="s">
        <v>1613</v>
      </c>
      <c r="AS137" s="80">
        <v>0</v>
      </c>
      <c r="AT137" s="80">
        <v>0</v>
      </c>
      <c r="AU137" s="80"/>
      <c r="AV137" s="80"/>
      <c r="AW137" s="80"/>
      <c r="AX137" s="80"/>
      <c r="AY137" s="80"/>
      <c r="AZ137" s="80"/>
      <c r="BA137" s="80"/>
      <c r="BB137" s="80"/>
      <c r="BC137">
        <v>2</v>
      </c>
      <c r="BD137" s="79" t="str">
        <f>REPLACE(INDEX(GroupVertices[Group],MATCH(Edges24[[#This Row],[Vertex 1]],GroupVertices[Vertex],0)),1,1,"")</f>
        <v>1</v>
      </c>
      <c r="BE137" s="79" t="str">
        <f>REPLACE(INDEX(GroupVertices[Group],MATCH(Edges24[[#This Row],[Vertex 2]],GroupVertices[Vertex],0)),1,1,"")</f>
        <v>1</v>
      </c>
      <c r="BF137" s="48"/>
      <c r="BG137" s="49"/>
      <c r="BH137" s="48"/>
      <c r="BI137" s="49"/>
      <c r="BJ137" s="48"/>
      <c r="BK137" s="49"/>
      <c r="BL137" s="48"/>
      <c r="BM137" s="49"/>
      <c r="BN137" s="48"/>
    </row>
    <row r="138" spans="1:66" ht="15">
      <c r="A138" s="65" t="s">
        <v>243</v>
      </c>
      <c r="B138" s="65" t="s">
        <v>275</v>
      </c>
      <c r="C138" s="66"/>
      <c r="D138" s="67"/>
      <c r="E138" s="68"/>
      <c r="F138" s="69"/>
      <c r="G138" s="66"/>
      <c r="H138" s="70"/>
      <c r="I138" s="71"/>
      <c r="J138" s="71"/>
      <c r="K138" s="34" t="s">
        <v>65</v>
      </c>
      <c r="L138" s="78">
        <v>219</v>
      </c>
      <c r="M138" s="78"/>
      <c r="N138" s="73"/>
      <c r="O138" s="80" t="s">
        <v>318</v>
      </c>
      <c r="P138" s="82">
        <v>43586.25853009259</v>
      </c>
      <c r="Q138" s="80" t="s">
        <v>1512</v>
      </c>
      <c r="R138" s="80"/>
      <c r="S138" s="80"/>
      <c r="T138" s="80"/>
      <c r="U138" s="80"/>
      <c r="V138" s="83" t="s">
        <v>485</v>
      </c>
      <c r="W138" s="82">
        <v>43586.25853009259</v>
      </c>
      <c r="X138" s="86">
        <v>43586</v>
      </c>
      <c r="Y138" s="88" t="s">
        <v>1560</v>
      </c>
      <c r="Z138" s="83" t="s">
        <v>1590</v>
      </c>
      <c r="AA138" s="80"/>
      <c r="AB138" s="80"/>
      <c r="AC138" s="88" t="s">
        <v>819</v>
      </c>
      <c r="AD138" s="88" t="s">
        <v>1604</v>
      </c>
      <c r="AE138" s="80" t="b">
        <v>0</v>
      </c>
      <c r="AF138" s="80">
        <v>0</v>
      </c>
      <c r="AG138" s="88" t="s">
        <v>841</v>
      </c>
      <c r="AH138" s="80" t="b">
        <v>0</v>
      </c>
      <c r="AI138" s="80" t="s">
        <v>866</v>
      </c>
      <c r="AJ138" s="80"/>
      <c r="AK138" s="88" t="s">
        <v>838</v>
      </c>
      <c r="AL138" s="80" t="b">
        <v>0</v>
      </c>
      <c r="AM138" s="80">
        <v>0</v>
      </c>
      <c r="AN138" s="88" t="s">
        <v>838</v>
      </c>
      <c r="AO138" s="80" t="s">
        <v>880</v>
      </c>
      <c r="AP138" s="80" t="b">
        <v>0</v>
      </c>
      <c r="AQ138" s="88" t="s">
        <v>1604</v>
      </c>
      <c r="AR138" s="80" t="s">
        <v>1613</v>
      </c>
      <c r="AS138" s="80">
        <v>0</v>
      </c>
      <c r="AT138" s="80">
        <v>0</v>
      </c>
      <c r="AU138" s="80"/>
      <c r="AV138" s="80"/>
      <c r="AW138" s="80"/>
      <c r="AX138" s="80"/>
      <c r="AY138" s="80"/>
      <c r="AZ138" s="80"/>
      <c r="BA138" s="80"/>
      <c r="BB138" s="80"/>
      <c r="BC138">
        <v>2</v>
      </c>
      <c r="BD138" s="79" t="str">
        <f>REPLACE(INDEX(GroupVertices[Group],MATCH(Edges24[[#This Row],[Vertex 1]],GroupVertices[Vertex],0)),1,1,"")</f>
        <v>1</v>
      </c>
      <c r="BE138" s="79" t="str">
        <f>REPLACE(INDEX(GroupVertices[Group],MATCH(Edges24[[#This Row],[Vertex 2]],GroupVertices[Vertex],0)),1,1,"")</f>
        <v>1</v>
      </c>
      <c r="BF138" s="48"/>
      <c r="BG138" s="49"/>
      <c r="BH138" s="48"/>
      <c r="BI138" s="49"/>
      <c r="BJ138" s="48"/>
      <c r="BK138" s="49"/>
      <c r="BL138" s="48"/>
      <c r="BM138" s="49"/>
      <c r="BN138" s="48"/>
    </row>
    <row r="139" spans="1:66" ht="15">
      <c r="A139" s="65" t="s">
        <v>250</v>
      </c>
      <c r="B139" s="65" t="s">
        <v>250</v>
      </c>
      <c r="C139" s="66"/>
      <c r="D139" s="67"/>
      <c r="E139" s="68"/>
      <c r="F139" s="69"/>
      <c r="G139" s="66"/>
      <c r="H139" s="70"/>
      <c r="I139" s="71"/>
      <c r="J139" s="71"/>
      <c r="K139" s="34" t="s">
        <v>65</v>
      </c>
      <c r="L139" s="78">
        <v>223</v>
      </c>
      <c r="M139" s="78"/>
      <c r="N139" s="73"/>
      <c r="O139" s="80" t="s">
        <v>197</v>
      </c>
      <c r="P139" s="82">
        <v>43594.97146990741</v>
      </c>
      <c r="Q139" s="80" t="s">
        <v>1513</v>
      </c>
      <c r="R139" s="80"/>
      <c r="S139" s="80"/>
      <c r="T139" s="80"/>
      <c r="U139" s="80"/>
      <c r="V139" s="83" t="s">
        <v>1289</v>
      </c>
      <c r="W139" s="82">
        <v>43594.97146990741</v>
      </c>
      <c r="X139" s="86">
        <v>43594</v>
      </c>
      <c r="Y139" s="88" t="s">
        <v>1561</v>
      </c>
      <c r="Z139" s="83" t="s">
        <v>1591</v>
      </c>
      <c r="AA139" s="80"/>
      <c r="AB139" s="80"/>
      <c r="AC139" s="88" t="s">
        <v>823</v>
      </c>
      <c r="AD139" s="80"/>
      <c r="AE139" s="80" t="b">
        <v>0</v>
      </c>
      <c r="AF139" s="80">
        <v>1</v>
      </c>
      <c r="AG139" s="88" t="s">
        <v>838</v>
      </c>
      <c r="AH139" s="80" t="b">
        <v>0</v>
      </c>
      <c r="AI139" s="80" t="s">
        <v>866</v>
      </c>
      <c r="AJ139" s="80"/>
      <c r="AK139" s="88" t="s">
        <v>838</v>
      </c>
      <c r="AL139" s="80" t="b">
        <v>0</v>
      </c>
      <c r="AM139" s="80">
        <v>0</v>
      </c>
      <c r="AN139" s="88" t="s">
        <v>838</v>
      </c>
      <c r="AO139" s="80" t="s">
        <v>878</v>
      </c>
      <c r="AP139" s="80" t="b">
        <v>0</v>
      </c>
      <c r="AQ139" s="88" t="s">
        <v>823</v>
      </c>
      <c r="AR139" s="80" t="s">
        <v>1613</v>
      </c>
      <c r="AS139" s="80">
        <v>0</v>
      </c>
      <c r="AT139" s="80">
        <v>0</v>
      </c>
      <c r="AU139" s="80"/>
      <c r="AV139" s="80"/>
      <c r="AW139" s="80"/>
      <c r="AX139" s="80"/>
      <c r="AY139" s="80"/>
      <c r="AZ139" s="80"/>
      <c r="BA139" s="80"/>
      <c r="BB139" s="80"/>
      <c r="BC139">
        <v>1</v>
      </c>
      <c r="BD139" s="79" t="str">
        <f>REPLACE(INDEX(GroupVertices[Group],MATCH(Edges24[[#This Row],[Vertex 1]],GroupVertices[Vertex],0)),1,1,"")</f>
        <v>1</v>
      </c>
      <c r="BE139" s="79" t="str">
        <f>REPLACE(INDEX(GroupVertices[Group],MATCH(Edges24[[#This Row],[Vertex 2]],GroupVertices[Vertex],0)),1,1,"")</f>
        <v>1</v>
      </c>
      <c r="BF139" s="48">
        <v>0</v>
      </c>
      <c r="BG139" s="49">
        <v>0</v>
      </c>
      <c r="BH139" s="48">
        <v>1</v>
      </c>
      <c r="BI139" s="49">
        <v>3.0303030303030303</v>
      </c>
      <c r="BJ139" s="48">
        <v>0</v>
      </c>
      <c r="BK139" s="49">
        <v>0</v>
      </c>
      <c r="BL139" s="48">
        <v>32</v>
      </c>
      <c r="BM139" s="49">
        <v>96.96969696969697</v>
      </c>
      <c r="BN139" s="48">
        <v>33</v>
      </c>
    </row>
    <row r="140" spans="1:66" ht="15">
      <c r="A140" s="90" t="s">
        <v>239</v>
      </c>
      <c r="B140" s="90" t="s">
        <v>239</v>
      </c>
      <c r="C140" s="133"/>
      <c r="D140" s="134"/>
      <c r="E140" s="135"/>
      <c r="F140" s="136"/>
      <c r="G140" s="133"/>
      <c r="H140" s="137"/>
      <c r="I140" s="138"/>
      <c r="J140" s="138"/>
      <c r="K140" s="34" t="s">
        <v>65</v>
      </c>
      <c r="L140" s="139">
        <v>224</v>
      </c>
      <c r="M140" s="139"/>
      <c r="N140" s="102"/>
      <c r="O140" s="107" t="s">
        <v>197</v>
      </c>
      <c r="P140" s="108">
        <v>43598.72398148148</v>
      </c>
      <c r="Q140" s="107" t="s">
        <v>1514</v>
      </c>
      <c r="R140" s="109" t="s">
        <v>1520</v>
      </c>
      <c r="S140" s="107" t="s">
        <v>1524</v>
      </c>
      <c r="T140" s="107" t="s">
        <v>1528</v>
      </c>
      <c r="U140" s="107"/>
      <c r="V140" s="109" t="s">
        <v>481</v>
      </c>
      <c r="W140" s="108">
        <v>43598.72398148148</v>
      </c>
      <c r="X140" s="110">
        <v>43598</v>
      </c>
      <c r="Y140" s="111" t="s">
        <v>1562</v>
      </c>
      <c r="Z140" s="109" t="s">
        <v>1592</v>
      </c>
      <c r="AA140" s="107"/>
      <c r="AB140" s="107"/>
      <c r="AC140" s="111" t="s">
        <v>833</v>
      </c>
      <c r="AD140" s="107"/>
      <c r="AE140" s="107" t="b">
        <v>0</v>
      </c>
      <c r="AF140" s="107">
        <v>9</v>
      </c>
      <c r="AG140" s="111" t="s">
        <v>838</v>
      </c>
      <c r="AH140" s="107" t="b">
        <v>0</v>
      </c>
      <c r="AI140" s="107" t="s">
        <v>866</v>
      </c>
      <c r="AJ140" s="107"/>
      <c r="AK140" s="111" t="s">
        <v>838</v>
      </c>
      <c r="AL140" s="107" t="b">
        <v>0</v>
      </c>
      <c r="AM140" s="107">
        <v>2</v>
      </c>
      <c r="AN140" s="111" t="s">
        <v>838</v>
      </c>
      <c r="AO140" s="107" t="s">
        <v>878</v>
      </c>
      <c r="AP140" s="107" t="b">
        <v>0</v>
      </c>
      <c r="AQ140" s="111" t="s">
        <v>833</v>
      </c>
      <c r="AR140" s="107" t="s">
        <v>1613</v>
      </c>
      <c r="AS140" s="107">
        <v>0</v>
      </c>
      <c r="AT140" s="107">
        <v>0</v>
      </c>
      <c r="AU140" s="107"/>
      <c r="AV140" s="107"/>
      <c r="AW140" s="107"/>
      <c r="AX140" s="107"/>
      <c r="AY140" s="107"/>
      <c r="AZ140" s="107"/>
      <c r="BA140" s="107"/>
      <c r="BB140" s="107"/>
      <c r="BC140">
        <v>1</v>
      </c>
      <c r="BD140" s="79" t="str">
        <f>REPLACE(INDEX(GroupVertices[Group],MATCH(Edges24[[#This Row],[Vertex 1]],GroupVertices[Vertex],0)),1,1,"")</f>
        <v>2</v>
      </c>
      <c r="BE140" s="79" t="str">
        <f>REPLACE(INDEX(GroupVertices[Group],MATCH(Edges24[[#This Row],[Vertex 2]],GroupVertices[Vertex],0)),1,1,"")</f>
        <v>2</v>
      </c>
      <c r="BF140" s="48">
        <v>0</v>
      </c>
      <c r="BG140" s="49">
        <v>0</v>
      </c>
      <c r="BH140" s="48">
        <v>0</v>
      </c>
      <c r="BI140" s="49">
        <v>0</v>
      </c>
      <c r="BJ140" s="48">
        <v>0</v>
      </c>
      <c r="BK140" s="49">
        <v>0</v>
      </c>
      <c r="BL140" s="48">
        <v>35</v>
      </c>
      <c r="BM140" s="49">
        <v>100</v>
      </c>
      <c r="BN140" s="48">
        <v>35</v>
      </c>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allowBlank="1" showInputMessage="1" showErrorMessage="1" promptTitle="Vertex 2 Name" prompt="Enter the name of the edge's second vertex." sqref="B3:B140"/>
    <dataValidation allowBlank="1" showInputMessage="1" showErrorMessage="1" promptTitle="Vertex 1 Name" prompt="Enter the name of the edge's first vertex." sqref="A3:A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Color" prompt="To select an optional edge color, right-click and select Select Color on the right-click menu." sqref="C3:C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ErrorMessage="1" sqref="N2:N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s>
  <hyperlinks>
    <hyperlink ref="R5" r:id="rId1" display="https://www.bbc.co.uk/sounds/play/p077vtbb"/>
    <hyperlink ref="R17" r:id="rId2" display="https://www.digitalnorthampton.com/mergedfutures"/>
    <hyperlink ref="R18" r:id="rId3" display="https://twitter.com/Nightingale_P/status/1125759265191399424"/>
    <hyperlink ref="R19" r:id="rId4" display="https://twitter.com/Nightingale_P/status/1125759265191399424"/>
    <hyperlink ref="R20" r:id="rId5" display="https://medium.com/@normalvr/introducing-normcore-high-quality-multiplayer-networking-for-unity-6a530a018912"/>
    <hyperlink ref="R22" r:id="rId6" display="http://www.digitalnorthampton.com/mergedfutures"/>
    <hyperlink ref="R29" r:id="rId7" display="https://twitter.com/Hamm_Tips/status/1126046655701118977"/>
    <hyperlink ref="R44" r:id="rId8" display="https://twitter.com/PSN_ElectricDC/status/1126160426625060865"/>
    <hyperlink ref="R45" r:id="rId9" display="https://twitter.com/PSN_ElectricDC/status/1126160426625060865"/>
    <hyperlink ref="R49" r:id="rId10" display="https://www.youtube.com/watch?v=LQHLcGiOKiE"/>
    <hyperlink ref="R50" r:id="rId11" display="https://www.barbican.org.uk/whats-on/2019/event/ai-more-than-human"/>
    <hyperlink ref="R52" r:id="rId12" display="https://www.ft.com/content/dde1249e-7252-11e9-bbfb-5c68069fbd15?segmentid=acee4131-99c2-09d3-a635-873e61754ec6"/>
    <hyperlink ref="R73" r:id="rId13" display="https://twitter.com/DigiNorthampton/status/1128208671941582849"/>
    <hyperlink ref="R74" r:id="rId14" display="https://buff.ly/2PPyeFZ"/>
    <hyperlink ref="R76" r:id="rId15" display="https://twitter.com/mlamons1/status/1128088205490905090"/>
    <hyperlink ref="R77" r:id="rId16" display="https://buff.ly/2PPyeFZ"/>
    <hyperlink ref="R79" r:id="rId17" display="https://techcrunch.com/2019/05/07/google-brings-augmented-reality-to-search/"/>
    <hyperlink ref="R80" r:id="rId18" display="https://twitter.com/tomemrich/status/1127105874965590016"/>
    <hyperlink ref="R81" r:id="rId19" display="https://twitter.com/mlamons1/status/1128088205490905090"/>
    <hyperlink ref="R82" r:id="rId20" display="https://twitter.com/DigiNorthampton/status/1128208671941582849"/>
    <hyperlink ref="R83" r:id="rId21" display="http://www.digitalnorthampton.com/mergedfutures"/>
    <hyperlink ref="R86" r:id="rId22" display="http://www.digitalnorthampton.com/mergedfutures"/>
    <hyperlink ref="R88" r:id="rId23" display="https://twitter.com/Craig_Lewis77/status/1126422908140703744"/>
    <hyperlink ref="R106" r:id="rId24" display="http://tweepsmap.com/!GameArtAcademic"/>
    <hyperlink ref="R107" r:id="rId25" display="https://twitter.com/scottturneruon/status/1125768072260808704"/>
    <hyperlink ref="R108" r:id="rId26" display="https://twitter.com/MarkHarrisNYC/status/1127307575379283968"/>
    <hyperlink ref="U12" r:id="rId27" display="https://pbs.twimg.com/ext_tw_video_thumb/1124997746484604929/pu/img/9XJzdEuAmoCjVXel.jpg"/>
    <hyperlink ref="U15" r:id="rId28" display="https://pbs.twimg.com/media/D584ZllXsAAnKl_.jpg"/>
    <hyperlink ref="U20" r:id="rId29" display="https://pbs.twimg.com/tweet_video_thumb/D5-jIKmW4AArmy7.jpg"/>
    <hyperlink ref="U24" r:id="rId30" display="https://pbs.twimg.com/media/D6DpCHuWkAANm6L.jpg"/>
    <hyperlink ref="U27" r:id="rId31" display="https://pbs.twimg.com/tweet_video_thumb/D6IkPuiV4AI13Jm.jpg"/>
    <hyperlink ref="U34" r:id="rId32" display="https://pbs.twimg.com/tweet_video_thumb/D6LA4ufWAAIlVbX.jpg"/>
    <hyperlink ref="U38" r:id="rId33" display="https://pbs.twimg.com/media/D6UMIt2WkAAZdDn.jpg"/>
    <hyperlink ref="U42" r:id="rId34" display="https://pbs.twimg.com/amplify_video_thumb/1125728193737048065/img/yEi_Mlx6luu5A2dW.jpg"/>
    <hyperlink ref="U56" r:id="rId35" display="https://pbs.twimg.com/media/D6dw9zwWkAAen4d.jpg"/>
    <hyperlink ref="U74" r:id="rId36" display="https://pbs.twimg.com/media/D53f8AEWkAE3V6R.jpg"/>
    <hyperlink ref="U75" r:id="rId37" display="https://pbs.twimg.com/media/D5-IF8pWwAEdQP7.jpg"/>
    <hyperlink ref="U77" r:id="rId38" display="https://pbs.twimg.com/media/D53f8AEWkAE3V6R.jpg"/>
    <hyperlink ref="U83" r:id="rId39" display="https://pbs.twimg.com/media/D5pfEPqX4AAnCPb.jpg"/>
    <hyperlink ref="U85" r:id="rId40" display="https://pbs.twimg.com/media/D6guGYpW0AAv0Xs.jpg"/>
    <hyperlink ref="U86" r:id="rId41" display="https://pbs.twimg.com/media/D5pfEPqX4AAnCPb.jpg"/>
    <hyperlink ref="U91" r:id="rId42" display="https://pbs.twimg.com/media/D6g7nA_W0AE9Mg0.png"/>
    <hyperlink ref="U92" r:id="rId43" display="https://pbs.twimg.com/media/D6g8ZnDXsAEYMJT.png"/>
    <hyperlink ref="U93" r:id="rId44" display="https://pbs.twimg.com/media/D6g9KQYWsAUDXMm.png"/>
    <hyperlink ref="U94" r:id="rId45" display="https://pbs.twimg.com/tweet_video_thumb/D6g-B27XsAAkRMB.jpg"/>
    <hyperlink ref="U95" r:id="rId46" display="https://pbs.twimg.com/tweet_video_thumb/D6Gr6fjWsAAqKvQ.jpg"/>
    <hyperlink ref="U99" r:id="rId47" display="https://pbs.twimg.com/media/D6g-jKEW4AAzkUL.png"/>
    <hyperlink ref="U102" r:id="rId48" display="https://pbs.twimg.com/media/D6g_A3kXoAIWIS6.png"/>
    <hyperlink ref="U103" r:id="rId49" display="https://pbs.twimg.com/media/D6g_eB6WkAAb9-N.png"/>
    <hyperlink ref="U104" r:id="rId50" display="https://pbs.twimg.com/media/D6hhrlPWwAYyk-v.jpg"/>
    <hyperlink ref="U106" r:id="rId51" display="https://pbs.twimg.com/media/D59TVu1WkAMYj-3.jpg"/>
    <hyperlink ref="V3" r:id="rId52" display="http://pbs.twimg.com/profile_images/294098550/ashpicsq_normal.jpg"/>
    <hyperlink ref="V4" r:id="rId53" display="http://pbs.twimg.com/profile_images/1074383168294281217/HQvJoz7b_normal.jpg"/>
    <hyperlink ref="V5" r:id="rId54" display="http://pbs.twimg.com/profile_images/1081171630016159745/2iNZS4kj_normal.jpg"/>
    <hyperlink ref="V6" r:id="rId55" display="http://pbs.twimg.com/profile_images/925272322826756096/UJA91DoZ_normal.jpg"/>
    <hyperlink ref="V7" r:id="rId56" display="http://pbs.twimg.com/profile_images/726711839762059264/TQcCfWe-_normal.jpg"/>
    <hyperlink ref="V8" r:id="rId57" display="http://pbs.twimg.com/profile_images/1046034987361992704/5pJ0Pw3m_normal.jpg"/>
    <hyperlink ref="V9" r:id="rId58" display="http://pbs.twimg.com/profile_images/1049757637204697088/Tw800GiG_normal.jpg"/>
    <hyperlink ref="V10" r:id="rId59" display="http://pbs.twimg.com/profile_images/698836697845465089/Ys9QvpZJ_normal.jpg"/>
    <hyperlink ref="V11" r:id="rId60" display="http://pbs.twimg.com/profile_images/1106936493849886726/Q5ItOAv2_normal.png"/>
    <hyperlink ref="V12" r:id="rId61" display="https://pbs.twimg.com/ext_tw_video_thumb/1124997746484604929/pu/img/9XJzdEuAmoCjVXel.jpg"/>
    <hyperlink ref="V13" r:id="rId62" display="http://pbs.twimg.com/profile_images/1106936493849886726/Q5ItOAv2_normal.png"/>
    <hyperlink ref="V14" r:id="rId63" display="http://pbs.twimg.com/profile_images/1106936493849886726/Q5ItOAv2_normal.png"/>
    <hyperlink ref="V15" r:id="rId64" display="https://pbs.twimg.com/media/D584ZllXsAAnKl_.jpg"/>
    <hyperlink ref="V16" r:id="rId65" display="http://pbs.twimg.com/profile_images/1106936493849886726/Q5ItOAv2_normal.png"/>
    <hyperlink ref="V17" r:id="rId66" display="http://pbs.twimg.com/profile_images/1106936493849886726/Q5ItOAv2_normal.png"/>
    <hyperlink ref="V18" r:id="rId67" display="http://pbs.twimg.com/profile_images/1892729669/Photo_47_normal.jpg"/>
    <hyperlink ref="V19" r:id="rId68" display="http://pbs.twimg.com/profile_images/1106936493849886726/Q5ItOAv2_normal.png"/>
    <hyperlink ref="V20" r:id="rId69" display="https://pbs.twimg.com/tweet_video_thumb/D5-jIKmW4AArmy7.jpg"/>
    <hyperlink ref="V21" r:id="rId70" display="http://pbs.twimg.com/profile_images/1106936493849886726/Q5ItOAv2_normal.png"/>
    <hyperlink ref="V22" r:id="rId71" display="http://pbs.twimg.com/profile_images/1081171630016159745/2iNZS4kj_normal.jpg"/>
    <hyperlink ref="V23" r:id="rId72" display="http://pbs.twimg.com/profile_images/1106936493849886726/Q5ItOAv2_normal.png"/>
    <hyperlink ref="V24" r:id="rId73" display="https://pbs.twimg.com/media/D6DpCHuWkAANm6L.jpg"/>
    <hyperlink ref="V25" r:id="rId74" display="http://pbs.twimg.com/profile_images/1106936493849886726/Q5ItOAv2_normal.png"/>
    <hyperlink ref="V26" r:id="rId75" display="http://pbs.twimg.com/profile_images/1106936493849886726/Q5ItOAv2_normal.png"/>
    <hyperlink ref="V27" r:id="rId76" display="https://pbs.twimg.com/tweet_video_thumb/D6IkPuiV4AI13Jm.jpg"/>
    <hyperlink ref="V28" r:id="rId77" display="http://pbs.twimg.com/profile_images/1106936493849886726/Q5ItOAv2_normal.png"/>
    <hyperlink ref="V29" r:id="rId78" display="http://pbs.twimg.com/profile_images/987637779638243329/XbVnLn7X_normal.jpg"/>
    <hyperlink ref="V30" r:id="rId79" display="http://pbs.twimg.com/profile_images/1106936493849886726/Q5ItOAv2_normal.png"/>
    <hyperlink ref="V31" r:id="rId80" display="http://pbs.twimg.com/profile_images/1106936493849886726/Q5ItOAv2_normal.png"/>
    <hyperlink ref="V32" r:id="rId81" display="http://pbs.twimg.com/profile_images/1106936493849886726/Q5ItOAv2_normal.png"/>
    <hyperlink ref="V33" r:id="rId82" display="http://pbs.twimg.com/profile_images/1106936493849886726/Q5ItOAv2_normal.png"/>
    <hyperlink ref="V34" r:id="rId83" display="https://pbs.twimg.com/tweet_video_thumb/D6LA4ufWAAIlVbX.jpg"/>
    <hyperlink ref="V35" r:id="rId84" display="http://pbs.twimg.com/profile_images/1106936493849886726/Q5ItOAv2_normal.png"/>
    <hyperlink ref="V36" r:id="rId85" display="http://pbs.twimg.com/profile_images/1106936493849886726/Q5ItOAv2_normal.png"/>
    <hyperlink ref="V37" r:id="rId86" display="http://pbs.twimg.com/profile_images/1106936493849886726/Q5ItOAv2_normal.png"/>
    <hyperlink ref="V38" r:id="rId87" display="https://pbs.twimg.com/media/D6UMIt2WkAAZdDn.jpg"/>
    <hyperlink ref="V39" r:id="rId88" display="http://pbs.twimg.com/profile_images/1106936493849886726/Q5ItOAv2_normal.png"/>
    <hyperlink ref="V40" r:id="rId89" display="http://pbs.twimg.com/profile_images/1124666020180975623/3owmdLmX_normal.jpg"/>
    <hyperlink ref="V41" r:id="rId90" display="http://pbs.twimg.com/profile_images/1106936493849886726/Q5ItOAv2_normal.png"/>
    <hyperlink ref="V42" r:id="rId91" display="https://pbs.twimg.com/amplify_video_thumb/1125728193737048065/img/yEi_Mlx6luu5A2dW.jpg"/>
    <hyperlink ref="V43" r:id="rId92" display="http://pbs.twimg.com/profile_images/1106936493849886726/Q5ItOAv2_normal.png"/>
    <hyperlink ref="V44" r:id="rId93" display="http://pbs.twimg.com/profile_images/1113897557883670528/FhKwWDvp_normal.png"/>
    <hyperlink ref="V45" r:id="rId94" display="http://pbs.twimg.com/profile_images/1106936493849886726/Q5ItOAv2_normal.png"/>
    <hyperlink ref="V46" r:id="rId95" display="http://pbs.twimg.com/profile_images/79837191/Magdalena_Sawon_Postmasters_normal.jpg"/>
    <hyperlink ref="V47" r:id="rId96" display="http://pbs.twimg.com/profile_images/1106936493849886726/Q5ItOAv2_normal.png"/>
    <hyperlink ref="V48" r:id="rId97" display="http://pbs.twimg.com/profile_images/1106936493849886726/Q5ItOAv2_normal.png"/>
    <hyperlink ref="V49" r:id="rId98" display="http://pbs.twimg.com/profile_images/1106936493849886726/Q5ItOAv2_normal.png"/>
    <hyperlink ref="V50" r:id="rId99" display="http://pbs.twimg.com/profile_images/1081171630016159745/2iNZS4kj_normal.jpg"/>
    <hyperlink ref="V51" r:id="rId100" display="http://pbs.twimg.com/profile_images/1106936493849886726/Q5ItOAv2_normal.png"/>
    <hyperlink ref="V52" r:id="rId101" display="http://pbs.twimg.com/profile_images/1081171630016159745/2iNZS4kj_normal.jpg"/>
    <hyperlink ref="V53" r:id="rId102" display="http://pbs.twimg.com/profile_images/1106936493849886726/Q5ItOAv2_normal.png"/>
    <hyperlink ref="V54" r:id="rId103" display="http://pbs.twimg.com/profile_images/1106936493849886726/Q5ItOAv2_normal.png"/>
    <hyperlink ref="V55" r:id="rId104" display="http://pbs.twimg.com/profile_images/1106936493849886726/Q5ItOAv2_normal.png"/>
    <hyperlink ref="V56" r:id="rId105" display="https://pbs.twimg.com/media/D6dw9zwWkAAen4d.jpg"/>
    <hyperlink ref="V57" r:id="rId106" display="http://pbs.twimg.com/profile_images/1106936493849886726/Q5ItOAv2_normal.png"/>
    <hyperlink ref="V58" r:id="rId107" display="http://pbs.twimg.com/profile_images/1106936493849886726/Q5ItOAv2_normal.png"/>
    <hyperlink ref="V59" r:id="rId108" display="http://pbs.twimg.com/profile_images/1106936493849886726/Q5ItOAv2_normal.png"/>
    <hyperlink ref="V60" r:id="rId109" display="http://pbs.twimg.com/profile_images/1106936493849886726/Q5ItOAv2_normal.png"/>
    <hyperlink ref="V61" r:id="rId110" display="http://pbs.twimg.com/profile_images/1106936493849886726/Q5ItOAv2_normal.png"/>
    <hyperlink ref="V62" r:id="rId111" display="http://pbs.twimg.com/profile_images/726711839762059264/TQcCfWe-_normal.jpg"/>
    <hyperlink ref="V63" r:id="rId112" display="http://pbs.twimg.com/profile_images/726711839762059264/TQcCfWe-_normal.jpg"/>
    <hyperlink ref="V64" r:id="rId113" display="http://pbs.twimg.com/profile_images/1106936493849886726/Q5ItOAv2_normal.png"/>
    <hyperlink ref="V65" r:id="rId114" display="http://pbs.twimg.com/profile_images/1106936493849886726/Q5ItOAv2_normal.png"/>
    <hyperlink ref="V66" r:id="rId115" display="http://pbs.twimg.com/profile_images/1106936493849886726/Q5ItOAv2_normal.png"/>
    <hyperlink ref="V67" r:id="rId116" display="http://pbs.twimg.com/profile_images/983447444288655360/nmoFq5mc_normal.jpg"/>
    <hyperlink ref="V68" r:id="rId117" display="http://pbs.twimg.com/profile_images/1106936493849886726/Q5ItOAv2_normal.png"/>
    <hyperlink ref="V69" r:id="rId118" display="http://pbs.twimg.com/profile_images/1106936493849886726/Q5ItOAv2_normal.png"/>
    <hyperlink ref="V70" r:id="rId119" display="http://pbs.twimg.com/profile_images/1106936493849886726/Q5ItOAv2_normal.png"/>
    <hyperlink ref="V71" r:id="rId120" display="http://pbs.twimg.com/profile_images/983447444288655360/nmoFq5mc_normal.jpg"/>
    <hyperlink ref="V72" r:id="rId121" display="http://pbs.twimg.com/profile_images/1106936493849886726/Q5ItOAv2_normal.png"/>
    <hyperlink ref="V73" r:id="rId122" display="http://pbs.twimg.com/profile_images/1106936493849886726/Q5ItOAv2_normal.png"/>
    <hyperlink ref="V74" r:id="rId123" display="https://pbs.twimg.com/media/D53f8AEWkAE3V6R.jpg"/>
    <hyperlink ref="V75" r:id="rId124" display="https://pbs.twimg.com/media/D5-IF8pWwAEdQP7.jpg"/>
    <hyperlink ref="V76" r:id="rId125" display="http://pbs.twimg.com/profile_images/707234049144840195/oOSySzdy_normal.jpg"/>
    <hyperlink ref="V77" r:id="rId126" display="https://pbs.twimg.com/media/D53f8AEWkAE3V6R.jpg"/>
    <hyperlink ref="V78" r:id="rId127" display="http://pbs.twimg.com/profile_images/1106936493849886726/Q5ItOAv2_normal.png"/>
    <hyperlink ref="V79" r:id="rId128" display="http://pbs.twimg.com/profile_images/1106936493849886726/Q5ItOAv2_normal.png"/>
    <hyperlink ref="V80" r:id="rId129" display="http://pbs.twimg.com/profile_images/1106936493849886726/Q5ItOAv2_normal.png"/>
    <hyperlink ref="V81" r:id="rId130" display="http://pbs.twimg.com/profile_images/1106936493849886726/Q5ItOAv2_normal.png"/>
    <hyperlink ref="V82" r:id="rId131" display="http://pbs.twimg.com/profile_images/1106936493849886726/Q5ItOAv2_normal.png"/>
    <hyperlink ref="V83" r:id="rId132" display="https://pbs.twimg.com/media/D5pfEPqX4AAnCPb.jpg"/>
    <hyperlink ref="V84" r:id="rId133" display="http://pbs.twimg.com/profile_images/1081171630016159745/2iNZS4kj_normal.jpg"/>
    <hyperlink ref="V85" r:id="rId134" display="https://pbs.twimg.com/media/D6guGYpW0AAv0Xs.jpg"/>
    <hyperlink ref="V86" r:id="rId135" display="https://pbs.twimg.com/media/D5pfEPqX4AAnCPb.jpg"/>
    <hyperlink ref="V87" r:id="rId136" display="http://pbs.twimg.com/profile_images/1106936493849886726/Q5ItOAv2_normal.png"/>
    <hyperlink ref="V88" r:id="rId137" display="http://pbs.twimg.com/profile_images/1106936493849886726/Q5ItOAv2_normal.png"/>
    <hyperlink ref="V89" r:id="rId138" display="http://pbs.twimg.com/profile_images/1106936493849886726/Q5ItOAv2_normal.png"/>
    <hyperlink ref="V90" r:id="rId139" display="http://pbs.twimg.com/profile_images/1106936493849886726/Q5ItOAv2_normal.png"/>
    <hyperlink ref="V91" r:id="rId140" display="https://pbs.twimg.com/media/D6g7nA_W0AE9Mg0.png"/>
    <hyperlink ref="V92" r:id="rId141" display="https://pbs.twimg.com/media/D6g8ZnDXsAEYMJT.png"/>
    <hyperlink ref="V93" r:id="rId142" display="https://pbs.twimg.com/media/D6g9KQYWsAUDXMm.png"/>
    <hyperlink ref="V94" r:id="rId143" display="https://pbs.twimg.com/tweet_video_thumb/D6g-B27XsAAkRMB.jpg"/>
    <hyperlink ref="V95" r:id="rId144" display="https://pbs.twimg.com/tweet_video_thumb/D6Gr6fjWsAAqKvQ.jpg"/>
    <hyperlink ref="V96" r:id="rId145" display="http://pbs.twimg.com/profile_images/1101139263129825280/G5OsaxVg_normal.jpg"/>
    <hyperlink ref="V97" r:id="rId146" display="http://pbs.twimg.com/profile_images/1106936493849886726/Q5ItOAv2_normal.png"/>
    <hyperlink ref="V98" r:id="rId147" display="http://pbs.twimg.com/profile_images/1106936493849886726/Q5ItOAv2_normal.png"/>
    <hyperlink ref="V99" r:id="rId148" display="https://pbs.twimg.com/media/D6g-jKEW4AAzkUL.png"/>
    <hyperlink ref="V100" r:id="rId149" display="http://pbs.twimg.com/profile_images/658071446309216256/73rkUfXL_normal.jpg"/>
    <hyperlink ref="V101" r:id="rId150" display="http://pbs.twimg.com/profile_images/964947692953767937/aPtQ1RYu_normal.jpg"/>
    <hyperlink ref="V102" r:id="rId151" display="https://pbs.twimg.com/media/D6g_A3kXoAIWIS6.png"/>
    <hyperlink ref="V103" r:id="rId152" display="https://pbs.twimg.com/media/D6g_eB6WkAAb9-N.png"/>
    <hyperlink ref="V104" r:id="rId153" display="https://pbs.twimg.com/media/D6hhrlPWwAYyk-v.jpg"/>
    <hyperlink ref="V105" r:id="rId154" display="http://pbs.twimg.com/profile_images/1106936493849886726/Q5ItOAv2_normal.png"/>
    <hyperlink ref="V106" r:id="rId155" display="https://pbs.twimg.com/media/D59TVu1WkAMYj-3.jpg"/>
    <hyperlink ref="V107" r:id="rId156" display="http://pbs.twimg.com/profile_images/1106936493849886726/Q5ItOAv2_normal.png"/>
    <hyperlink ref="V108" r:id="rId157" display="http://pbs.twimg.com/profile_images/1106936493849886726/Q5ItOAv2_normal.png"/>
    <hyperlink ref="V109" r:id="rId158" display="http://pbs.twimg.com/profile_images/1106936493849886726/Q5ItOAv2_normal.png"/>
    <hyperlink ref="V110" r:id="rId159" display="http://pbs.twimg.com/profile_images/1106936493849886726/Q5ItOAv2_normal.png"/>
    <hyperlink ref="Z3" r:id="rId160" display="https://twitter.com/ashles3000/status/1126372015630376961"/>
    <hyperlink ref="Z4" r:id="rId161" display="https://twitter.com/martinemannion/status/1127882786378080256"/>
    <hyperlink ref="Z5" r:id="rId162" display="https://twitter.com/diginorthampton/status/1127850741333397504"/>
    <hyperlink ref="Z6" r:id="rId163" display="https://twitter.com/irisiot/status/1127960079096000512"/>
    <hyperlink ref="Z7" r:id="rId164" display="https://twitter.com/northantshouruk/status/1126529286700138496"/>
    <hyperlink ref="Z8" r:id="rId165" display="https://twitter.com/olibasciano/status/1127976262755131392"/>
    <hyperlink ref="Z9" r:id="rId166" display="https://twitter.com/awb1101/status/1128111368039800833"/>
    <hyperlink ref="Z10" r:id="rId167" display="https://twitter.com/archaeomark1/status/1125135944535949315"/>
    <hyperlink ref="Z11" r:id="rId168" display="https://twitter.com/gameartacademic/status/1125151038095396865"/>
    <hyperlink ref="Z12" r:id="rId169" display="https://twitter.com/aidan_wolf/status/1124997833159929856"/>
    <hyperlink ref="Z13" r:id="rId170" display="https://twitter.com/gameartacademic/status/1125162474959929349"/>
    <hyperlink ref="Z14" r:id="rId171" display="https://twitter.com/gameartacademic/status/1125426928956137472"/>
    <hyperlink ref="Z15" r:id="rId172" display="https://twitter.com/gameartacademic/status/1125680463895461888"/>
    <hyperlink ref="Z16" r:id="rId173" display="https://twitter.com/gameartacademic/status/1125730788954316800"/>
    <hyperlink ref="Z17" r:id="rId174" display="https://twitter.com/gameartacademic/status/1125737299902390273"/>
    <hyperlink ref="Z18" r:id="rId175" display="https://twitter.com/iammaxnathan/status/1125810289474187264"/>
    <hyperlink ref="Z19" r:id="rId176" display="https://twitter.com/gameartacademic/status/1125826496927555584"/>
    <hyperlink ref="Z20" r:id="rId177" display="https://twitter.com/normalvr/status/1125797808680964096"/>
    <hyperlink ref="Z21" r:id="rId178" display="https://twitter.com/gameartacademic/status/1125856530375553025"/>
    <hyperlink ref="Z22" r:id="rId179" display="https://twitter.com/diginorthampton/status/1126127896769089536"/>
    <hyperlink ref="Z23" r:id="rId180" display="https://twitter.com/gameartacademic/status/1126151867766124545"/>
    <hyperlink ref="Z24" r:id="rId181" display="https://twitter.com/_alisongoodyear/status/1126156131347435520"/>
    <hyperlink ref="Z25" r:id="rId182" display="https://twitter.com/gameartacademic/status/1126158334766325761"/>
    <hyperlink ref="Z26" r:id="rId183" display="https://twitter.com/gameartacademic/status/1126501960775901184"/>
    <hyperlink ref="Z27" r:id="rId184" display="https://twitter.com/dannyyosh/status/1126502719101923328"/>
    <hyperlink ref="Z28" r:id="rId185" display="https://twitter.com/gameartacademic/status/1126502020070891521"/>
    <hyperlink ref="Z29" r:id="rId186" display="https://twitter.com/miriambellard/status/1126378363126460416"/>
    <hyperlink ref="Z30" r:id="rId187" display="https://twitter.com/gameartacademic/status/1126382271966191617"/>
    <hyperlink ref="Z31" r:id="rId188" display="https://twitter.com/gameartacademic/status/1126389902340493313"/>
    <hyperlink ref="Z32" r:id="rId189" display="https://twitter.com/gameartacademic/status/1126390916628066304"/>
    <hyperlink ref="Z33" r:id="rId190" display="https://twitter.com/gameartacademic/status/1126631273609478145"/>
    <hyperlink ref="Z34" r:id="rId191" display="https://twitter.com/noodlethings/status/1126674945684250626"/>
    <hyperlink ref="Z35" r:id="rId192" display="https://twitter.com/gameartacademic/status/1126862047390646272"/>
    <hyperlink ref="Z36" r:id="rId193" display="https://twitter.com/gameartacademic/status/1127125410813239297"/>
    <hyperlink ref="Z37" r:id="rId194" display="https://twitter.com/gameartacademic/status/1127126789246062597"/>
    <hyperlink ref="Z38" r:id="rId195" display="https://twitter.com/tomsgameart/status/1127320630318252033"/>
    <hyperlink ref="Z39" r:id="rId196" display="https://twitter.com/gameartacademic/status/1127357317157130242"/>
    <hyperlink ref="Z40" r:id="rId197" display="https://twitter.com/humbugg__/status/1127359697554747392"/>
    <hyperlink ref="Z41" r:id="rId198" display="https://twitter.com/gameartacademic/status/1127365821913882624"/>
    <hyperlink ref="Z42" r:id="rId199" display="https://twitter.com/psn_electricdc/status/1126160426625060865"/>
    <hyperlink ref="Z43" r:id="rId200" display="https://twitter.com/gameartacademic/status/1127584928248553473"/>
    <hyperlink ref="Z44" r:id="rId201" display="https://twitter.com/hamillhimself/status/1126953845278396417"/>
    <hyperlink ref="Z45" r:id="rId202" display="https://twitter.com/gameartacademic/status/1127585059970650113"/>
    <hyperlink ref="Z46" r:id="rId203" display="https://twitter.com/magdasawon/status/1127696945735249922"/>
    <hyperlink ref="Z47" r:id="rId204" display="https://twitter.com/gameartacademic/status/1127695596209541120"/>
    <hyperlink ref="Z48" r:id="rId205" display="https://twitter.com/gameartacademic/status/1127699652906835968"/>
    <hyperlink ref="Z49" r:id="rId206" display="https://twitter.com/gameartacademic/status/1127878050618560512"/>
    <hyperlink ref="Z50" r:id="rId207" display="https://twitter.com/diginorthampton/status/1127883912095649792"/>
    <hyperlink ref="Z51" r:id="rId208" display="https://twitter.com/gameartacademic/status/1127884579598217216"/>
    <hyperlink ref="Z52" r:id="rId209" display="https://twitter.com/diginorthampton/status/1127918990385471488"/>
    <hyperlink ref="Z53" r:id="rId210" display="https://twitter.com/gameartacademic/status/1127953739044786176"/>
    <hyperlink ref="Z54" r:id="rId211" display="https://twitter.com/gameartacademic/status/1127964902373478405"/>
    <hyperlink ref="Z55" r:id="rId212" display="https://twitter.com/gameartacademic/status/1127975408027217923"/>
    <hyperlink ref="Z56" r:id="rId213" display="https://twitter.com/nrthmptonevents/status/1127994440616939522"/>
    <hyperlink ref="Z57" r:id="rId214" display="https://twitter.com/gameartacademic/status/1127995352886448128"/>
    <hyperlink ref="Z58" r:id="rId215" display="https://twitter.com/gameartacademic/status/1128012862159503360"/>
    <hyperlink ref="Z59" r:id="rId216" display="https://twitter.com/gameartacademic/status/1128027123703341059"/>
    <hyperlink ref="Z60" r:id="rId217" display="https://twitter.com/gameartacademic/status/1128027374325518337"/>
    <hyperlink ref="Z61" r:id="rId218" display="https://twitter.com/gameartacademic/status/1128058773682180096"/>
    <hyperlink ref="Z62" r:id="rId219" display="https://twitter.com/northantshouruk/status/1127994278414835713"/>
    <hyperlink ref="Z63" r:id="rId220" display="https://twitter.com/northantshouruk/status/1128040805099364353"/>
    <hyperlink ref="Z64" r:id="rId221" display="https://twitter.com/gameartacademic/status/1127992234631139328"/>
    <hyperlink ref="Z65" r:id="rId222" display="https://twitter.com/gameartacademic/status/1127995005522432000"/>
    <hyperlink ref="Z66" r:id="rId223" display="https://twitter.com/gameartacademic/status/1128060744615047168"/>
    <hyperlink ref="Z67" r:id="rId224" display="https://twitter.com/belgianboolean/status/1128062951091523584"/>
    <hyperlink ref="Z68" r:id="rId225" display="https://twitter.com/gameartacademic/status/1128062565265731584"/>
    <hyperlink ref="Z69" r:id="rId226" display="https://twitter.com/gameartacademic/status/1128063671194677248"/>
    <hyperlink ref="Z70" r:id="rId227" display="https://twitter.com/gameartacademic/status/1128063942599876614"/>
    <hyperlink ref="Z71" r:id="rId228" display="https://twitter.com/belgianboolean/status/1128063930029498369"/>
    <hyperlink ref="Z72" r:id="rId229" display="https://twitter.com/gameartacademic/status/1128064075504680960"/>
    <hyperlink ref="Z73" r:id="rId230" display="https://twitter.com/gameartacademic/status/1128212283019210752"/>
    <hyperlink ref="Z74" r:id="rId231" display="https://twitter.com/scottturneruon/status/1125301706206662659"/>
    <hyperlink ref="Z75" r:id="rId232" display="https://twitter.com/scottturneruon/status/1125768072260808704"/>
    <hyperlink ref="Z76" r:id="rId233" display="https://twitter.com/scottturneruon/status/1128222796524457984"/>
    <hyperlink ref="Z77" r:id="rId234" display="https://twitter.com/gameartacademic/status/1125309375227232257"/>
    <hyperlink ref="Z78" r:id="rId235" display="https://twitter.com/gameartacademic/status/1125765678626217986"/>
    <hyperlink ref="Z79" r:id="rId236" display="https://twitter.com/gameartacademic/status/1125832789117550593"/>
    <hyperlink ref="Z80" r:id="rId237" display="https://twitter.com/gameartacademic/status/1127266956158148609"/>
    <hyperlink ref="Z81" r:id="rId238" display="https://twitter.com/gameartacademic/status/1128207038545264641"/>
    <hyperlink ref="Z82" r:id="rId239" display="https://twitter.com/gameartacademic/status/1128214784363630592"/>
    <hyperlink ref="Z83" r:id="rId240" display="https://twitter.com/diginorthampton/status/1124315587960811520"/>
    <hyperlink ref="Z84" r:id="rId241" display="https://twitter.com/diginorthampton/status/1125701549815152641"/>
    <hyperlink ref="Z85" r:id="rId242" display="https://twitter.com/diginorthampton/status/1128202478602850305"/>
    <hyperlink ref="Z86" r:id="rId243" display="https://twitter.com/gameartacademic/status/1125681375418490880"/>
    <hyperlink ref="Z87" r:id="rId244" display="https://twitter.com/gameartacademic/status/1125709542661218304"/>
    <hyperlink ref="Z88" r:id="rId245" display="https://twitter.com/gameartacademic/status/1126424781392416768"/>
    <hyperlink ref="Z89" r:id="rId246" display="https://twitter.com/gameartacademic/status/1128193624519454720"/>
    <hyperlink ref="Z90" r:id="rId247" display="https://twitter.com/gameartacademic/status/1128202743016042496"/>
    <hyperlink ref="Z91" r:id="rId248" display="https://twitter.com/gameartacademic/status/1128217267047628801"/>
    <hyperlink ref="Z92" r:id="rId249" display="https://twitter.com/gameartacademic/status/1128218436218314752"/>
    <hyperlink ref="Z93" r:id="rId250" display="https://twitter.com/gameartacademic/status/1128219187258830848"/>
    <hyperlink ref="Z94" r:id="rId251" display="https://twitter.com/gameartacademic/status/1128220155694198784"/>
    <hyperlink ref="Z95" r:id="rId252" display="https://twitter.com/vr_sam/status/1126370415444746241"/>
    <hyperlink ref="Z96" r:id="rId253" display="https://twitter.com/vr_sam/status/1128223867066114049"/>
    <hyperlink ref="Z97" r:id="rId254" display="https://twitter.com/gameartacademic/status/1126369643726241792"/>
    <hyperlink ref="Z98" r:id="rId255" display="https://twitter.com/gameartacademic/status/1126371070943145984"/>
    <hyperlink ref="Z99" r:id="rId256" display="https://twitter.com/gameartacademic/status/1128220489472708609"/>
    <hyperlink ref="Z100" r:id="rId257" display="https://twitter.com/_alisongoodyear/status/1128224923527282690"/>
    <hyperlink ref="Z101" r:id="rId258" display="https://twitter.com/drmmu/status/1128231316628152320"/>
    <hyperlink ref="Z102" r:id="rId259" display="https://twitter.com/gameartacademic/status/1128221136930603009"/>
    <hyperlink ref="Z103" r:id="rId260" display="https://twitter.com/gameartacademic/status/1128221503600975872"/>
    <hyperlink ref="Z104" r:id="rId261" display="https://twitter.com/gameartacademic/status/1128259353453256705"/>
    <hyperlink ref="Z105" r:id="rId262" display="https://twitter.com/gameartacademic/status/1125397245111697408"/>
    <hyperlink ref="Z106" r:id="rId263" display="https://twitter.com/gameartacademic/status/1125710067104407554"/>
    <hyperlink ref="Z107" r:id="rId264" display="https://twitter.com/gameartacademic/status/1125768313034952709"/>
    <hyperlink ref="Z108" r:id="rId265" display="https://twitter.com/gameartacademic/status/1127358276541272064"/>
    <hyperlink ref="Z109" r:id="rId266" display="https://twitter.com/gameartacademic/status/1128059844190248961"/>
    <hyperlink ref="Z110" r:id="rId267" display="https://twitter.com/gameartacademic/status/1128221882581491713"/>
    <hyperlink ref="R115" r:id="rId268" display="https://www.theguardian.com/artanddesign/2019/may/07/cathy-wilkes-british-pavilion-review-venice-biennale?CMP=share_btn_tw"/>
    <hyperlink ref="R119" r:id="rId269" display="https://www.northampton.ac.uk/news/games-art-students-hanging-gardens-of-babylon-walkthrough-is-screened-in-westminster-and-by-us-media-giant/"/>
    <hyperlink ref="R124" r:id="rId270" display="https://zealous.co/curiousdukegallery/opportunity/Secret-Art-Prize-2019/"/>
    <hyperlink ref="R134" r:id="rId271" display="https://twitter.com/FamousMonsters/status/1126974981013819392"/>
    <hyperlink ref="R135" r:id="rId272" display="https://twitter.com/MagsthePirate/status/1126104223144382464"/>
    <hyperlink ref="R140" r:id="rId273" display="https://northantshour.wordpress.com/"/>
    <hyperlink ref="U111" r:id="rId274" display="https://pbs.twimg.com/media/D6cxezUWsAA3sXD.jpg"/>
    <hyperlink ref="U124" r:id="rId275" display="https://pbs.twimg.com/media/D6g6bWiX4AAc9-t.png"/>
    <hyperlink ref="U128" r:id="rId276" display="https://pbs.twimg.com/media/D6dNwAqWAAE9hsX.jpg"/>
    <hyperlink ref="U131" r:id="rId277" display="https://pbs.twimg.com/media/D6PTw49WAAEGxAS.jpg"/>
    <hyperlink ref="U137" r:id="rId278" display="https://pbs.twimg.com/media/D5dRb0nXoAAw2BM.jpg"/>
    <hyperlink ref="V111" r:id="rId279" display="https://pbs.twimg.com/media/D6cxezUWsAA3sXD.jpg"/>
    <hyperlink ref="V112" r:id="rId280" display="http://pbs.twimg.com/profile_images/895423539553210368/q1Au_r5h_normal.jpg"/>
    <hyperlink ref="V113" r:id="rId281" display="http://pbs.twimg.com/profile_images/1101139263129825280/G5OsaxVg_normal.jpg"/>
    <hyperlink ref="V114" r:id="rId282" display="http://pbs.twimg.com/profile_images/1101139263129825280/G5OsaxVg_normal.jpg"/>
    <hyperlink ref="V115" r:id="rId283" display="http://pbs.twimg.com/profile_images/378800000063692684/28931d73b5c5cf2f2943e1f7ecefe764_normal.jpeg"/>
    <hyperlink ref="V116" r:id="rId284" display="http://pbs.twimg.com/profile_images/79837191/Magdalena_Sawon_Postmasters_normal.jpg"/>
    <hyperlink ref="V117" r:id="rId285" display="http://pbs.twimg.com/profile_images/1042766785408380928/b2NTSK4h_normal.jpg"/>
    <hyperlink ref="V118" r:id="rId286" display="http://pbs.twimg.com/profile_images/1042766785408380928/b2NTSK4h_normal.jpg"/>
    <hyperlink ref="V119" r:id="rId287" display="http://pbs.twimg.com/profile_images/1081171630016159745/2iNZS4kj_normal.jpg"/>
    <hyperlink ref="V120" r:id="rId288" display="http://pbs.twimg.com/profile_images/1046034987361992704/5pJ0Pw3m_normal.jpg"/>
    <hyperlink ref="V121" r:id="rId289" display="http://pbs.twimg.com/profile_images/1093495547074433024/NFRGStbx_normal.jpg"/>
    <hyperlink ref="V122" r:id="rId290" display="http://pbs.twimg.com/profile_images/801350663921864704/iwtssBRC_normal.jpg"/>
    <hyperlink ref="V123" r:id="rId291" display="http://pbs.twimg.com/profile_images/806589323520798720/Oe9T7lO__normal.jpg"/>
    <hyperlink ref="V124" r:id="rId292" display="https://pbs.twimg.com/media/D6g6bWiX4AAc9-t.png"/>
    <hyperlink ref="V125" r:id="rId293" display="http://pbs.twimg.com/profile_images/1078391037297639424/u1Pbamay_normal.jpg"/>
    <hyperlink ref="V126" r:id="rId294" display="http://pbs.twimg.com/profile_images/983447444288655360/nmoFq5mc_normal.jpg"/>
    <hyperlink ref="V127" r:id="rId295" display="http://pbs.twimg.com/profile_images/983447444288655360/nmoFq5mc_normal.jpg"/>
    <hyperlink ref="V128" r:id="rId296" display="https://pbs.twimg.com/media/D6dNwAqWAAE9hsX.jpg"/>
    <hyperlink ref="V129" r:id="rId297" display="http://pbs.twimg.com/profile_images/769109491019288576/NVLLkxRj_normal.jpg"/>
    <hyperlink ref="V130" r:id="rId298" display="http://pbs.twimg.com/profile_images/1088171765933723650/fcBHFXhi_normal.jpg"/>
    <hyperlink ref="V131" r:id="rId299" display="https://pbs.twimg.com/media/D6PTw49WAAEGxAS.jpg"/>
    <hyperlink ref="V132" r:id="rId300" display="http://pbs.twimg.com/profile_images/378800000758550882/fc92c7f73abab274dd0784922a82a8b6_normal.png"/>
    <hyperlink ref="V133" r:id="rId301" display="http://pbs.twimg.com/profile_images/1116313295831564288/S79PjRyz_normal.png"/>
    <hyperlink ref="V134" r:id="rId302" display="http://pbs.twimg.com/profile_images/1116313295831564288/S79PjRyz_normal.png"/>
    <hyperlink ref="V135" r:id="rId303" display="http://pbs.twimg.com/profile_images/987637779638243329/XbVnLn7X_normal.jpg"/>
    <hyperlink ref="V136" r:id="rId304" display="http://pbs.twimg.com/profile_images/987637779638243329/XbVnLn7X_normal.jpg"/>
    <hyperlink ref="V137" r:id="rId305" display="https://pbs.twimg.com/media/D5dRb0nXoAAw2BM.jpg"/>
    <hyperlink ref="V138" r:id="rId306" display="http://pbs.twimg.com/profile_images/1106936493849886726/Q5ItOAv2_normal.png"/>
    <hyperlink ref="V139" r:id="rId307" display="http://pbs.twimg.com/profile_images/1100154017802604544/8eD0TXhr_normal.jpg"/>
    <hyperlink ref="V140" r:id="rId308" display="http://pbs.twimg.com/profile_images/726711839762059264/TQcCfWe-_normal.jpg"/>
    <hyperlink ref="Z111" r:id="rId309" display="https://twitter.com/nick_petford/status/1127924644718219269"/>
    <hyperlink ref="Z112" r:id="rId310" display="https://twitter.com/omend4/status/1128053412728311808"/>
    <hyperlink ref="Z113" r:id="rId311" display="https://twitter.com/vr_sam/status/1126364967001894912"/>
    <hyperlink ref="Z114" r:id="rId312" display="https://twitter.com/vr_sam/status/1126365763894431744"/>
    <hyperlink ref="Z115" r:id="rId313" display="https://twitter.com/searleadrian/status/1125801735342182400"/>
    <hyperlink ref="Z116" r:id="rId314" display="https://twitter.com/magdasawon/status/1127681005295423488"/>
    <hyperlink ref="Z117" r:id="rId315" display="https://twitter.com/angry_voice/status/1125426161746677760"/>
    <hyperlink ref="Z118" r:id="rId316" display="https://twitter.com/angry_voice/status/1125426163034263552"/>
    <hyperlink ref="Z119" r:id="rId317" display="https://twitter.com/diginorthampton/status/1125668507822239746"/>
    <hyperlink ref="Z120" r:id="rId318" display="https://twitter.com/olibasciano/status/1127974372218556417"/>
    <hyperlink ref="Z121" r:id="rId319" display="https://twitter.com/maxbarrister/status/1126842186866274305"/>
    <hyperlink ref="Z122" r:id="rId320" display="https://twitter.com/anisminic/status/1126860360957534208"/>
    <hyperlink ref="Z123" r:id="rId321" display="https://twitter.com/silent0siris/status/1128025304675565568"/>
    <hyperlink ref="Z124" r:id="rId322" display="https://twitter.com/secretartprize/status/1128215949763579905"/>
    <hyperlink ref="Z125" r:id="rId323" display="https://twitter.com/annahollinrake/status/1128059494729121792"/>
    <hyperlink ref="Z126" r:id="rId324" display="https://twitter.com/belgianboolean/status/1128060158599409672"/>
    <hyperlink ref="Z127" r:id="rId325" display="https://twitter.com/belgianboolean/status/1128010566759538688"/>
    <hyperlink ref="Z128" r:id="rId326" display="https://twitter.com/januszczak/status/1127956026374930432"/>
    <hyperlink ref="Z129" r:id="rId327" display="https://twitter.com/historyscientis/status/1127123482129633280"/>
    <hyperlink ref="Z130" r:id="rId328" display="https://twitter.com/junrussell/status/1127124512993153024"/>
    <hyperlink ref="Z131" r:id="rId329" display="https://twitter.com/gletherby/status/1126977177503838208"/>
    <hyperlink ref="Z132" r:id="rId330" display="https://twitter.com/xiotex/status/1127124154493427712"/>
    <hyperlink ref="Z133" r:id="rId331" display="https://twitter.com/tprstly/status/1127124209837199361"/>
    <hyperlink ref="Z134" r:id="rId332" display="https://twitter.com/tprstly/status/1127121578804879360"/>
    <hyperlink ref="Z135" r:id="rId333" display="https://twitter.com/miriambellard/status/1126385289516261376"/>
    <hyperlink ref="Z136" r:id="rId334" display="https://twitter.com/miriambellard/status/1126385291151978497"/>
    <hyperlink ref="Z137" r:id="rId335" display="https://twitter.com/archaeomark1/status/1123456200820043776"/>
    <hyperlink ref="Z138" r:id="rId336" display="https://twitter.com/gameartacademic/status/1123470175184011270"/>
    <hyperlink ref="Z139" r:id="rId337" display="https://twitter.com/noodlethings/status/1126627639618408451"/>
    <hyperlink ref="Z140" r:id="rId338" display="https://twitter.com/northantshouruk/status/1127987503045025792"/>
  </hyperlinks>
  <printOptions/>
  <pageMargins left="0.7" right="0.7" top="0.75" bottom="0.75" header="0.3" footer="0.3"/>
  <pageSetup horizontalDpi="600" verticalDpi="600" orientation="portrait" r:id="rId342"/>
  <legacyDrawing r:id="rId340"/>
  <tableParts>
    <tablePart r:id="rId34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2347</v>
      </c>
      <c r="B1" s="13" t="s">
        <v>34</v>
      </c>
    </row>
    <row r="2" spans="1:2" ht="15">
      <c r="A2" s="124" t="s">
        <v>243</v>
      </c>
      <c r="B2" s="79">
        <v>6360.333333</v>
      </c>
    </row>
    <row r="3" spans="1:2" ht="15">
      <c r="A3" s="124" t="s">
        <v>239</v>
      </c>
      <c r="B3" s="79">
        <v>1950</v>
      </c>
    </row>
    <row r="4" spans="1:2" ht="15">
      <c r="A4" s="124" t="s">
        <v>237</v>
      </c>
      <c r="B4" s="79">
        <v>72</v>
      </c>
    </row>
    <row r="5" spans="1:2" ht="15">
      <c r="A5" s="124" t="s">
        <v>236</v>
      </c>
      <c r="B5" s="79">
        <v>50</v>
      </c>
    </row>
    <row r="6" spans="1:2" ht="15">
      <c r="A6" s="124" t="s">
        <v>238</v>
      </c>
      <c r="B6" s="79">
        <v>50</v>
      </c>
    </row>
    <row r="7" spans="1:2" ht="15">
      <c r="A7" s="124" t="s">
        <v>251</v>
      </c>
      <c r="B7" s="79">
        <v>5</v>
      </c>
    </row>
    <row r="8" spans="1:2" ht="15">
      <c r="A8" s="124" t="s">
        <v>247</v>
      </c>
      <c r="B8" s="79">
        <v>3.666667</v>
      </c>
    </row>
    <row r="9" spans="1:2" ht="15">
      <c r="A9" s="124" t="s">
        <v>242</v>
      </c>
      <c r="B9" s="79">
        <v>1</v>
      </c>
    </row>
    <row r="10" spans="1:2" ht="15">
      <c r="A10" s="124" t="s">
        <v>260</v>
      </c>
      <c r="B10" s="79">
        <v>0.666667</v>
      </c>
    </row>
    <row r="11" spans="1:2" ht="15">
      <c r="A11" s="124" t="s">
        <v>291</v>
      </c>
      <c r="B11" s="79">
        <v>0.666667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workbookViewId="0" topLeftCell="A1"/>
  </sheetViews>
  <sheetFormatPr defaultColWidth="9.140625" defaultRowHeight="15"/>
  <cols>
    <col min="1" max="1" width="12.8515625" style="0" bestFit="1" customWidth="1"/>
    <col min="2" max="2" width="23.57421875" style="0" bestFit="1" customWidth="1"/>
  </cols>
  <sheetData>
    <row r="25" spans="1:2" ht="15">
      <c r="A25" s="140" t="s">
        <v>2349</v>
      </c>
      <c r="B25" t="s">
        <v>2348</v>
      </c>
    </row>
    <row r="26" spans="1:2" ht="15">
      <c r="A26" s="141" t="s">
        <v>2351</v>
      </c>
      <c r="B26" s="3">
        <v>138</v>
      </c>
    </row>
    <row r="27" spans="1:2" ht="15">
      <c r="A27" s="142" t="s">
        <v>2352</v>
      </c>
      <c r="B27" s="3">
        <v>138</v>
      </c>
    </row>
    <row r="28" spans="1:2" ht="15">
      <c r="A28" s="143" t="s">
        <v>2353</v>
      </c>
      <c r="B28" s="3">
        <v>2</v>
      </c>
    </row>
    <row r="29" spans="1:2" ht="15">
      <c r="A29" s="144" t="s">
        <v>2354</v>
      </c>
      <c r="B29" s="3">
        <v>1</v>
      </c>
    </row>
    <row r="30" spans="1:2" ht="15">
      <c r="A30" s="144" t="s">
        <v>2355</v>
      </c>
      <c r="B30" s="3">
        <v>1</v>
      </c>
    </row>
    <row r="31" spans="1:2" ht="15">
      <c r="A31" s="143" t="s">
        <v>2356</v>
      </c>
      <c r="B31" s="3">
        <v>1</v>
      </c>
    </row>
    <row r="32" spans="1:2" ht="15">
      <c r="A32" s="144" t="s">
        <v>2269</v>
      </c>
      <c r="B32" s="3">
        <v>1</v>
      </c>
    </row>
    <row r="33" spans="1:2" ht="15">
      <c r="A33" s="143" t="s">
        <v>2357</v>
      </c>
      <c r="B33" s="3">
        <v>4</v>
      </c>
    </row>
    <row r="34" spans="1:2" ht="15">
      <c r="A34" s="144" t="s">
        <v>2358</v>
      </c>
      <c r="B34" s="3">
        <v>1</v>
      </c>
    </row>
    <row r="35" spans="1:2" ht="15">
      <c r="A35" s="144" t="s">
        <v>2359</v>
      </c>
      <c r="B35" s="3">
        <v>1</v>
      </c>
    </row>
    <row r="36" spans="1:2" ht="15">
      <c r="A36" s="144" t="s">
        <v>2360</v>
      </c>
      <c r="B36" s="3">
        <v>1</v>
      </c>
    </row>
    <row r="37" spans="1:2" ht="15">
      <c r="A37" s="144" t="s">
        <v>2117</v>
      </c>
      <c r="B37" s="3">
        <v>1</v>
      </c>
    </row>
    <row r="38" spans="1:2" ht="15">
      <c r="A38" s="143" t="s">
        <v>2361</v>
      </c>
      <c r="B38" s="3">
        <v>6</v>
      </c>
    </row>
    <row r="39" spans="1:2" ht="15">
      <c r="A39" s="144" t="s">
        <v>2362</v>
      </c>
      <c r="B39" s="3">
        <v>1</v>
      </c>
    </row>
    <row r="40" spans="1:2" ht="15">
      <c r="A40" s="144" t="s">
        <v>2363</v>
      </c>
      <c r="B40" s="3">
        <v>1</v>
      </c>
    </row>
    <row r="41" spans="1:2" ht="15">
      <c r="A41" s="144" t="s">
        <v>2364</v>
      </c>
      <c r="B41" s="3">
        <v>1</v>
      </c>
    </row>
    <row r="42" spans="1:2" ht="15">
      <c r="A42" s="144" t="s">
        <v>2365</v>
      </c>
      <c r="B42" s="3">
        <v>3</v>
      </c>
    </row>
    <row r="43" spans="1:2" ht="15">
      <c r="A43" s="143" t="s">
        <v>2366</v>
      </c>
      <c r="B43" s="3">
        <v>17</v>
      </c>
    </row>
    <row r="44" spans="1:2" ht="15">
      <c r="A44" s="144" t="s">
        <v>2362</v>
      </c>
      <c r="B44" s="3">
        <v>1</v>
      </c>
    </row>
    <row r="45" spans="1:2" ht="15">
      <c r="A45" s="144" t="s">
        <v>2363</v>
      </c>
      <c r="B45" s="3">
        <v>2</v>
      </c>
    </row>
    <row r="46" spans="1:2" ht="15">
      <c r="A46" s="144" t="s">
        <v>2367</v>
      </c>
      <c r="B46" s="3">
        <v>1</v>
      </c>
    </row>
    <row r="47" spans="1:2" ht="15">
      <c r="A47" s="144" t="s">
        <v>2368</v>
      </c>
      <c r="B47" s="3">
        <v>2</v>
      </c>
    </row>
    <row r="48" spans="1:2" ht="15">
      <c r="A48" s="144" t="s">
        <v>2358</v>
      </c>
      <c r="B48" s="3">
        <v>1</v>
      </c>
    </row>
    <row r="49" spans="1:2" ht="15">
      <c r="A49" s="144" t="s">
        <v>2369</v>
      </c>
      <c r="B49" s="3">
        <v>1</v>
      </c>
    </row>
    <row r="50" spans="1:2" ht="15">
      <c r="A50" s="144" t="s">
        <v>2269</v>
      </c>
      <c r="B50" s="3">
        <v>3</v>
      </c>
    </row>
    <row r="51" spans="1:2" ht="15">
      <c r="A51" s="144" t="s">
        <v>2370</v>
      </c>
      <c r="B51" s="3">
        <v>2</v>
      </c>
    </row>
    <row r="52" spans="1:2" ht="15">
      <c r="A52" s="144" t="s">
        <v>2171</v>
      </c>
      <c r="B52" s="3">
        <v>1</v>
      </c>
    </row>
    <row r="53" spans="1:2" ht="15">
      <c r="A53" s="144" t="s">
        <v>2371</v>
      </c>
      <c r="B53" s="3">
        <v>2</v>
      </c>
    </row>
    <row r="54" spans="1:2" ht="15">
      <c r="A54" s="144" t="s">
        <v>2359</v>
      </c>
      <c r="B54" s="3">
        <v>1</v>
      </c>
    </row>
    <row r="55" spans="1:2" ht="15">
      <c r="A55" s="143" t="s">
        <v>2372</v>
      </c>
      <c r="B55" s="3">
        <v>5</v>
      </c>
    </row>
    <row r="56" spans="1:2" ht="15">
      <c r="A56" s="144" t="s">
        <v>2269</v>
      </c>
      <c r="B56" s="3">
        <v>1</v>
      </c>
    </row>
    <row r="57" spans="1:2" ht="15">
      <c r="A57" s="144" t="s">
        <v>2365</v>
      </c>
      <c r="B57" s="3">
        <v>1</v>
      </c>
    </row>
    <row r="58" spans="1:2" ht="15">
      <c r="A58" s="144" t="s">
        <v>2370</v>
      </c>
      <c r="B58" s="3">
        <v>3</v>
      </c>
    </row>
    <row r="59" spans="1:2" ht="15">
      <c r="A59" s="143" t="s">
        <v>2373</v>
      </c>
      <c r="B59" s="3">
        <v>19</v>
      </c>
    </row>
    <row r="60" spans="1:2" ht="15">
      <c r="A60" s="144" t="s">
        <v>2354</v>
      </c>
      <c r="B60" s="3">
        <v>2</v>
      </c>
    </row>
    <row r="61" spans="1:2" ht="15">
      <c r="A61" s="144" t="s">
        <v>2355</v>
      </c>
      <c r="B61" s="3">
        <v>5</v>
      </c>
    </row>
    <row r="62" spans="1:2" ht="15">
      <c r="A62" s="144" t="s">
        <v>2362</v>
      </c>
      <c r="B62" s="3">
        <v>5</v>
      </c>
    </row>
    <row r="63" spans="1:2" ht="15">
      <c r="A63" s="144" t="s">
        <v>2367</v>
      </c>
      <c r="B63" s="3">
        <v>1</v>
      </c>
    </row>
    <row r="64" spans="1:2" ht="15">
      <c r="A64" s="144" t="s">
        <v>2269</v>
      </c>
      <c r="B64" s="3">
        <v>2</v>
      </c>
    </row>
    <row r="65" spans="1:2" ht="15">
      <c r="A65" s="144" t="s">
        <v>2365</v>
      </c>
      <c r="B65" s="3">
        <v>1</v>
      </c>
    </row>
    <row r="66" spans="1:2" ht="15">
      <c r="A66" s="144" t="s">
        <v>2370</v>
      </c>
      <c r="B66" s="3">
        <v>1</v>
      </c>
    </row>
    <row r="67" spans="1:2" ht="15">
      <c r="A67" s="144" t="s">
        <v>2374</v>
      </c>
      <c r="B67" s="3">
        <v>2</v>
      </c>
    </row>
    <row r="68" spans="1:2" ht="15">
      <c r="A68" s="143" t="s">
        <v>2375</v>
      </c>
      <c r="B68" s="3">
        <v>6</v>
      </c>
    </row>
    <row r="69" spans="1:2" ht="15">
      <c r="A69" s="144" t="s">
        <v>2376</v>
      </c>
      <c r="B69" s="3">
        <v>1</v>
      </c>
    </row>
    <row r="70" spans="1:2" ht="15">
      <c r="A70" s="144" t="s">
        <v>2364</v>
      </c>
      <c r="B70" s="3">
        <v>1</v>
      </c>
    </row>
    <row r="71" spans="1:2" ht="15">
      <c r="A71" s="144" t="s">
        <v>2269</v>
      </c>
      <c r="B71" s="3">
        <v>2</v>
      </c>
    </row>
    <row r="72" spans="1:2" ht="15">
      <c r="A72" s="144" t="s">
        <v>2359</v>
      </c>
      <c r="B72" s="3">
        <v>1</v>
      </c>
    </row>
    <row r="73" spans="1:2" ht="15">
      <c r="A73" s="144" t="s">
        <v>2117</v>
      </c>
      <c r="B73" s="3">
        <v>1</v>
      </c>
    </row>
    <row r="74" spans="1:2" ht="15">
      <c r="A74" s="143" t="s">
        <v>2377</v>
      </c>
      <c r="B74" s="3">
        <v>12</v>
      </c>
    </row>
    <row r="75" spans="1:2" ht="15">
      <c r="A75" s="144" t="s">
        <v>2363</v>
      </c>
      <c r="B75" s="3">
        <v>7</v>
      </c>
    </row>
    <row r="76" spans="1:2" ht="15">
      <c r="A76" s="144" t="s">
        <v>2171</v>
      </c>
      <c r="B76" s="3">
        <v>1</v>
      </c>
    </row>
    <row r="77" spans="1:2" ht="15">
      <c r="A77" s="144" t="s">
        <v>2360</v>
      </c>
      <c r="B77" s="3">
        <v>1</v>
      </c>
    </row>
    <row r="78" spans="1:2" ht="15">
      <c r="A78" s="144" t="s">
        <v>2374</v>
      </c>
      <c r="B78" s="3">
        <v>3</v>
      </c>
    </row>
    <row r="79" spans="1:2" ht="15">
      <c r="A79" s="143" t="s">
        <v>2378</v>
      </c>
      <c r="B79" s="3">
        <v>7</v>
      </c>
    </row>
    <row r="80" spans="1:2" ht="15">
      <c r="A80" s="144" t="s">
        <v>2379</v>
      </c>
      <c r="B80" s="3">
        <v>1</v>
      </c>
    </row>
    <row r="81" spans="1:2" ht="15">
      <c r="A81" s="144" t="s">
        <v>2269</v>
      </c>
      <c r="B81" s="3">
        <v>2</v>
      </c>
    </row>
    <row r="82" spans="1:2" ht="15">
      <c r="A82" s="144" t="s">
        <v>2360</v>
      </c>
      <c r="B82" s="3">
        <v>1</v>
      </c>
    </row>
    <row r="83" spans="1:2" ht="15">
      <c r="A83" s="144" t="s">
        <v>2117</v>
      </c>
      <c r="B83" s="3">
        <v>3</v>
      </c>
    </row>
    <row r="84" spans="1:2" ht="15">
      <c r="A84" s="143" t="s">
        <v>2380</v>
      </c>
      <c r="B84" s="3">
        <v>38</v>
      </c>
    </row>
    <row r="85" spans="1:2" ht="15">
      <c r="A85" s="144" t="s">
        <v>2363</v>
      </c>
      <c r="B85" s="3">
        <v>1</v>
      </c>
    </row>
    <row r="86" spans="1:2" ht="15">
      <c r="A86" s="144" t="s">
        <v>2368</v>
      </c>
      <c r="B86" s="3">
        <v>4</v>
      </c>
    </row>
    <row r="87" spans="1:2" ht="15">
      <c r="A87" s="144" t="s">
        <v>2369</v>
      </c>
      <c r="B87" s="3">
        <v>1</v>
      </c>
    </row>
    <row r="88" spans="1:2" ht="15">
      <c r="A88" s="144" t="s">
        <v>2364</v>
      </c>
      <c r="B88" s="3">
        <v>1</v>
      </c>
    </row>
    <row r="89" spans="1:2" ht="15">
      <c r="A89" s="144" t="s">
        <v>2365</v>
      </c>
      <c r="B89" s="3">
        <v>4</v>
      </c>
    </row>
    <row r="90" spans="1:2" ht="15">
      <c r="A90" s="144" t="s">
        <v>2370</v>
      </c>
      <c r="B90" s="3">
        <v>3</v>
      </c>
    </row>
    <row r="91" spans="1:2" ht="15">
      <c r="A91" s="144" t="s">
        <v>2171</v>
      </c>
      <c r="B91" s="3">
        <v>6</v>
      </c>
    </row>
    <row r="92" spans="1:2" ht="15">
      <c r="A92" s="144" t="s">
        <v>2371</v>
      </c>
      <c r="B92" s="3">
        <v>1</v>
      </c>
    </row>
    <row r="93" spans="1:2" ht="15">
      <c r="A93" s="144" t="s">
        <v>2381</v>
      </c>
      <c r="B93" s="3">
        <v>3</v>
      </c>
    </row>
    <row r="94" spans="1:2" ht="15">
      <c r="A94" s="144" t="s">
        <v>2359</v>
      </c>
      <c r="B94" s="3">
        <v>2</v>
      </c>
    </row>
    <row r="95" spans="1:2" ht="15">
      <c r="A95" s="144" t="s">
        <v>2360</v>
      </c>
      <c r="B95" s="3">
        <v>1</v>
      </c>
    </row>
    <row r="96" spans="1:2" ht="15">
      <c r="A96" s="144" t="s">
        <v>2117</v>
      </c>
      <c r="B96" s="3">
        <v>11</v>
      </c>
    </row>
    <row r="97" spans="1:2" ht="15">
      <c r="A97" s="143" t="s">
        <v>2382</v>
      </c>
      <c r="B97" s="3">
        <v>21</v>
      </c>
    </row>
    <row r="98" spans="1:2" ht="15">
      <c r="A98" s="144" t="s">
        <v>2118</v>
      </c>
      <c r="B98" s="3">
        <v>1</v>
      </c>
    </row>
    <row r="99" spans="1:2" ht="15">
      <c r="A99" s="144" t="s">
        <v>2362</v>
      </c>
      <c r="B99" s="3">
        <v>4</v>
      </c>
    </row>
    <row r="100" spans="1:2" ht="15">
      <c r="A100" s="144" t="s">
        <v>2363</v>
      </c>
      <c r="B100" s="3">
        <v>12</v>
      </c>
    </row>
    <row r="101" spans="1:2" ht="15">
      <c r="A101" s="144" t="s">
        <v>2367</v>
      </c>
      <c r="B101" s="3">
        <v>3</v>
      </c>
    </row>
    <row r="102" spans="1:2" ht="15">
      <c r="A102" s="144" t="s">
        <v>2358</v>
      </c>
      <c r="B102" s="3">
        <v>1</v>
      </c>
    </row>
    <row r="103" spans="1:2" ht="15">
      <c r="A103" s="141" t="s">
        <v>2350</v>
      </c>
      <c r="B103" s="3">
        <v>138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5"/>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885</v>
      </c>
      <c r="AE2" s="13" t="s">
        <v>886</v>
      </c>
      <c r="AF2" s="13" t="s">
        <v>887</v>
      </c>
      <c r="AG2" s="13" t="s">
        <v>888</v>
      </c>
      <c r="AH2" s="13" t="s">
        <v>889</v>
      </c>
      <c r="AI2" s="13" t="s">
        <v>890</v>
      </c>
      <c r="AJ2" s="13" t="s">
        <v>891</v>
      </c>
      <c r="AK2" s="13" t="s">
        <v>892</v>
      </c>
      <c r="AL2" s="13" t="s">
        <v>893</v>
      </c>
      <c r="AM2" s="13" t="s">
        <v>894</v>
      </c>
      <c r="AN2" s="13" t="s">
        <v>895</v>
      </c>
      <c r="AO2" s="13" t="s">
        <v>896</v>
      </c>
      <c r="AP2" s="13" t="s">
        <v>897</v>
      </c>
      <c r="AQ2" s="13" t="s">
        <v>898</v>
      </c>
      <c r="AR2" s="13" t="s">
        <v>899</v>
      </c>
      <c r="AS2" s="13" t="s">
        <v>215</v>
      </c>
      <c r="AT2" s="13" t="s">
        <v>900</v>
      </c>
      <c r="AU2" s="13" t="s">
        <v>901</v>
      </c>
      <c r="AV2" s="13" t="s">
        <v>902</v>
      </c>
      <c r="AW2" s="13" t="s">
        <v>903</v>
      </c>
      <c r="AX2" s="13" t="s">
        <v>904</v>
      </c>
      <c r="AY2" s="13" t="s">
        <v>905</v>
      </c>
      <c r="AZ2" s="13" t="s">
        <v>1660</v>
      </c>
      <c r="BA2" s="128" t="s">
        <v>1910</v>
      </c>
      <c r="BB2" s="128" t="s">
        <v>1914</v>
      </c>
      <c r="BC2" s="128" t="s">
        <v>1915</v>
      </c>
      <c r="BD2" s="128" t="s">
        <v>1918</v>
      </c>
      <c r="BE2" s="128" t="s">
        <v>1919</v>
      </c>
      <c r="BF2" s="128" t="s">
        <v>1921</v>
      </c>
      <c r="BG2" s="128" t="s">
        <v>1923</v>
      </c>
      <c r="BH2" s="128" t="s">
        <v>1962</v>
      </c>
      <c r="BI2" s="128" t="s">
        <v>1973</v>
      </c>
      <c r="BJ2" s="128" t="s">
        <v>2011</v>
      </c>
      <c r="BK2" s="128" t="s">
        <v>2336</v>
      </c>
      <c r="BL2" s="128" t="s">
        <v>2337</v>
      </c>
      <c r="BM2" s="128" t="s">
        <v>2338</v>
      </c>
      <c r="BN2" s="128" t="s">
        <v>2339</v>
      </c>
      <c r="BO2" s="128" t="s">
        <v>2340</v>
      </c>
      <c r="BP2" s="128" t="s">
        <v>2341</v>
      </c>
      <c r="BQ2" s="128" t="s">
        <v>2342</v>
      </c>
      <c r="BR2" s="128" t="s">
        <v>2343</v>
      </c>
      <c r="BS2" s="128" t="s">
        <v>2345</v>
      </c>
      <c r="BT2" s="3"/>
      <c r="BU2" s="3"/>
    </row>
    <row r="3" spans="1:73" ht="15" customHeight="1">
      <c r="A3" s="65" t="s">
        <v>235</v>
      </c>
      <c r="B3" s="66"/>
      <c r="C3" s="66" t="s">
        <v>64</v>
      </c>
      <c r="D3" s="67">
        <v>162.4385942794708</v>
      </c>
      <c r="E3" s="69"/>
      <c r="F3" s="103" t="s">
        <v>477</v>
      </c>
      <c r="G3" s="66"/>
      <c r="H3" s="70" t="s">
        <v>235</v>
      </c>
      <c r="I3" s="71"/>
      <c r="J3" s="71"/>
      <c r="K3" s="70" t="s">
        <v>1411</v>
      </c>
      <c r="L3" s="74">
        <v>1.4376964635679015</v>
      </c>
      <c r="M3" s="75">
        <v>7955.93505859375</v>
      </c>
      <c r="N3" s="75">
        <v>3257.73876953125</v>
      </c>
      <c r="O3" s="76"/>
      <c r="P3" s="77"/>
      <c r="Q3" s="77"/>
      <c r="R3" s="48"/>
      <c r="S3" s="48">
        <v>0</v>
      </c>
      <c r="T3" s="48">
        <v>2</v>
      </c>
      <c r="U3" s="49">
        <v>0</v>
      </c>
      <c r="V3" s="49">
        <v>0.005682</v>
      </c>
      <c r="W3" s="49">
        <v>0.012314</v>
      </c>
      <c r="X3" s="49">
        <v>0.670259</v>
      </c>
      <c r="Y3" s="49">
        <v>1</v>
      </c>
      <c r="Z3" s="49">
        <v>0</v>
      </c>
      <c r="AA3" s="72">
        <v>3</v>
      </c>
      <c r="AB3" s="72"/>
      <c r="AC3" s="73"/>
      <c r="AD3" s="79" t="s">
        <v>906</v>
      </c>
      <c r="AE3" s="79">
        <v>388</v>
      </c>
      <c r="AF3" s="79">
        <v>275</v>
      </c>
      <c r="AG3" s="79">
        <v>42694</v>
      </c>
      <c r="AH3" s="79">
        <v>4688</v>
      </c>
      <c r="AI3" s="79"/>
      <c r="AJ3" s="79" t="s">
        <v>987</v>
      </c>
      <c r="AK3" s="79" t="s">
        <v>1068</v>
      </c>
      <c r="AL3" s="79"/>
      <c r="AM3" s="79"/>
      <c r="AN3" s="81">
        <v>39957.769155092596</v>
      </c>
      <c r="AO3" s="84" t="s">
        <v>1175</v>
      </c>
      <c r="AP3" s="79" t="b">
        <v>0</v>
      </c>
      <c r="AQ3" s="79" t="b">
        <v>0</v>
      </c>
      <c r="AR3" s="79" t="b">
        <v>0</v>
      </c>
      <c r="AS3" s="79" t="s">
        <v>866</v>
      </c>
      <c r="AT3" s="79">
        <v>23</v>
      </c>
      <c r="AU3" s="84" t="s">
        <v>1252</v>
      </c>
      <c r="AV3" s="79" t="b">
        <v>0</v>
      </c>
      <c r="AW3" s="79" t="s">
        <v>1327</v>
      </c>
      <c r="AX3" s="84" t="s">
        <v>1328</v>
      </c>
      <c r="AY3" s="79" t="s">
        <v>66</v>
      </c>
      <c r="AZ3" s="79" t="str">
        <f>REPLACE(INDEX(GroupVertices[Group],MATCH(Vertices[[#This Row],[Vertex]],GroupVertices[Vertex],0)),1,1,"")</f>
        <v>10</v>
      </c>
      <c r="BA3" s="48"/>
      <c r="BB3" s="48"/>
      <c r="BC3" s="48"/>
      <c r="BD3" s="48"/>
      <c r="BE3" s="48"/>
      <c r="BF3" s="48"/>
      <c r="BG3" s="129" t="s">
        <v>1924</v>
      </c>
      <c r="BH3" s="129" t="s">
        <v>1924</v>
      </c>
      <c r="BI3" s="129" t="s">
        <v>1974</v>
      </c>
      <c r="BJ3" s="129" t="s">
        <v>1974</v>
      </c>
      <c r="BK3" s="129">
        <v>0</v>
      </c>
      <c r="BL3" s="132">
        <v>0</v>
      </c>
      <c r="BM3" s="129">
        <v>0</v>
      </c>
      <c r="BN3" s="132">
        <v>0</v>
      </c>
      <c r="BO3" s="129">
        <v>0</v>
      </c>
      <c r="BP3" s="132">
        <v>0</v>
      </c>
      <c r="BQ3" s="129">
        <v>5</v>
      </c>
      <c r="BR3" s="132">
        <v>100</v>
      </c>
      <c r="BS3" s="129">
        <v>5</v>
      </c>
      <c r="BT3" s="3"/>
      <c r="BU3" s="3"/>
    </row>
    <row r="4" spans="1:76" ht="15">
      <c r="A4" s="65" t="s">
        <v>243</v>
      </c>
      <c r="B4" s="66"/>
      <c r="C4" s="66" t="s">
        <v>64</v>
      </c>
      <c r="D4" s="67">
        <v>162.685103473042</v>
      </c>
      <c r="E4" s="69"/>
      <c r="F4" s="103" t="s">
        <v>485</v>
      </c>
      <c r="G4" s="66"/>
      <c r="H4" s="70" t="s">
        <v>243</v>
      </c>
      <c r="I4" s="71"/>
      <c r="J4" s="71"/>
      <c r="K4" s="70" t="s">
        <v>1614</v>
      </c>
      <c r="L4" s="74">
        <v>1.6837010452812475</v>
      </c>
      <c r="M4" s="75">
        <v>2538.6728515625</v>
      </c>
      <c r="N4" s="75">
        <v>4964.19970703125</v>
      </c>
      <c r="O4" s="76"/>
      <c r="P4" s="77"/>
      <c r="Q4" s="77"/>
      <c r="R4" s="89"/>
      <c r="S4" s="48">
        <v>19</v>
      </c>
      <c r="T4" s="48">
        <v>65</v>
      </c>
      <c r="U4" s="49">
        <v>6360.333333</v>
      </c>
      <c r="V4" s="49">
        <v>0.010417</v>
      </c>
      <c r="W4" s="49">
        <v>0.102941</v>
      </c>
      <c r="X4" s="49">
        <v>20.265116</v>
      </c>
      <c r="Y4" s="49">
        <v>0.007682177348551361</v>
      </c>
      <c r="Z4" s="49">
        <v>0.20588235294117646</v>
      </c>
      <c r="AA4" s="72">
        <v>4</v>
      </c>
      <c r="AB4" s="72"/>
      <c r="AC4" s="73"/>
      <c r="AD4" s="79" t="s">
        <v>907</v>
      </c>
      <c r="AE4" s="79">
        <v>1540</v>
      </c>
      <c r="AF4" s="79">
        <v>429</v>
      </c>
      <c r="AG4" s="79">
        <v>1569</v>
      </c>
      <c r="AH4" s="79">
        <v>1842</v>
      </c>
      <c r="AI4" s="79"/>
      <c r="AJ4" s="79" t="s">
        <v>988</v>
      </c>
      <c r="AK4" s="79" t="s">
        <v>1069</v>
      </c>
      <c r="AL4" s="84" t="s">
        <v>1111</v>
      </c>
      <c r="AM4" s="79"/>
      <c r="AN4" s="81">
        <v>43275.59645833333</v>
      </c>
      <c r="AO4" s="84" t="s">
        <v>1176</v>
      </c>
      <c r="AP4" s="79" t="b">
        <v>0</v>
      </c>
      <c r="AQ4" s="79" t="b">
        <v>0</v>
      </c>
      <c r="AR4" s="79" t="b">
        <v>0</v>
      </c>
      <c r="AS4" s="79" t="s">
        <v>866</v>
      </c>
      <c r="AT4" s="79">
        <v>4</v>
      </c>
      <c r="AU4" s="84" t="s">
        <v>1253</v>
      </c>
      <c r="AV4" s="79" t="b">
        <v>0</v>
      </c>
      <c r="AW4" s="79" t="s">
        <v>1327</v>
      </c>
      <c r="AX4" s="84" t="s">
        <v>1329</v>
      </c>
      <c r="AY4" s="79" t="s">
        <v>66</v>
      </c>
      <c r="AZ4" s="79" t="str">
        <f>REPLACE(INDEX(GroupVertices[Group],MATCH(Vertices[[#This Row],[Vertex]],GroupVertices[Vertex],0)),1,1,"")</f>
        <v>1</v>
      </c>
      <c r="BA4" s="48" t="s">
        <v>1911</v>
      </c>
      <c r="BB4" s="48" t="s">
        <v>1911</v>
      </c>
      <c r="BC4" s="48" t="s">
        <v>1916</v>
      </c>
      <c r="BD4" s="48" t="s">
        <v>1916</v>
      </c>
      <c r="BE4" s="48" t="s">
        <v>1920</v>
      </c>
      <c r="BF4" s="48" t="s">
        <v>1920</v>
      </c>
      <c r="BG4" s="129" t="s">
        <v>1925</v>
      </c>
      <c r="BH4" s="129" t="s">
        <v>1963</v>
      </c>
      <c r="BI4" s="129" t="s">
        <v>1975</v>
      </c>
      <c r="BJ4" s="129" t="s">
        <v>2012</v>
      </c>
      <c r="BK4" s="129">
        <v>62</v>
      </c>
      <c r="BL4" s="132">
        <v>4.552129221732746</v>
      </c>
      <c r="BM4" s="129">
        <v>16</v>
      </c>
      <c r="BN4" s="132">
        <v>1.1747430249632893</v>
      </c>
      <c r="BO4" s="129">
        <v>2</v>
      </c>
      <c r="BP4" s="132">
        <v>0.14684287812041116</v>
      </c>
      <c r="BQ4" s="129">
        <v>1284</v>
      </c>
      <c r="BR4" s="132">
        <v>94.27312775330397</v>
      </c>
      <c r="BS4" s="129">
        <v>1362</v>
      </c>
      <c r="BT4" s="2"/>
      <c r="BU4" s="3"/>
      <c r="BV4" s="3"/>
      <c r="BW4" s="3"/>
      <c r="BX4" s="3"/>
    </row>
    <row r="5" spans="1:76" ht="15">
      <c r="A5" s="65" t="s">
        <v>259</v>
      </c>
      <c r="B5" s="66"/>
      <c r="C5" s="66" t="s">
        <v>64</v>
      </c>
      <c r="D5" s="67">
        <v>176.89619841151594</v>
      </c>
      <c r="E5" s="69"/>
      <c r="F5" s="103" t="s">
        <v>493</v>
      </c>
      <c r="G5" s="66"/>
      <c r="H5" s="70" t="s">
        <v>259</v>
      </c>
      <c r="I5" s="71"/>
      <c r="J5" s="71"/>
      <c r="K5" s="70" t="s">
        <v>1615</v>
      </c>
      <c r="L5" s="74">
        <v>15.865705437820768</v>
      </c>
      <c r="M5" s="75">
        <v>7955.93505859375</v>
      </c>
      <c r="N5" s="75">
        <v>2870.6806640625</v>
      </c>
      <c r="O5" s="76"/>
      <c r="P5" s="77"/>
      <c r="Q5" s="77"/>
      <c r="R5" s="89"/>
      <c r="S5" s="48">
        <v>3</v>
      </c>
      <c r="T5" s="48">
        <v>2</v>
      </c>
      <c r="U5" s="49">
        <v>0</v>
      </c>
      <c r="V5" s="49">
        <v>0.005682</v>
      </c>
      <c r="W5" s="49">
        <v>0.013615</v>
      </c>
      <c r="X5" s="49">
        <v>0.955119</v>
      </c>
      <c r="Y5" s="49">
        <v>0.5</v>
      </c>
      <c r="Z5" s="49">
        <v>0.5</v>
      </c>
      <c r="AA5" s="72">
        <v>5</v>
      </c>
      <c r="AB5" s="72"/>
      <c r="AC5" s="73"/>
      <c r="AD5" s="79" t="s">
        <v>908</v>
      </c>
      <c r="AE5" s="79">
        <v>1729</v>
      </c>
      <c r="AF5" s="79">
        <v>9307</v>
      </c>
      <c r="AG5" s="79">
        <v>37867</v>
      </c>
      <c r="AH5" s="79">
        <v>30460</v>
      </c>
      <c r="AI5" s="79"/>
      <c r="AJ5" s="79" t="s">
        <v>989</v>
      </c>
      <c r="AK5" s="79" t="s">
        <v>1070</v>
      </c>
      <c r="AL5" s="84" t="s">
        <v>1112</v>
      </c>
      <c r="AM5" s="79"/>
      <c r="AN5" s="81">
        <v>41785.679664351854</v>
      </c>
      <c r="AO5" s="84" t="s">
        <v>1177</v>
      </c>
      <c r="AP5" s="79" t="b">
        <v>1</v>
      </c>
      <c r="AQ5" s="79" t="b">
        <v>0</v>
      </c>
      <c r="AR5" s="79" t="b">
        <v>1</v>
      </c>
      <c r="AS5" s="79" t="s">
        <v>866</v>
      </c>
      <c r="AT5" s="79">
        <v>463</v>
      </c>
      <c r="AU5" s="84" t="s">
        <v>1253</v>
      </c>
      <c r="AV5" s="79" t="b">
        <v>1</v>
      </c>
      <c r="AW5" s="79" t="s">
        <v>1327</v>
      </c>
      <c r="AX5" s="84" t="s">
        <v>1330</v>
      </c>
      <c r="AY5" s="79" t="s">
        <v>66</v>
      </c>
      <c r="AZ5" s="79" t="str">
        <f>REPLACE(INDEX(GroupVertices[Group],MATCH(Vertices[[#This Row],[Vertex]],GroupVertices[Vertex],0)),1,1,"")</f>
        <v>10</v>
      </c>
      <c r="BA5" s="48"/>
      <c r="BB5" s="48"/>
      <c r="BC5" s="48"/>
      <c r="BD5" s="48"/>
      <c r="BE5" s="48"/>
      <c r="BF5" s="48"/>
      <c r="BG5" s="129" t="s">
        <v>1926</v>
      </c>
      <c r="BH5" s="129" t="s">
        <v>1964</v>
      </c>
      <c r="BI5" s="129" t="s">
        <v>1976</v>
      </c>
      <c r="BJ5" s="129" t="s">
        <v>1976</v>
      </c>
      <c r="BK5" s="129">
        <v>4</v>
      </c>
      <c r="BL5" s="132">
        <v>4.081632653061225</v>
      </c>
      <c r="BM5" s="129">
        <v>0</v>
      </c>
      <c r="BN5" s="132">
        <v>0</v>
      </c>
      <c r="BO5" s="129">
        <v>0</v>
      </c>
      <c r="BP5" s="132">
        <v>0</v>
      </c>
      <c r="BQ5" s="129">
        <v>94</v>
      </c>
      <c r="BR5" s="132">
        <v>95.91836734693878</v>
      </c>
      <c r="BS5" s="129">
        <v>98</v>
      </c>
      <c r="BT5" s="2"/>
      <c r="BU5" s="3"/>
      <c r="BV5" s="3"/>
      <c r="BW5" s="3"/>
      <c r="BX5" s="3"/>
    </row>
    <row r="6" spans="1:76" ht="15">
      <c r="A6" s="65" t="s">
        <v>236</v>
      </c>
      <c r="B6" s="66"/>
      <c r="C6" s="66" t="s">
        <v>64</v>
      </c>
      <c r="D6" s="67">
        <v>163.50306579716457</v>
      </c>
      <c r="E6" s="69"/>
      <c r="F6" s="103" t="s">
        <v>478</v>
      </c>
      <c r="G6" s="66"/>
      <c r="H6" s="70" t="s">
        <v>236</v>
      </c>
      <c r="I6" s="71"/>
      <c r="J6" s="71"/>
      <c r="K6" s="70" t="s">
        <v>1412</v>
      </c>
      <c r="L6" s="74">
        <v>2.499988975511896</v>
      </c>
      <c r="M6" s="75">
        <v>5262.71435546875</v>
      </c>
      <c r="N6" s="75">
        <v>1842.0152587890625</v>
      </c>
      <c r="O6" s="76"/>
      <c r="P6" s="77"/>
      <c r="Q6" s="77"/>
      <c r="R6" s="89"/>
      <c r="S6" s="48">
        <v>0</v>
      </c>
      <c r="T6" s="48">
        <v>4</v>
      </c>
      <c r="U6" s="49">
        <v>50</v>
      </c>
      <c r="V6" s="49">
        <v>0.00578</v>
      </c>
      <c r="W6" s="49">
        <v>0.015522</v>
      </c>
      <c r="X6" s="49">
        <v>1.098004</v>
      </c>
      <c r="Y6" s="49">
        <v>0.5833333333333334</v>
      </c>
      <c r="Z6" s="49">
        <v>0</v>
      </c>
      <c r="AA6" s="72">
        <v>6</v>
      </c>
      <c r="AB6" s="72"/>
      <c r="AC6" s="73"/>
      <c r="AD6" s="79" t="s">
        <v>909</v>
      </c>
      <c r="AE6" s="79">
        <v>1337</v>
      </c>
      <c r="AF6" s="79">
        <v>940</v>
      </c>
      <c r="AG6" s="79">
        <v>2782</v>
      </c>
      <c r="AH6" s="79">
        <v>4063</v>
      </c>
      <c r="AI6" s="79"/>
      <c r="AJ6" s="79" t="s">
        <v>990</v>
      </c>
      <c r="AK6" s="79" t="s">
        <v>1071</v>
      </c>
      <c r="AL6" s="79"/>
      <c r="AM6" s="79"/>
      <c r="AN6" s="81">
        <v>42285.71377314815</v>
      </c>
      <c r="AO6" s="84" t="s">
        <v>1178</v>
      </c>
      <c r="AP6" s="79" t="b">
        <v>1</v>
      </c>
      <c r="AQ6" s="79" t="b">
        <v>0</v>
      </c>
      <c r="AR6" s="79" t="b">
        <v>1</v>
      </c>
      <c r="AS6" s="79" t="s">
        <v>1251</v>
      </c>
      <c r="AT6" s="79">
        <v>83</v>
      </c>
      <c r="AU6" s="84" t="s">
        <v>1253</v>
      </c>
      <c r="AV6" s="79" t="b">
        <v>0</v>
      </c>
      <c r="AW6" s="79" t="s">
        <v>1327</v>
      </c>
      <c r="AX6" s="84" t="s">
        <v>1331</v>
      </c>
      <c r="AY6" s="79" t="s">
        <v>66</v>
      </c>
      <c r="AZ6" s="79" t="str">
        <f>REPLACE(INDEX(GroupVertices[Group],MATCH(Vertices[[#This Row],[Vertex]],GroupVertices[Vertex],0)),1,1,"")</f>
        <v>3</v>
      </c>
      <c r="BA6" s="48"/>
      <c r="BB6" s="48"/>
      <c r="BC6" s="48"/>
      <c r="BD6" s="48"/>
      <c r="BE6" s="48" t="s">
        <v>442</v>
      </c>
      <c r="BF6" s="48" t="s">
        <v>442</v>
      </c>
      <c r="BG6" s="129" t="s">
        <v>1927</v>
      </c>
      <c r="BH6" s="129" t="s">
        <v>1927</v>
      </c>
      <c r="BI6" s="129" t="s">
        <v>1850</v>
      </c>
      <c r="BJ6" s="129" t="s">
        <v>1850</v>
      </c>
      <c r="BK6" s="129">
        <v>0</v>
      </c>
      <c r="BL6" s="132">
        <v>0</v>
      </c>
      <c r="BM6" s="129">
        <v>1</v>
      </c>
      <c r="BN6" s="132">
        <v>4</v>
      </c>
      <c r="BO6" s="129">
        <v>0</v>
      </c>
      <c r="BP6" s="132">
        <v>0</v>
      </c>
      <c r="BQ6" s="129">
        <v>24</v>
      </c>
      <c r="BR6" s="132">
        <v>96</v>
      </c>
      <c r="BS6" s="129">
        <v>25</v>
      </c>
      <c r="BT6" s="2"/>
      <c r="BU6" s="3"/>
      <c r="BV6" s="3"/>
      <c r="BW6" s="3"/>
      <c r="BX6" s="3"/>
    </row>
    <row r="7" spans="1:76" ht="15">
      <c r="A7" s="65" t="s">
        <v>237</v>
      </c>
      <c r="B7" s="66"/>
      <c r="C7" s="66" t="s">
        <v>64</v>
      </c>
      <c r="D7" s="67">
        <v>162.97163039284226</v>
      </c>
      <c r="E7" s="69"/>
      <c r="F7" s="103" t="s">
        <v>479</v>
      </c>
      <c r="G7" s="66"/>
      <c r="H7" s="70" t="s">
        <v>237</v>
      </c>
      <c r="I7" s="71"/>
      <c r="J7" s="71"/>
      <c r="K7" s="70" t="s">
        <v>1616</v>
      </c>
      <c r="L7" s="74">
        <v>1.9696414357142926</v>
      </c>
      <c r="M7" s="75">
        <v>6140.28662109375</v>
      </c>
      <c r="N7" s="75">
        <v>2147</v>
      </c>
      <c r="O7" s="76"/>
      <c r="P7" s="77"/>
      <c r="Q7" s="77"/>
      <c r="R7" s="89"/>
      <c r="S7" s="48">
        <v>4</v>
      </c>
      <c r="T7" s="48">
        <v>8</v>
      </c>
      <c r="U7" s="49">
        <v>72</v>
      </c>
      <c r="V7" s="49">
        <v>0.005917</v>
      </c>
      <c r="W7" s="49">
        <v>0.022775</v>
      </c>
      <c r="X7" s="49">
        <v>2.395299</v>
      </c>
      <c r="Y7" s="49">
        <v>0.16071428571428573</v>
      </c>
      <c r="Z7" s="49">
        <v>0.25</v>
      </c>
      <c r="AA7" s="72">
        <v>7</v>
      </c>
      <c r="AB7" s="72"/>
      <c r="AC7" s="73"/>
      <c r="AD7" s="79" t="s">
        <v>910</v>
      </c>
      <c r="AE7" s="79">
        <v>1149</v>
      </c>
      <c r="AF7" s="79">
        <v>608</v>
      </c>
      <c r="AG7" s="79">
        <v>633</v>
      </c>
      <c r="AH7" s="79">
        <v>247</v>
      </c>
      <c r="AI7" s="79"/>
      <c r="AJ7" s="79" t="s">
        <v>991</v>
      </c>
      <c r="AK7" s="79" t="s">
        <v>1072</v>
      </c>
      <c r="AL7" s="84" t="s">
        <v>1113</v>
      </c>
      <c r="AM7" s="79"/>
      <c r="AN7" s="81">
        <v>43436.3624537037</v>
      </c>
      <c r="AO7" s="84" t="s">
        <v>1179</v>
      </c>
      <c r="AP7" s="79" t="b">
        <v>0</v>
      </c>
      <c r="AQ7" s="79" t="b">
        <v>0</v>
      </c>
      <c r="AR7" s="79" t="b">
        <v>1</v>
      </c>
      <c r="AS7" s="79" t="s">
        <v>866</v>
      </c>
      <c r="AT7" s="79">
        <v>6</v>
      </c>
      <c r="AU7" s="84" t="s">
        <v>1253</v>
      </c>
      <c r="AV7" s="79" t="b">
        <v>0</v>
      </c>
      <c r="AW7" s="79" t="s">
        <v>1327</v>
      </c>
      <c r="AX7" s="84" t="s">
        <v>1332</v>
      </c>
      <c r="AY7" s="79" t="s">
        <v>66</v>
      </c>
      <c r="AZ7" s="79" t="str">
        <f>REPLACE(INDEX(GroupVertices[Group],MATCH(Vertices[[#This Row],[Vertex]],GroupVertices[Vertex],0)),1,1,"")</f>
        <v>3</v>
      </c>
      <c r="BA7" s="48" t="s">
        <v>1912</v>
      </c>
      <c r="BB7" s="48" t="s">
        <v>1912</v>
      </c>
      <c r="BC7" s="48" t="s">
        <v>1917</v>
      </c>
      <c r="BD7" s="48" t="s">
        <v>1917</v>
      </c>
      <c r="BE7" s="48" t="s">
        <v>442</v>
      </c>
      <c r="BF7" s="48" t="s">
        <v>442</v>
      </c>
      <c r="BG7" s="129" t="s">
        <v>1928</v>
      </c>
      <c r="BH7" s="129" t="s">
        <v>1965</v>
      </c>
      <c r="BI7" s="129" t="s">
        <v>1977</v>
      </c>
      <c r="BJ7" s="129" t="s">
        <v>1977</v>
      </c>
      <c r="BK7" s="129">
        <v>5</v>
      </c>
      <c r="BL7" s="132">
        <v>2.127659574468085</v>
      </c>
      <c r="BM7" s="129">
        <v>5</v>
      </c>
      <c r="BN7" s="132">
        <v>2.127659574468085</v>
      </c>
      <c r="BO7" s="129">
        <v>0</v>
      </c>
      <c r="BP7" s="132">
        <v>0</v>
      </c>
      <c r="BQ7" s="129">
        <v>225</v>
      </c>
      <c r="BR7" s="132">
        <v>95.74468085106383</v>
      </c>
      <c r="BS7" s="129">
        <v>235</v>
      </c>
      <c r="BT7" s="2"/>
      <c r="BU7" s="3"/>
      <c r="BV7" s="3"/>
      <c r="BW7" s="3"/>
      <c r="BX7" s="3"/>
    </row>
    <row r="8" spans="1:76" ht="15">
      <c r="A8" s="65" t="s">
        <v>261</v>
      </c>
      <c r="B8" s="66"/>
      <c r="C8" s="66" t="s">
        <v>64</v>
      </c>
      <c r="D8" s="67">
        <v>168.82862480373169</v>
      </c>
      <c r="E8" s="69"/>
      <c r="F8" s="103" t="s">
        <v>1263</v>
      </c>
      <c r="G8" s="66"/>
      <c r="H8" s="70" t="s">
        <v>261</v>
      </c>
      <c r="I8" s="71"/>
      <c r="J8" s="71"/>
      <c r="K8" s="70" t="s">
        <v>1413</v>
      </c>
      <c r="L8" s="74">
        <v>7.814646399929443</v>
      </c>
      <c r="M8" s="75">
        <v>5063.59619140625</v>
      </c>
      <c r="N8" s="75">
        <v>2376.747314453125</v>
      </c>
      <c r="O8" s="76"/>
      <c r="P8" s="77"/>
      <c r="Q8" s="77"/>
      <c r="R8" s="89"/>
      <c r="S8" s="48">
        <v>3</v>
      </c>
      <c r="T8" s="48">
        <v>0</v>
      </c>
      <c r="U8" s="49">
        <v>0</v>
      </c>
      <c r="V8" s="49">
        <v>0.004032</v>
      </c>
      <c r="W8" s="49">
        <v>0.005686</v>
      </c>
      <c r="X8" s="49">
        <v>0.842874</v>
      </c>
      <c r="Y8" s="49">
        <v>0.6666666666666666</v>
      </c>
      <c r="Z8" s="49">
        <v>0</v>
      </c>
      <c r="AA8" s="72">
        <v>8</v>
      </c>
      <c r="AB8" s="72"/>
      <c r="AC8" s="73"/>
      <c r="AD8" s="79" t="s">
        <v>911</v>
      </c>
      <c r="AE8" s="79">
        <v>1574</v>
      </c>
      <c r="AF8" s="79">
        <v>4267</v>
      </c>
      <c r="AG8" s="79">
        <v>12774</v>
      </c>
      <c r="AH8" s="79">
        <v>5454</v>
      </c>
      <c r="AI8" s="79"/>
      <c r="AJ8" s="79" t="s">
        <v>992</v>
      </c>
      <c r="AK8" s="79" t="s">
        <v>1073</v>
      </c>
      <c r="AL8" s="79"/>
      <c r="AM8" s="79"/>
      <c r="AN8" s="81">
        <v>39820.31376157407</v>
      </c>
      <c r="AO8" s="84" t="s">
        <v>1180</v>
      </c>
      <c r="AP8" s="79" t="b">
        <v>0</v>
      </c>
      <c r="AQ8" s="79" t="b">
        <v>0</v>
      </c>
      <c r="AR8" s="79" t="b">
        <v>1</v>
      </c>
      <c r="AS8" s="79" t="s">
        <v>866</v>
      </c>
      <c r="AT8" s="79">
        <v>57</v>
      </c>
      <c r="AU8" s="84" t="s">
        <v>1253</v>
      </c>
      <c r="AV8" s="79" t="b">
        <v>0</v>
      </c>
      <c r="AW8" s="79" t="s">
        <v>1327</v>
      </c>
      <c r="AX8" s="84" t="s">
        <v>1333</v>
      </c>
      <c r="AY8" s="79" t="s">
        <v>65</v>
      </c>
      <c r="AZ8" s="79"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5" t="s">
        <v>238</v>
      </c>
      <c r="B9" s="66"/>
      <c r="C9" s="66" t="s">
        <v>64</v>
      </c>
      <c r="D9" s="67">
        <v>162.11044892439227</v>
      </c>
      <c r="E9" s="69"/>
      <c r="F9" s="103" t="s">
        <v>480</v>
      </c>
      <c r="G9" s="66"/>
      <c r="H9" s="70" t="s">
        <v>238</v>
      </c>
      <c r="I9" s="71"/>
      <c r="J9" s="71"/>
      <c r="K9" s="70" t="s">
        <v>1414</v>
      </c>
      <c r="L9" s="74">
        <v>1.1102228320663694</v>
      </c>
      <c r="M9" s="75">
        <v>5440.4375</v>
      </c>
      <c r="N9" s="75">
        <v>2788.55126953125</v>
      </c>
      <c r="O9" s="76"/>
      <c r="P9" s="77"/>
      <c r="Q9" s="77"/>
      <c r="R9" s="89"/>
      <c r="S9" s="48">
        <v>2</v>
      </c>
      <c r="T9" s="48">
        <v>3</v>
      </c>
      <c r="U9" s="49">
        <v>50</v>
      </c>
      <c r="V9" s="49">
        <v>0.00578</v>
      </c>
      <c r="W9" s="49">
        <v>0.015522</v>
      </c>
      <c r="X9" s="49">
        <v>1.098004</v>
      </c>
      <c r="Y9" s="49">
        <v>0.5</v>
      </c>
      <c r="Z9" s="49">
        <v>0.25</v>
      </c>
      <c r="AA9" s="72">
        <v>9</v>
      </c>
      <c r="AB9" s="72"/>
      <c r="AC9" s="73"/>
      <c r="AD9" s="79" t="s">
        <v>912</v>
      </c>
      <c r="AE9" s="79">
        <v>213</v>
      </c>
      <c r="AF9" s="79">
        <v>70</v>
      </c>
      <c r="AG9" s="79">
        <v>204</v>
      </c>
      <c r="AH9" s="79">
        <v>90</v>
      </c>
      <c r="AI9" s="79"/>
      <c r="AJ9" s="79" t="s">
        <v>993</v>
      </c>
      <c r="AK9" s="79" t="s">
        <v>1074</v>
      </c>
      <c r="AL9" s="84" t="s">
        <v>1114</v>
      </c>
      <c r="AM9" s="79"/>
      <c r="AN9" s="81">
        <v>43039.329618055555</v>
      </c>
      <c r="AO9" s="84" t="s">
        <v>1181</v>
      </c>
      <c r="AP9" s="79" t="b">
        <v>0</v>
      </c>
      <c r="AQ9" s="79" t="b">
        <v>0</v>
      </c>
      <c r="AR9" s="79" t="b">
        <v>0</v>
      </c>
      <c r="AS9" s="79" t="s">
        <v>866</v>
      </c>
      <c r="AT9" s="79">
        <v>2</v>
      </c>
      <c r="AU9" s="84" t="s">
        <v>1253</v>
      </c>
      <c r="AV9" s="79" t="b">
        <v>0</v>
      </c>
      <c r="AW9" s="79" t="s">
        <v>1327</v>
      </c>
      <c r="AX9" s="84" t="s">
        <v>1334</v>
      </c>
      <c r="AY9" s="79" t="s">
        <v>66</v>
      </c>
      <c r="AZ9" s="79" t="str">
        <f>REPLACE(INDEX(GroupVertices[Group],MATCH(Vertices[[#This Row],[Vertex]],GroupVertices[Vertex],0)),1,1,"")</f>
        <v>3</v>
      </c>
      <c r="BA9" s="48"/>
      <c r="BB9" s="48"/>
      <c r="BC9" s="48"/>
      <c r="BD9" s="48"/>
      <c r="BE9" s="48" t="s">
        <v>442</v>
      </c>
      <c r="BF9" s="48" t="s">
        <v>442</v>
      </c>
      <c r="BG9" s="129" t="s">
        <v>1927</v>
      </c>
      <c r="BH9" s="129" t="s">
        <v>1927</v>
      </c>
      <c r="BI9" s="129" t="s">
        <v>1850</v>
      </c>
      <c r="BJ9" s="129" t="s">
        <v>1850</v>
      </c>
      <c r="BK9" s="129">
        <v>0</v>
      </c>
      <c r="BL9" s="132">
        <v>0</v>
      </c>
      <c r="BM9" s="129">
        <v>1</v>
      </c>
      <c r="BN9" s="132">
        <v>4</v>
      </c>
      <c r="BO9" s="129">
        <v>0</v>
      </c>
      <c r="BP9" s="132">
        <v>0</v>
      </c>
      <c r="BQ9" s="129">
        <v>24</v>
      </c>
      <c r="BR9" s="132">
        <v>96</v>
      </c>
      <c r="BS9" s="129">
        <v>25</v>
      </c>
      <c r="BT9" s="2"/>
      <c r="BU9" s="3"/>
      <c r="BV9" s="3"/>
      <c r="BW9" s="3"/>
      <c r="BX9" s="3"/>
    </row>
    <row r="10" spans="1:76" ht="15">
      <c r="A10" s="65" t="s">
        <v>239</v>
      </c>
      <c r="B10" s="66"/>
      <c r="C10" s="66" t="s">
        <v>64</v>
      </c>
      <c r="D10" s="67">
        <v>173.78121860184368</v>
      </c>
      <c r="E10" s="69"/>
      <c r="F10" s="103" t="s">
        <v>481</v>
      </c>
      <c r="G10" s="66"/>
      <c r="H10" s="70" t="s">
        <v>239</v>
      </c>
      <c r="I10" s="71"/>
      <c r="J10" s="71"/>
      <c r="K10" s="70" t="s">
        <v>1617</v>
      </c>
      <c r="L10" s="74">
        <v>12.757102087079396</v>
      </c>
      <c r="M10" s="75">
        <v>6108.5380859375</v>
      </c>
      <c r="N10" s="75">
        <v>6669.259765625</v>
      </c>
      <c r="O10" s="76"/>
      <c r="P10" s="77"/>
      <c r="Q10" s="77"/>
      <c r="R10" s="89"/>
      <c r="S10" s="48">
        <v>2</v>
      </c>
      <c r="T10" s="48">
        <v>15</v>
      </c>
      <c r="U10" s="49">
        <v>1950</v>
      </c>
      <c r="V10" s="49">
        <v>0.006623</v>
      </c>
      <c r="W10" s="49">
        <v>0.014515</v>
      </c>
      <c r="X10" s="49">
        <v>6.485974</v>
      </c>
      <c r="Y10" s="49">
        <v>0</v>
      </c>
      <c r="Z10" s="49">
        <v>0.07142857142857142</v>
      </c>
      <c r="AA10" s="72">
        <v>10</v>
      </c>
      <c r="AB10" s="72"/>
      <c r="AC10" s="73"/>
      <c r="AD10" s="79" t="s">
        <v>913</v>
      </c>
      <c r="AE10" s="79">
        <v>4562</v>
      </c>
      <c r="AF10" s="79">
        <v>7361</v>
      </c>
      <c r="AG10" s="79">
        <v>16256</v>
      </c>
      <c r="AH10" s="79">
        <v>1491</v>
      </c>
      <c r="AI10" s="79"/>
      <c r="AJ10" s="79" t="s">
        <v>994</v>
      </c>
      <c r="AK10" s="79" t="s">
        <v>1075</v>
      </c>
      <c r="AL10" s="84" t="s">
        <v>1115</v>
      </c>
      <c r="AM10" s="79"/>
      <c r="AN10" s="81">
        <v>41459.61203703703</v>
      </c>
      <c r="AO10" s="84" t="s">
        <v>1182</v>
      </c>
      <c r="AP10" s="79" t="b">
        <v>0</v>
      </c>
      <c r="AQ10" s="79" t="b">
        <v>0</v>
      </c>
      <c r="AR10" s="79" t="b">
        <v>0</v>
      </c>
      <c r="AS10" s="79" t="s">
        <v>1251</v>
      </c>
      <c r="AT10" s="79">
        <v>136</v>
      </c>
      <c r="AU10" s="84" t="s">
        <v>1254</v>
      </c>
      <c r="AV10" s="79" t="b">
        <v>0</v>
      </c>
      <c r="AW10" s="79" t="s">
        <v>1327</v>
      </c>
      <c r="AX10" s="84" t="s">
        <v>1335</v>
      </c>
      <c r="AY10" s="79" t="s">
        <v>66</v>
      </c>
      <c r="AZ10" s="79" t="str">
        <f>REPLACE(INDEX(GroupVertices[Group],MATCH(Vertices[[#This Row],[Vertex]],GroupVertices[Vertex],0)),1,1,"")</f>
        <v>2</v>
      </c>
      <c r="BA10" s="48" t="s">
        <v>1520</v>
      </c>
      <c r="BB10" s="48" t="s">
        <v>1520</v>
      </c>
      <c r="BC10" s="48" t="s">
        <v>1524</v>
      </c>
      <c r="BD10" s="48" t="s">
        <v>1524</v>
      </c>
      <c r="BE10" s="48" t="s">
        <v>1741</v>
      </c>
      <c r="BF10" s="48" t="s">
        <v>1922</v>
      </c>
      <c r="BG10" s="129" t="s">
        <v>1929</v>
      </c>
      <c r="BH10" s="129" t="s">
        <v>1929</v>
      </c>
      <c r="BI10" s="129" t="s">
        <v>1978</v>
      </c>
      <c r="BJ10" s="129" t="s">
        <v>1978</v>
      </c>
      <c r="BK10" s="129">
        <v>2</v>
      </c>
      <c r="BL10" s="132">
        <v>2.2222222222222223</v>
      </c>
      <c r="BM10" s="129">
        <v>0</v>
      </c>
      <c r="BN10" s="132">
        <v>0</v>
      </c>
      <c r="BO10" s="129">
        <v>0</v>
      </c>
      <c r="BP10" s="132">
        <v>0</v>
      </c>
      <c r="BQ10" s="129">
        <v>88</v>
      </c>
      <c r="BR10" s="132">
        <v>97.77777777777777</v>
      </c>
      <c r="BS10" s="129">
        <v>90</v>
      </c>
      <c r="BT10" s="2"/>
      <c r="BU10" s="3"/>
      <c r="BV10" s="3"/>
      <c r="BW10" s="3"/>
      <c r="BX10" s="3"/>
    </row>
    <row r="11" spans="1:76" ht="15">
      <c r="A11" s="65" t="s">
        <v>262</v>
      </c>
      <c r="B11" s="66"/>
      <c r="C11" s="66" t="s">
        <v>64</v>
      </c>
      <c r="D11" s="67">
        <v>162.67709992779618</v>
      </c>
      <c r="E11" s="69"/>
      <c r="F11" s="103" t="s">
        <v>1264</v>
      </c>
      <c r="G11" s="66"/>
      <c r="H11" s="70" t="s">
        <v>262</v>
      </c>
      <c r="I11" s="71"/>
      <c r="J11" s="71"/>
      <c r="K11" s="70" t="s">
        <v>1415</v>
      </c>
      <c r="L11" s="74">
        <v>1.6757138835373078</v>
      </c>
      <c r="M11" s="75">
        <v>5070.37255859375</v>
      </c>
      <c r="N11" s="75">
        <v>7553.92236328125</v>
      </c>
      <c r="O11" s="76"/>
      <c r="P11" s="77"/>
      <c r="Q11" s="77"/>
      <c r="R11" s="89"/>
      <c r="S11" s="48">
        <v>1</v>
      </c>
      <c r="T11" s="48">
        <v>0</v>
      </c>
      <c r="U11" s="49">
        <v>0</v>
      </c>
      <c r="V11" s="49">
        <v>0.00431</v>
      </c>
      <c r="W11" s="49">
        <v>0.001534</v>
      </c>
      <c r="X11" s="49">
        <v>0.517538</v>
      </c>
      <c r="Y11" s="49">
        <v>0</v>
      </c>
      <c r="Z11" s="49">
        <v>0</v>
      </c>
      <c r="AA11" s="72">
        <v>11</v>
      </c>
      <c r="AB11" s="72"/>
      <c r="AC11" s="73"/>
      <c r="AD11" s="79" t="s">
        <v>914</v>
      </c>
      <c r="AE11" s="79">
        <v>1574</v>
      </c>
      <c r="AF11" s="79">
        <v>424</v>
      </c>
      <c r="AG11" s="79">
        <v>969</v>
      </c>
      <c r="AH11" s="79">
        <v>55</v>
      </c>
      <c r="AI11" s="79"/>
      <c r="AJ11" s="79" t="s">
        <v>995</v>
      </c>
      <c r="AK11" s="79" t="s">
        <v>1072</v>
      </c>
      <c r="AL11" s="84" t="s">
        <v>1116</v>
      </c>
      <c r="AM11" s="79"/>
      <c r="AN11" s="81">
        <v>43223.66638888889</v>
      </c>
      <c r="AO11" s="84" t="s">
        <v>1183</v>
      </c>
      <c r="AP11" s="79" t="b">
        <v>1</v>
      </c>
      <c r="AQ11" s="79" t="b">
        <v>0</v>
      </c>
      <c r="AR11" s="79" t="b">
        <v>0</v>
      </c>
      <c r="AS11" s="79" t="s">
        <v>866</v>
      </c>
      <c r="AT11" s="79">
        <v>3</v>
      </c>
      <c r="AU11" s="79"/>
      <c r="AV11" s="79" t="b">
        <v>0</v>
      </c>
      <c r="AW11" s="79" t="s">
        <v>1327</v>
      </c>
      <c r="AX11" s="84" t="s">
        <v>1336</v>
      </c>
      <c r="AY11" s="79" t="s">
        <v>65</v>
      </c>
      <c r="AZ11" s="79"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5" t="s">
        <v>263</v>
      </c>
      <c r="B12" s="66"/>
      <c r="C12" s="66" t="s">
        <v>64</v>
      </c>
      <c r="D12" s="67">
        <v>162.07683403435985</v>
      </c>
      <c r="E12" s="69"/>
      <c r="F12" s="103" t="s">
        <v>1265</v>
      </c>
      <c r="G12" s="66"/>
      <c r="H12" s="70" t="s">
        <v>263</v>
      </c>
      <c r="I12" s="71"/>
      <c r="J12" s="71"/>
      <c r="K12" s="70" t="s">
        <v>1416</v>
      </c>
      <c r="L12" s="74">
        <v>1.0766767527418222</v>
      </c>
      <c r="M12" s="75">
        <v>5063.59619140625</v>
      </c>
      <c r="N12" s="75">
        <v>5871.44287109375</v>
      </c>
      <c r="O12" s="76"/>
      <c r="P12" s="77"/>
      <c r="Q12" s="77"/>
      <c r="R12" s="89"/>
      <c r="S12" s="48">
        <v>1</v>
      </c>
      <c r="T12" s="48">
        <v>0</v>
      </c>
      <c r="U12" s="49">
        <v>0</v>
      </c>
      <c r="V12" s="49">
        <v>0.00431</v>
      </c>
      <c r="W12" s="49">
        <v>0.001534</v>
      </c>
      <c r="X12" s="49">
        <v>0.517538</v>
      </c>
      <c r="Y12" s="49">
        <v>0</v>
      </c>
      <c r="Z12" s="49">
        <v>0</v>
      </c>
      <c r="AA12" s="72">
        <v>12</v>
      </c>
      <c r="AB12" s="72"/>
      <c r="AC12" s="73"/>
      <c r="AD12" s="79" t="s">
        <v>915</v>
      </c>
      <c r="AE12" s="79">
        <v>75</v>
      </c>
      <c r="AF12" s="79">
        <v>49</v>
      </c>
      <c r="AG12" s="79">
        <v>66</v>
      </c>
      <c r="AH12" s="79">
        <v>51</v>
      </c>
      <c r="AI12" s="79"/>
      <c r="AJ12" s="79" t="s">
        <v>996</v>
      </c>
      <c r="AK12" s="79" t="s">
        <v>1072</v>
      </c>
      <c r="AL12" s="84" t="s">
        <v>1117</v>
      </c>
      <c r="AM12" s="79"/>
      <c r="AN12" s="81">
        <v>43237.329305555555</v>
      </c>
      <c r="AO12" s="84" t="s">
        <v>1184</v>
      </c>
      <c r="AP12" s="79" t="b">
        <v>0</v>
      </c>
      <c r="AQ12" s="79" t="b">
        <v>0</v>
      </c>
      <c r="AR12" s="79" t="b">
        <v>0</v>
      </c>
      <c r="AS12" s="79" t="s">
        <v>866</v>
      </c>
      <c r="AT12" s="79">
        <v>3</v>
      </c>
      <c r="AU12" s="84" t="s">
        <v>1253</v>
      </c>
      <c r="AV12" s="79" t="b">
        <v>0</v>
      </c>
      <c r="AW12" s="79" t="s">
        <v>1327</v>
      </c>
      <c r="AX12" s="84" t="s">
        <v>1337</v>
      </c>
      <c r="AY12" s="79" t="s">
        <v>65</v>
      </c>
      <c r="AZ12" s="79"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5" t="s">
        <v>264</v>
      </c>
      <c r="B13" s="66"/>
      <c r="C13" s="66" t="s">
        <v>64</v>
      </c>
      <c r="D13" s="67">
        <v>162.6194744020263</v>
      </c>
      <c r="E13" s="69"/>
      <c r="F13" s="103" t="s">
        <v>1266</v>
      </c>
      <c r="G13" s="66"/>
      <c r="H13" s="70" t="s">
        <v>264</v>
      </c>
      <c r="I13" s="71"/>
      <c r="J13" s="71"/>
      <c r="K13" s="70" t="s">
        <v>1417</v>
      </c>
      <c r="L13" s="74">
        <v>1.618206318980941</v>
      </c>
      <c r="M13" s="75">
        <v>6455.99267578125</v>
      </c>
      <c r="N13" s="75">
        <v>9010.0166015625</v>
      </c>
      <c r="O13" s="76"/>
      <c r="P13" s="77"/>
      <c r="Q13" s="77"/>
      <c r="R13" s="89"/>
      <c r="S13" s="48">
        <v>1</v>
      </c>
      <c r="T13" s="48">
        <v>0</v>
      </c>
      <c r="U13" s="49">
        <v>0</v>
      </c>
      <c r="V13" s="49">
        <v>0.00431</v>
      </c>
      <c r="W13" s="49">
        <v>0.001534</v>
      </c>
      <c r="X13" s="49">
        <v>0.517538</v>
      </c>
      <c r="Y13" s="49">
        <v>0</v>
      </c>
      <c r="Z13" s="49">
        <v>0</v>
      </c>
      <c r="AA13" s="72">
        <v>13</v>
      </c>
      <c r="AB13" s="72"/>
      <c r="AC13" s="73"/>
      <c r="AD13" s="79" t="s">
        <v>916</v>
      </c>
      <c r="AE13" s="79">
        <v>935</v>
      </c>
      <c r="AF13" s="79">
        <v>388</v>
      </c>
      <c r="AG13" s="79">
        <v>1268</v>
      </c>
      <c r="AH13" s="79">
        <v>423</v>
      </c>
      <c r="AI13" s="79"/>
      <c r="AJ13" s="79" t="s">
        <v>997</v>
      </c>
      <c r="AK13" s="79" t="s">
        <v>1076</v>
      </c>
      <c r="AL13" s="84" t="s">
        <v>1118</v>
      </c>
      <c r="AM13" s="79"/>
      <c r="AN13" s="81">
        <v>43301.670648148145</v>
      </c>
      <c r="AO13" s="84" t="s">
        <v>1185</v>
      </c>
      <c r="AP13" s="79" t="b">
        <v>1</v>
      </c>
      <c r="AQ13" s="79" t="b">
        <v>0</v>
      </c>
      <c r="AR13" s="79" t="b">
        <v>0</v>
      </c>
      <c r="AS13" s="79" t="s">
        <v>866</v>
      </c>
      <c r="AT13" s="79">
        <v>3</v>
      </c>
      <c r="AU13" s="79"/>
      <c r="AV13" s="79" t="b">
        <v>0</v>
      </c>
      <c r="AW13" s="79" t="s">
        <v>1327</v>
      </c>
      <c r="AX13" s="84" t="s">
        <v>1338</v>
      </c>
      <c r="AY13" s="79" t="s">
        <v>65</v>
      </c>
      <c r="AZ13" s="79"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5" t="s">
        <v>265</v>
      </c>
      <c r="B14" s="66"/>
      <c r="C14" s="66" t="s">
        <v>64</v>
      </c>
      <c r="D14" s="67">
        <v>162</v>
      </c>
      <c r="E14" s="69"/>
      <c r="F14" s="103" t="s">
        <v>1267</v>
      </c>
      <c r="G14" s="66"/>
      <c r="H14" s="70" t="s">
        <v>265</v>
      </c>
      <c r="I14" s="71"/>
      <c r="J14" s="71"/>
      <c r="K14" s="70" t="s">
        <v>1418</v>
      </c>
      <c r="L14" s="74">
        <v>1</v>
      </c>
      <c r="M14" s="75">
        <v>6843.37255859375</v>
      </c>
      <c r="N14" s="75">
        <v>4943.7666015625</v>
      </c>
      <c r="O14" s="76"/>
      <c r="P14" s="77"/>
      <c r="Q14" s="77"/>
      <c r="R14" s="89"/>
      <c r="S14" s="48">
        <v>1</v>
      </c>
      <c r="T14" s="48">
        <v>0</v>
      </c>
      <c r="U14" s="49">
        <v>0</v>
      </c>
      <c r="V14" s="49">
        <v>0.00431</v>
      </c>
      <c r="W14" s="49">
        <v>0.001534</v>
      </c>
      <c r="X14" s="49">
        <v>0.517538</v>
      </c>
      <c r="Y14" s="49">
        <v>0</v>
      </c>
      <c r="Z14" s="49">
        <v>0</v>
      </c>
      <c r="AA14" s="72">
        <v>14</v>
      </c>
      <c r="AB14" s="72"/>
      <c r="AC14" s="73"/>
      <c r="AD14" s="79" t="s">
        <v>917</v>
      </c>
      <c r="AE14" s="79">
        <v>1</v>
      </c>
      <c r="AF14" s="79">
        <v>1</v>
      </c>
      <c r="AG14" s="79">
        <v>26</v>
      </c>
      <c r="AH14" s="79">
        <v>23</v>
      </c>
      <c r="AI14" s="79"/>
      <c r="AJ14" s="79"/>
      <c r="AK14" s="79"/>
      <c r="AL14" s="79"/>
      <c r="AM14" s="79"/>
      <c r="AN14" s="81">
        <v>43355.477268518516</v>
      </c>
      <c r="AO14" s="84" t="s">
        <v>1186</v>
      </c>
      <c r="AP14" s="79" t="b">
        <v>1</v>
      </c>
      <c r="AQ14" s="79" t="b">
        <v>0</v>
      </c>
      <c r="AR14" s="79" t="b">
        <v>0</v>
      </c>
      <c r="AS14" s="79" t="s">
        <v>866</v>
      </c>
      <c r="AT14" s="79">
        <v>1</v>
      </c>
      <c r="AU14" s="79"/>
      <c r="AV14" s="79" t="b">
        <v>0</v>
      </c>
      <c r="AW14" s="79" t="s">
        <v>1327</v>
      </c>
      <c r="AX14" s="84" t="s">
        <v>1339</v>
      </c>
      <c r="AY14" s="79" t="s">
        <v>65</v>
      </c>
      <c r="AZ14" s="79"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5" t="s">
        <v>266</v>
      </c>
      <c r="B15" s="66"/>
      <c r="C15" s="66" t="s">
        <v>64</v>
      </c>
      <c r="D15" s="67">
        <v>162.70111056353363</v>
      </c>
      <c r="E15" s="69"/>
      <c r="F15" s="103" t="s">
        <v>1268</v>
      </c>
      <c r="G15" s="66"/>
      <c r="H15" s="70" t="s">
        <v>266</v>
      </c>
      <c r="I15" s="71"/>
      <c r="J15" s="71"/>
      <c r="K15" s="70" t="s">
        <v>1419</v>
      </c>
      <c r="L15" s="74">
        <v>1.699675368769127</v>
      </c>
      <c r="M15" s="75">
        <v>5460.0849609375</v>
      </c>
      <c r="N15" s="75">
        <v>8656.6806640625</v>
      </c>
      <c r="O15" s="76"/>
      <c r="P15" s="77"/>
      <c r="Q15" s="77"/>
      <c r="R15" s="89"/>
      <c r="S15" s="48">
        <v>1</v>
      </c>
      <c r="T15" s="48">
        <v>0</v>
      </c>
      <c r="U15" s="49">
        <v>0</v>
      </c>
      <c r="V15" s="49">
        <v>0.00431</v>
      </c>
      <c r="W15" s="49">
        <v>0.001534</v>
      </c>
      <c r="X15" s="49">
        <v>0.517538</v>
      </c>
      <c r="Y15" s="49">
        <v>0</v>
      </c>
      <c r="Z15" s="49">
        <v>0</v>
      </c>
      <c r="AA15" s="72">
        <v>15</v>
      </c>
      <c r="AB15" s="72"/>
      <c r="AC15" s="73"/>
      <c r="AD15" s="79" t="s">
        <v>918</v>
      </c>
      <c r="AE15" s="79">
        <v>194</v>
      </c>
      <c r="AF15" s="79">
        <v>439</v>
      </c>
      <c r="AG15" s="79">
        <v>1342</v>
      </c>
      <c r="AH15" s="79">
        <v>854</v>
      </c>
      <c r="AI15" s="79"/>
      <c r="AJ15" s="79" t="s">
        <v>998</v>
      </c>
      <c r="AK15" s="79" t="s">
        <v>1072</v>
      </c>
      <c r="AL15" s="84" t="s">
        <v>1119</v>
      </c>
      <c r="AM15" s="79"/>
      <c r="AN15" s="81">
        <v>43357.60229166667</v>
      </c>
      <c r="AO15" s="84" t="s">
        <v>1187</v>
      </c>
      <c r="AP15" s="79" t="b">
        <v>0</v>
      </c>
      <c r="AQ15" s="79" t="b">
        <v>0</v>
      </c>
      <c r="AR15" s="79" t="b">
        <v>0</v>
      </c>
      <c r="AS15" s="79" t="s">
        <v>866</v>
      </c>
      <c r="AT15" s="79">
        <v>3</v>
      </c>
      <c r="AU15" s="84" t="s">
        <v>1253</v>
      </c>
      <c r="AV15" s="79" t="b">
        <v>0</v>
      </c>
      <c r="AW15" s="79" t="s">
        <v>1327</v>
      </c>
      <c r="AX15" s="84" t="s">
        <v>1340</v>
      </c>
      <c r="AY15" s="79" t="s">
        <v>65</v>
      </c>
      <c r="AZ15" s="79" t="str">
        <f>REPLACE(INDEX(GroupVertices[Group],MATCH(Vertices[[#This Row],[Vertex]],GroupVertices[Vertex],0)),1,1,"")</f>
        <v>2</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5" t="s">
        <v>267</v>
      </c>
      <c r="B16" s="66"/>
      <c r="C16" s="66" t="s">
        <v>64</v>
      </c>
      <c r="D16" s="67">
        <v>162.08963970675316</v>
      </c>
      <c r="E16" s="69"/>
      <c r="F16" s="103" t="s">
        <v>1269</v>
      </c>
      <c r="G16" s="66"/>
      <c r="H16" s="70" t="s">
        <v>267</v>
      </c>
      <c r="I16" s="71"/>
      <c r="J16" s="71"/>
      <c r="K16" s="70" t="s">
        <v>1420</v>
      </c>
      <c r="L16" s="74">
        <v>1.0894562115321258</v>
      </c>
      <c r="M16" s="75">
        <v>6383.7197265625</v>
      </c>
      <c r="N16" s="75">
        <v>4451.03662109375</v>
      </c>
      <c r="O16" s="76"/>
      <c r="P16" s="77"/>
      <c r="Q16" s="77"/>
      <c r="R16" s="89"/>
      <c r="S16" s="48">
        <v>1</v>
      </c>
      <c r="T16" s="48">
        <v>0</v>
      </c>
      <c r="U16" s="49">
        <v>0</v>
      </c>
      <c r="V16" s="49">
        <v>0.00431</v>
      </c>
      <c r="W16" s="49">
        <v>0.001534</v>
      </c>
      <c r="X16" s="49">
        <v>0.517538</v>
      </c>
      <c r="Y16" s="49">
        <v>0</v>
      </c>
      <c r="Z16" s="49">
        <v>0</v>
      </c>
      <c r="AA16" s="72">
        <v>16</v>
      </c>
      <c r="AB16" s="72"/>
      <c r="AC16" s="73"/>
      <c r="AD16" s="79" t="s">
        <v>919</v>
      </c>
      <c r="AE16" s="79">
        <v>46</v>
      </c>
      <c r="AF16" s="79">
        <v>57</v>
      </c>
      <c r="AG16" s="79">
        <v>297</v>
      </c>
      <c r="AH16" s="79">
        <v>28</v>
      </c>
      <c r="AI16" s="79"/>
      <c r="AJ16" s="79" t="s">
        <v>999</v>
      </c>
      <c r="AK16" s="79" t="s">
        <v>1077</v>
      </c>
      <c r="AL16" s="84" t="s">
        <v>1120</v>
      </c>
      <c r="AM16" s="79"/>
      <c r="AN16" s="81">
        <v>43361.84082175926</v>
      </c>
      <c r="AO16" s="84" t="s">
        <v>1188</v>
      </c>
      <c r="AP16" s="79" t="b">
        <v>0</v>
      </c>
      <c r="AQ16" s="79" t="b">
        <v>0</v>
      </c>
      <c r="AR16" s="79" t="b">
        <v>0</v>
      </c>
      <c r="AS16" s="79" t="s">
        <v>866</v>
      </c>
      <c r="AT16" s="79">
        <v>2</v>
      </c>
      <c r="AU16" s="84" t="s">
        <v>1253</v>
      </c>
      <c r="AV16" s="79" t="b">
        <v>0</v>
      </c>
      <c r="AW16" s="79" t="s">
        <v>1327</v>
      </c>
      <c r="AX16" s="84" t="s">
        <v>1341</v>
      </c>
      <c r="AY16" s="79" t="s">
        <v>65</v>
      </c>
      <c r="AZ16" s="79"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5" t="s">
        <v>268</v>
      </c>
      <c r="B17" s="66"/>
      <c r="C17" s="66" t="s">
        <v>64</v>
      </c>
      <c r="D17" s="67">
        <v>162.0480212714749</v>
      </c>
      <c r="E17" s="69"/>
      <c r="F17" s="103" t="s">
        <v>1270</v>
      </c>
      <c r="G17" s="66"/>
      <c r="H17" s="70" t="s">
        <v>268</v>
      </c>
      <c r="I17" s="71"/>
      <c r="J17" s="71"/>
      <c r="K17" s="70" t="s">
        <v>1421</v>
      </c>
      <c r="L17" s="74">
        <v>1.0479229704636388</v>
      </c>
      <c r="M17" s="75">
        <v>6788.2578125</v>
      </c>
      <c r="N17" s="75">
        <v>8147.74462890625</v>
      </c>
      <c r="O17" s="76"/>
      <c r="P17" s="77"/>
      <c r="Q17" s="77"/>
      <c r="R17" s="89"/>
      <c r="S17" s="48">
        <v>1</v>
      </c>
      <c r="T17" s="48">
        <v>0</v>
      </c>
      <c r="U17" s="49">
        <v>0</v>
      </c>
      <c r="V17" s="49">
        <v>0.00431</v>
      </c>
      <c r="W17" s="49">
        <v>0.001534</v>
      </c>
      <c r="X17" s="49">
        <v>0.517538</v>
      </c>
      <c r="Y17" s="49">
        <v>0</v>
      </c>
      <c r="Z17" s="49">
        <v>0</v>
      </c>
      <c r="AA17" s="72">
        <v>17</v>
      </c>
      <c r="AB17" s="72"/>
      <c r="AC17" s="73"/>
      <c r="AD17" s="79" t="s">
        <v>920</v>
      </c>
      <c r="AE17" s="79">
        <v>31</v>
      </c>
      <c r="AF17" s="79">
        <v>31</v>
      </c>
      <c r="AG17" s="79">
        <v>47</v>
      </c>
      <c r="AH17" s="79">
        <v>46</v>
      </c>
      <c r="AI17" s="79"/>
      <c r="AJ17" s="79" t="s">
        <v>1000</v>
      </c>
      <c r="AK17" s="79" t="s">
        <v>1078</v>
      </c>
      <c r="AL17" s="84" t="s">
        <v>1121</v>
      </c>
      <c r="AM17" s="79"/>
      <c r="AN17" s="81">
        <v>43367.68457175926</v>
      </c>
      <c r="AO17" s="79"/>
      <c r="AP17" s="79" t="b">
        <v>1</v>
      </c>
      <c r="AQ17" s="79" t="b">
        <v>0</v>
      </c>
      <c r="AR17" s="79" t="b">
        <v>0</v>
      </c>
      <c r="AS17" s="79" t="s">
        <v>866</v>
      </c>
      <c r="AT17" s="79">
        <v>1</v>
      </c>
      <c r="AU17" s="79"/>
      <c r="AV17" s="79" t="b">
        <v>0</v>
      </c>
      <c r="AW17" s="79" t="s">
        <v>1327</v>
      </c>
      <c r="AX17" s="84" t="s">
        <v>1342</v>
      </c>
      <c r="AY17" s="79" t="s">
        <v>65</v>
      </c>
      <c r="AZ17" s="79"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5" t="s">
        <v>269</v>
      </c>
      <c r="B18" s="66"/>
      <c r="C18" s="66" t="s">
        <v>64</v>
      </c>
      <c r="D18" s="67">
        <v>162.2897283378986</v>
      </c>
      <c r="E18" s="69"/>
      <c r="F18" s="103" t="s">
        <v>1271</v>
      </c>
      <c r="G18" s="66"/>
      <c r="H18" s="70" t="s">
        <v>269</v>
      </c>
      <c r="I18" s="71"/>
      <c r="J18" s="71"/>
      <c r="K18" s="70" t="s">
        <v>1422</v>
      </c>
      <c r="L18" s="74">
        <v>1.289135255130621</v>
      </c>
      <c r="M18" s="75">
        <v>5949.19970703125</v>
      </c>
      <c r="N18" s="75">
        <v>9031.3544921875</v>
      </c>
      <c r="O18" s="76"/>
      <c r="P18" s="77"/>
      <c r="Q18" s="77"/>
      <c r="R18" s="89"/>
      <c r="S18" s="48">
        <v>1</v>
      </c>
      <c r="T18" s="48">
        <v>0</v>
      </c>
      <c r="U18" s="49">
        <v>0</v>
      </c>
      <c r="V18" s="49">
        <v>0.00431</v>
      </c>
      <c r="W18" s="49">
        <v>0.001534</v>
      </c>
      <c r="X18" s="49">
        <v>0.517538</v>
      </c>
      <c r="Y18" s="49">
        <v>0</v>
      </c>
      <c r="Z18" s="49">
        <v>0</v>
      </c>
      <c r="AA18" s="72">
        <v>18</v>
      </c>
      <c r="AB18" s="72"/>
      <c r="AC18" s="73"/>
      <c r="AD18" s="79" t="s">
        <v>921</v>
      </c>
      <c r="AE18" s="79">
        <v>143</v>
      </c>
      <c r="AF18" s="79">
        <v>182</v>
      </c>
      <c r="AG18" s="79">
        <v>118</v>
      </c>
      <c r="AH18" s="79">
        <v>66</v>
      </c>
      <c r="AI18" s="79"/>
      <c r="AJ18" s="79" t="s">
        <v>1001</v>
      </c>
      <c r="AK18" s="79" t="s">
        <v>1072</v>
      </c>
      <c r="AL18" s="84" t="s">
        <v>1122</v>
      </c>
      <c r="AM18" s="79"/>
      <c r="AN18" s="81">
        <v>43373.39729166667</v>
      </c>
      <c r="AO18" s="84" t="s">
        <v>1189</v>
      </c>
      <c r="AP18" s="79" t="b">
        <v>1</v>
      </c>
      <c r="AQ18" s="79" t="b">
        <v>0</v>
      </c>
      <c r="AR18" s="79" t="b">
        <v>1</v>
      </c>
      <c r="AS18" s="79" t="s">
        <v>866</v>
      </c>
      <c r="AT18" s="79">
        <v>3</v>
      </c>
      <c r="AU18" s="79"/>
      <c r="AV18" s="79" t="b">
        <v>0</v>
      </c>
      <c r="AW18" s="79" t="s">
        <v>1327</v>
      </c>
      <c r="AX18" s="84" t="s">
        <v>1343</v>
      </c>
      <c r="AY18" s="79" t="s">
        <v>65</v>
      </c>
      <c r="AZ18" s="79"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270</v>
      </c>
      <c r="B19" s="66"/>
      <c r="C19" s="66" t="s">
        <v>64</v>
      </c>
      <c r="D19" s="67">
        <v>162.14246310537555</v>
      </c>
      <c r="E19" s="69"/>
      <c r="F19" s="103" t="s">
        <v>1272</v>
      </c>
      <c r="G19" s="66"/>
      <c r="H19" s="70" t="s">
        <v>270</v>
      </c>
      <c r="I19" s="71"/>
      <c r="J19" s="71"/>
      <c r="K19" s="70" t="s">
        <v>1423</v>
      </c>
      <c r="L19" s="74">
        <v>1.1421714790421285</v>
      </c>
      <c r="M19" s="75">
        <v>5433.35888671875</v>
      </c>
      <c r="N19" s="75">
        <v>4786.517578125</v>
      </c>
      <c r="O19" s="76"/>
      <c r="P19" s="77"/>
      <c r="Q19" s="77"/>
      <c r="R19" s="89"/>
      <c r="S19" s="48">
        <v>1</v>
      </c>
      <c r="T19" s="48">
        <v>0</v>
      </c>
      <c r="U19" s="49">
        <v>0</v>
      </c>
      <c r="V19" s="49">
        <v>0.00431</v>
      </c>
      <c r="W19" s="49">
        <v>0.001534</v>
      </c>
      <c r="X19" s="49">
        <v>0.517538</v>
      </c>
      <c r="Y19" s="49">
        <v>0</v>
      </c>
      <c r="Z19" s="49">
        <v>0</v>
      </c>
      <c r="AA19" s="72">
        <v>19</v>
      </c>
      <c r="AB19" s="72"/>
      <c r="AC19" s="73"/>
      <c r="AD19" s="79" t="s">
        <v>922</v>
      </c>
      <c r="AE19" s="79">
        <v>91</v>
      </c>
      <c r="AF19" s="79">
        <v>90</v>
      </c>
      <c r="AG19" s="79">
        <v>147</v>
      </c>
      <c r="AH19" s="79">
        <v>1487</v>
      </c>
      <c r="AI19" s="79"/>
      <c r="AJ19" s="79" t="s">
        <v>1002</v>
      </c>
      <c r="AK19" s="79" t="s">
        <v>1074</v>
      </c>
      <c r="AL19" s="84" t="s">
        <v>1123</v>
      </c>
      <c r="AM19" s="79"/>
      <c r="AN19" s="81">
        <v>43403.63788194444</v>
      </c>
      <c r="AO19" s="84" t="s">
        <v>1190</v>
      </c>
      <c r="AP19" s="79" t="b">
        <v>0</v>
      </c>
      <c r="AQ19" s="79" t="b">
        <v>0</v>
      </c>
      <c r="AR19" s="79" t="b">
        <v>0</v>
      </c>
      <c r="AS19" s="79" t="s">
        <v>866</v>
      </c>
      <c r="AT19" s="79">
        <v>3</v>
      </c>
      <c r="AU19" s="84" t="s">
        <v>1253</v>
      </c>
      <c r="AV19" s="79" t="b">
        <v>0</v>
      </c>
      <c r="AW19" s="79" t="s">
        <v>1327</v>
      </c>
      <c r="AX19" s="84" t="s">
        <v>1344</v>
      </c>
      <c r="AY19" s="79" t="s">
        <v>65</v>
      </c>
      <c r="AZ19" s="79"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5" t="s">
        <v>271</v>
      </c>
      <c r="B20" s="66"/>
      <c r="C20" s="66" t="s">
        <v>64</v>
      </c>
      <c r="D20" s="67">
        <v>163.15411122444692</v>
      </c>
      <c r="E20" s="69"/>
      <c r="F20" s="103" t="s">
        <v>1273</v>
      </c>
      <c r="G20" s="66"/>
      <c r="H20" s="70" t="s">
        <v>271</v>
      </c>
      <c r="I20" s="71"/>
      <c r="J20" s="71"/>
      <c r="K20" s="70" t="s">
        <v>1424</v>
      </c>
      <c r="L20" s="74">
        <v>2.1517487234761203</v>
      </c>
      <c r="M20" s="75">
        <v>5900.0859375</v>
      </c>
      <c r="N20" s="75">
        <v>4257.638671875</v>
      </c>
      <c r="O20" s="76"/>
      <c r="P20" s="77"/>
      <c r="Q20" s="77"/>
      <c r="R20" s="89"/>
      <c r="S20" s="48">
        <v>1</v>
      </c>
      <c r="T20" s="48">
        <v>0</v>
      </c>
      <c r="U20" s="49">
        <v>0</v>
      </c>
      <c r="V20" s="49">
        <v>0.00431</v>
      </c>
      <c r="W20" s="49">
        <v>0.001534</v>
      </c>
      <c r="X20" s="49">
        <v>0.517538</v>
      </c>
      <c r="Y20" s="49">
        <v>0</v>
      </c>
      <c r="Z20" s="49">
        <v>0</v>
      </c>
      <c r="AA20" s="72">
        <v>20</v>
      </c>
      <c r="AB20" s="72"/>
      <c r="AC20" s="73"/>
      <c r="AD20" s="79" t="s">
        <v>923</v>
      </c>
      <c r="AE20" s="79">
        <v>1165</v>
      </c>
      <c r="AF20" s="79">
        <v>722</v>
      </c>
      <c r="AG20" s="79">
        <v>688</v>
      </c>
      <c r="AH20" s="79">
        <v>1051</v>
      </c>
      <c r="AI20" s="79"/>
      <c r="AJ20" s="79" t="s">
        <v>1003</v>
      </c>
      <c r="AK20" s="79" t="s">
        <v>1072</v>
      </c>
      <c r="AL20" s="84" t="s">
        <v>1124</v>
      </c>
      <c r="AM20" s="79"/>
      <c r="AN20" s="81">
        <v>43423.85208333333</v>
      </c>
      <c r="AO20" s="84" t="s">
        <v>1191</v>
      </c>
      <c r="AP20" s="79" t="b">
        <v>1</v>
      </c>
      <c r="AQ20" s="79" t="b">
        <v>0</v>
      </c>
      <c r="AR20" s="79" t="b">
        <v>0</v>
      </c>
      <c r="AS20" s="79" t="s">
        <v>866</v>
      </c>
      <c r="AT20" s="79">
        <v>10</v>
      </c>
      <c r="AU20" s="79"/>
      <c r="AV20" s="79" t="b">
        <v>0</v>
      </c>
      <c r="AW20" s="79" t="s">
        <v>1327</v>
      </c>
      <c r="AX20" s="84" t="s">
        <v>1345</v>
      </c>
      <c r="AY20" s="79" t="s">
        <v>65</v>
      </c>
      <c r="AZ20" s="79"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5" t="s">
        <v>272</v>
      </c>
      <c r="B21" s="66"/>
      <c r="C21" s="66" t="s">
        <v>64</v>
      </c>
      <c r="D21" s="67">
        <v>162.10244537914647</v>
      </c>
      <c r="E21" s="69"/>
      <c r="F21" s="103" t="s">
        <v>1274</v>
      </c>
      <c r="G21" s="66"/>
      <c r="H21" s="70" t="s">
        <v>272</v>
      </c>
      <c r="I21" s="71"/>
      <c r="J21" s="71"/>
      <c r="K21" s="70" t="s">
        <v>1425</v>
      </c>
      <c r="L21" s="74">
        <v>1.1022356703224296</v>
      </c>
      <c r="M21" s="75">
        <v>6971.48583984375</v>
      </c>
      <c r="N21" s="75">
        <v>6082.96435546875</v>
      </c>
      <c r="O21" s="76"/>
      <c r="P21" s="77"/>
      <c r="Q21" s="77"/>
      <c r="R21" s="89"/>
      <c r="S21" s="48">
        <v>1</v>
      </c>
      <c r="T21" s="48">
        <v>0</v>
      </c>
      <c r="U21" s="49">
        <v>0</v>
      </c>
      <c r="V21" s="49">
        <v>0.00431</v>
      </c>
      <c r="W21" s="49">
        <v>0.001534</v>
      </c>
      <c r="X21" s="49">
        <v>0.517538</v>
      </c>
      <c r="Y21" s="49">
        <v>0</v>
      </c>
      <c r="Z21" s="49">
        <v>0</v>
      </c>
      <c r="AA21" s="72">
        <v>21</v>
      </c>
      <c r="AB21" s="72"/>
      <c r="AC21" s="73"/>
      <c r="AD21" s="79" t="s">
        <v>924</v>
      </c>
      <c r="AE21" s="79">
        <v>128</v>
      </c>
      <c r="AF21" s="79">
        <v>65</v>
      </c>
      <c r="AG21" s="79">
        <v>229</v>
      </c>
      <c r="AH21" s="79">
        <v>264</v>
      </c>
      <c r="AI21" s="79"/>
      <c r="AJ21" s="79" t="s">
        <v>1004</v>
      </c>
      <c r="AK21" s="79" t="s">
        <v>1079</v>
      </c>
      <c r="AL21" s="84" t="s">
        <v>1125</v>
      </c>
      <c r="AM21" s="79"/>
      <c r="AN21" s="81">
        <v>43433.42842592593</v>
      </c>
      <c r="AO21" s="84" t="s">
        <v>1192</v>
      </c>
      <c r="AP21" s="79" t="b">
        <v>1</v>
      </c>
      <c r="AQ21" s="79" t="b">
        <v>0</v>
      </c>
      <c r="AR21" s="79" t="b">
        <v>0</v>
      </c>
      <c r="AS21" s="79" t="s">
        <v>866</v>
      </c>
      <c r="AT21" s="79">
        <v>1</v>
      </c>
      <c r="AU21" s="79"/>
      <c r="AV21" s="79" t="b">
        <v>0</v>
      </c>
      <c r="AW21" s="79" t="s">
        <v>1327</v>
      </c>
      <c r="AX21" s="84" t="s">
        <v>1346</v>
      </c>
      <c r="AY21" s="79" t="s">
        <v>65</v>
      </c>
      <c r="AZ21" s="79"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5" t="s">
        <v>273</v>
      </c>
      <c r="B22" s="66"/>
      <c r="C22" s="66" t="s">
        <v>64</v>
      </c>
      <c r="D22" s="67">
        <v>162.21769643068623</v>
      </c>
      <c r="E22" s="69"/>
      <c r="F22" s="103" t="s">
        <v>1275</v>
      </c>
      <c r="G22" s="66"/>
      <c r="H22" s="70" t="s">
        <v>273</v>
      </c>
      <c r="I22" s="71"/>
      <c r="J22" s="71"/>
      <c r="K22" s="70" t="s">
        <v>1426</v>
      </c>
      <c r="L22" s="74">
        <v>1.2172507994351627</v>
      </c>
      <c r="M22" s="75">
        <v>5566.560546875</v>
      </c>
      <c r="N22" s="75">
        <v>6737.2529296875</v>
      </c>
      <c r="O22" s="76"/>
      <c r="P22" s="77"/>
      <c r="Q22" s="77"/>
      <c r="R22" s="89"/>
      <c r="S22" s="48">
        <v>1</v>
      </c>
      <c r="T22" s="48">
        <v>0</v>
      </c>
      <c r="U22" s="49">
        <v>0</v>
      </c>
      <c r="V22" s="49">
        <v>0.00431</v>
      </c>
      <c r="W22" s="49">
        <v>0.001534</v>
      </c>
      <c r="X22" s="49">
        <v>0.517538</v>
      </c>
      <c r="Y22" s="49">
        <v>0</v>
      </c>
      <c r="Z22" s="49">
        <v>0</v>
      </c>
      <c r="AA22" s="72">
        <v>22</v>
      </c>
      <c r="AB22" s="72"/>
      <c r="AC22" s="73"/>
      <c r="AD22" s="79" t="s">
        <v>925</v>
      </c>
      <c r="AE22" s="79">
        <v>409</v>
      </c>
      <c r="AF22" s="79">
        <v>137</v>
      </c>
      <c r="AG22" s="79">
        <v>657</v>
      </c>
      <c r="AH22" s="79">
        <v>341</v>
      </c>
      <c r="AI22" s="79"/>
      <c r="AJ22" s="79" t="s">
        <v>1005</v>
      </c>
      <c r="AK22" s="79" t="s">
        <v>1080</v>
      </c>
      <c r="AL22" s="84" t="s">
        <v>1126</v>
      </c>
      <c r="AM22" s="79"/>
      <c r="AN22" s="81">
        <v>43434.63104166667</v>
      </c>
      <c r="AO22" s="84" t="s">
        <v>1193</v>
      </c>
      <c r="AP22" s="79" t="b">
        <v>0</v>
      </c>
      <c r="AQ22" s="79" t="b">
        <v>0</v>
      </c>
      <c r="AR22" s="79" t="b">
        <v>0</v>
      </c>
      <c r="AS22" s="79" t="s">
        <v>866</v>
      </c>
      <c r="AT22" s="79">
        <v>2</v>
      </c>
      <c r="AU22" s="84" t="s">
        <v>1253</v>
      </c>
      <c r="AV22" s="79" t="b">
        <v>0</v>
      </c>
      <c r="AW22" s="79" t="s">
        <v>1327</v>
      </c>
      <c r="AX22" s="84" t="s">
        <v>1347</v>
      </c>
      <c r="AY22" s="79" t="s">
        <v>65</v>
      </c>
      <c r="AZ22" s="79"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5" t="s">
        <v>274</v>
      </c>
      <c r="B23" s="66"/>
      <c r="C23" s="66" t="s">
        <v>64</v>
      </c>
      <c r="D23" s="67">
        <v>162.07203190721236</v>
      </c>
      <c r="E23" s="69"/>
      <c r="F23" s="103" t="s">
        <v>1276</v>
      </c>
      <c r="G23" s="66"/>
      <c r="H23" s="70" t="s">
        <v>274</v>
      </c>
      <c r="I23" s="71"/>
      <c r="J23" s="71"/>
      <c r="K23" s="70" t="s">
        <v>1427</v>
      </c>
      <c r="L23" s="74">
        <v>1.0718844556954583</v>
      </c>
      <c r="M23" s="75">
        <v>7114.6728515625</v>
      </c>
      <c r="N23" s="75">
        <v>7232.81640625</v>
      </c>
      <c r="O23" s="76"/>
      <c r="P23" s="77"/>
      <c r="Q23" s="77"/>
      <c r="R23" s="89"/>
      <c r="S23" s="48">
        <v>1</v>
      </c>
      <c r="T23" s="48">
        <v>0</v>
      </c>
      <c r="U23" s="49">
        <v>0</v>
      </c>
      <c r="V23" s="49">
        <v>0.00431</v>
      </c>
      <c r="W23" s="49">
        <v>0.001534</v>
      </c>
      <c r="X23" s="49">
        <v>0.517538</v>
      </c>
      <c r="Y23" s="49">
        <v>0</v>
      </c>
      <c r="Z23" s="49">
        <v>0</v>
      </c>
      <c r="AA23" s="72">
        <v>23</v>
      </c>
      <c r="AB23" s="72"/>
      <c r="AC23" s="73"/>
      <c r="AD23" s="79" t="s">
        <v>926</v>
      </c>
      <c r="AE23" s="79">
        <v>48</v>
      </c>
      <c r="AF23" s="79">
        <v>46</v>
      </c>
      <c r="AG23" s="79">
        <v>209</v>
      </c>
      <c r="AH23" s="79">
        <v>130</v>
      </c>
      <c r="AI23" s="79"/>
      <c r="AJ23" s="79" t="s">
        <v>1006</v>
      </c>
      <c r="AK23" s="79" t="s">
        <v>1081</v>
      </c>
      <c r="AL23" s="84" t="s">
        <v>1127</v>
      </c>
      <c r="AM23" s="79"/>
      <c r="AN23" s="81">
        <v>43435.01972222222</v>
      </c>
      <c r="AO23" s="84" t="s">
        <v>1194</v>
      </c>
      <c r="AP23" s="79" t="b">
        <v>1</v>
      </c>
      <c r="AQ23" s="79" t="b">
        <v>0</v>
      </c>
      <c r="AR23" s="79" t="b">
        <v>0</v>
      </c>
      <c r="AS23" s="79" t="s">
        <v>866</v>
      </c>
      <c r="AT23" s="79">
        <v>3</v>
      </c>
      <c r="AU23" s="79"/>
      <c r="AV23" s="79" t="b">
        <v>0</v>
      </c>
      <c r="AW23" s="79" t="s">
        <v>1327</v>
      </c>
      <c r="AX23" s="84" t="s">
        <v>1348</v>
      </c>
      <c r="AY23" s="79" t="s">
        <v>65</v>
      </c>
      <c r="AZ23" s="79"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5" t="s">
        <v>240</v>
      </c>
      <c r="B24" s="66"/>
      <c r="C24" s="66" t="s">
        <v>64</v>
      </c>
      <c r="D24" s="67">
        <v>172.9200371333937</v>
      </c>
      <c r="E24" s="69"/>
      <c r="F24" s="103" t="s">
        <v>482</v>
      </c>
      <c r="G24" s="66"/>
      <c r="H24" s="70" t="s">
        <v>240</v>
      </c>
      <c r="I24" s="71"/>
      <c r="J24" s="71"/>
      <c r="K24" s="70" t="s">
        <v>1618</v>
      </c>
      <c r="L24" s="74">
        <v>11.897683483431473</v>
      </c>
      <c r="M24" s="75">
        <v>9358.0380859375</v>
      </c>
      <c r="N24" s="75">
        <v>4822.09814453125</v>
      </c>
      <c r="O24" s="76"/>
      <c r="P24" s="77"/>
      <c r="Q24" s="77"/>
      <c r="R24" s="89"/>
      <c r="S24" s="48">
        <v>3</v>
      </c>
      <c r="T24" s="48">
        <v>3</v>
      </c>
      <c r="U24" s="49">
        <v>0</v>
      </c>
      <c r="V24" s="49">
        <v>0.005682</v>
      </c>
      <c r="W24" s="49">
        <v>0.013615</v>
      </c>
      <c r="X24" s="49">
        <v>0.955119</v>
      </c>
      <c r="Y24" s="49">
        <v>0.5</v>
      </c>
      <c r="Z24" s="49">
        <v>1</v>
      </c>
      <c r="AA24" s="72">
        <v>24</v>
      </c>
      <c r="AB24" s="72"/>
      <c r="AC24" s="73"/>
      <c r="AD24" s="79" t="s">
        <v>927</v>
      </c>
      <c r="AE24" s="79">
        <v>811</v>
      </c>
      <c r="AF24" s="79">
        <v>6823</v>
      </c>
      <c r="AG24" s="79">
        <v>6574</v>
      </c>
      <c r="AH24" s="79">
        <v>5849</v>
      </c>
      <c r="AI24" s="79"/>
      <c r="AJ24" s="79" t="s">
        <v>1007</v>
      </c>
      <c r="AK24" s="79"/>
      <c r="AL24" s="84" t="s">
        <v>1128</v>
      </c>
      <c r="AM24" s="79"/>
      <c r="AN24" s="81">
        <v>40366.63428240741</v>
      </c>
      <c r="AO24" s="84" t="s">
        <v>1195</v>
      </c>
      <c r="AP24" s="79" t="b">
        <v>0</v>
      </c>
      <c r="AQ24" s="79" t="b">
        <v>0</v>
      </c>
      <c r="AR24" s="79" t="b">
        <v>1</v>
      </c>
      <c r="AS24" s="79" t="s">
        <v>866</v>
      </c>
      <c r="AT24" s="79">
        <v>133</v>
      </c>
      <c r="AU24" s="84" t="s">
        <v>1253</v>
      </c>
      <c r="AV24" s="79" t="b">
        <v>1</v>
      </c>
      <c r="AW24" s="79" t="s">
        <v>1327</v>
      </c>
      <c r="AX24" s="84" t="s">
        <v>1349</v>
      </c>
      <c r="AY24" s="79" t="s">
        <v>66</v>
      </c>
      <c r="AZ24" s="79" t="str">
        <f>REPLACE(INDEX(GroupVertices[Group],MATCH(Vertices[[#This Row],[Vertex]],GroupVertices[Vertex],0)),1,1,"")</f>
        <v>9</v>
      </c>
      <c r="BA24" s="48"/>
      <c r="BB24" s="48"/>
      <c r="BC24" s="48"/>
      <c r="BD24" s="48"/>
      <c r="BE24" s="48"/>
      <c r="BF24" s="48"/>
      <c r="BG24" s="129" t="s">
        <v>1930</v>
      </c>
      <c r="BH24" s="129" t="s">
        <v>1966</v>
      </c>
      <c r="BI24" s="129" t="s">
        <v>1979</v>
      </c>
      <c r="BJ24" s="129" t="s">
        <v>2013</v>
      </c>
      <c r="BK24" s="129">
        <v>1</v>
      </c>
      <c r="BL24" s="132">
        <v>1.5151515151515151</v>
      </c>
      <c r="BM24" s="129">
        <v>1</v>
      </c>
      <c r="BN24" s="132">
        <v>1.5151515151515151</v>
      </c>
      <c r="BO24" s="129">
        <v>0</v>
      </c>
      <c r="BP24" s="132">
        <v>0</v>
      </c>
      <c r="BQ24" s="129">
        <v>64</v>
      </c>
      <c r="BR24" s="132">
        <v>96.96969696969697</v>
      </c>
      <c r="BS24" s="129">
        <v>66</v>
      </c>
      <c r="BT24" s="2"/>
      <c r="BU24" s="3"/>
      <c r="BV24" s="3"/>
      <c r="BW24" s="3"/>
      <c r="BX24" s="3"/>
    </row>
    <row r="25" spans="1:76" ht="15">
      <c r="A25" s="65" t="s">
        <v>241</v>
      </c>
      <c r="B25" s="66"/>
      <c r="C25" s="66" t="s">
        <v>64</v>
      </c>
      <c r="D25" s="67">
        <v>162.01440638144248</v>
      </c>
      <c r="E25" s="69"/>
      <c r="F25" s="103" t="s">
        <v>483</v>
      </c>
      <c r="G25" s="66"/>
      <c r="H25" s="70" t="s">
        <v>241</v>
      </c>
      <c r="I25" s="71"/>
      <c r="J25" s="71"/>
      <c r="K25" s="70" t="s">
        <v>1428</v>
      </c>
      <c r="L25" s="74">
        <v>1.0143768911390916</v>
      </c>
      <c r="M25" s="75">
        <v>9358.0380859375</v>
      </c>
      <c r="N25" s="75">
        <v>5628.46923828125</v>
      </c>
      <c r="O25" s="76"/>
      <c r="P25" s="77"/>
      <c r="Q25" s="77"/>
      <c r="R25" s="89"/>
      <c r="S25" s="48">
        <v>1</v>
      </c>
      <c r="T25" s="48">
        <v>2</v>
      </c>
      <c r="U25" s="49">
        <v>0</v>
      </c>
      <c r="V25" s="49">
        <v>0.005682</v>
      </c>
      <c r="W25" s="49">
        <v>0.012314</v>
      </c>
      <c r="X25" s="49">
        <v>0.670259</v>
      </c>
      <c r="Y25" s="49">
        <v>1</v>
      </c>
      <c r="Z25" s="49">
        <v>0.5</v>
      </c>
      <c r="AA25" s="72">
        <v>25</v>
      </c>
      <c r="AB25" s="72"/>
      <c r="AC25" s="73"/>
      <c r="AD25" s="79" t="s">
        <v>928</v>
      </c>
      <c r="AE25" s="79">
        <v>83</v>
      </c>
      <c r="AF25" s="79">
        <v>10</v>
      </c>
      <c r="AG25" s="79">
        <v>174</v>
      </c>
      <c r="AH25" s="79">
        <v>224</v>
      </c>
      <c r="AI25" s="79"/>
      <c r="AJ25" s="79" t="s">
        <v>1008</v>
      </c>
      <c r="AK25" s="79" t="s">
        <v>1082</v>
      </c>
      <c r="AL25" s="79"/>
      <c r="AM25" s="79"/>
      <c r="AN25" s="81">
        <v>43382.84821759259</v>
      </c>
      <c r="AO25" s="84" t="s">
        <v>1196</v>
      </c>
      <c r="AP25" s="79" t="b">
        <v>1</v>
      </c>
      <c r="AQ25" s="79" t="b">
        <v>0</v>
      </c>
      <c r="AR25" s="79" t="b">
        <v>0</v>
      </c>
      <c r="AS25" s="79" t="s">
        <v>866</v>
      </c>
      <c r="AT25" s="79">
        <v>0</v>
      </c>
      <c r="AU25" s="79"/>
      <c r="AV25" s="79" t="b">
        <v>0</v>
      </c>
      <c r="AW25" s="79" t="s">
        <v>1327</v>
      </c>
      <c r="AX25" s="84" t="s">
        <v>1350</v>
      </c>
      <c r="AY25" s="79" t="s">
        <v>66</v>
      </c>
      <c r="AZ25" s="79" t="str">
        <f>REPLACE(INDEX(GroupVertices[Group],MATCH(Vertices[[#This Row],[Vertex]],GroupVertices[Vertex],0)),1,1,"")</f>
        <v>9</v>
      </c>
      <c r="BA25" s="48"/>
      <c r="BB25" s="48"/>
      <c r="BC25" s="48"/>
      <c r="BD25" s="48"/>
      <c r="BE25" s="48"/>
      <c r="BF25" s="48"/>
      <c r="BG25" s="129" t="s">
        <v>1931</v>
      </c>
      <c r="BH25" s="129" t="s">
        <v>1931</v>
      </c>
      <c r="BI25" s="129" t="s">
        <v>1980</v>
      </c>
      <c r="BJ25" s="129" t="s">
        <v>1980</v>
      </c>
      <c r="BK25" s="129">
        <v>0</v>
      </c>
      <c r="BL25" s="132">
        <v>0</v>
      </c>
      <c r="BM25" s="129">
        <v>1</v>
      </c>
      <c r="BN25" s="132">
        <v>20</v>
      </c>
      <c r="BO25" s="129">
        <v>0</v>
      </c>
      <c r="BP25" s="132">
        <v>0</v>
      </c>
      <c r="BQ25" s="129">
        <v>4</v>
      </c>
      <c r="BR25" s="132">
        <v>80</v>
      </c>
      <c r="BS25" s="129">
        <v>5</v>
      </c>
      <c r="BT25" s="2"/>
      <c r="BU25" s="3"/>
      <c r="BV25" s="3"/>
      <c r="BW25" s="3"/>
      <c r="BX25" s="3"/>
    </row>
    <row r="26" spans="1:76" ht="15">
      <c r="A26" s="65" t="s">
        <v>242</v>
      </c>
      <c r="B26" s="66"/>
      <c r="C26" s="66" t="s">
        <v>64</v>
      </c>
      <c r="D26" s="67">
        <v>162.06883048911402</v>
      </c>
      <c r="E26" s="69"/>
      <c r="F26" s="103" t="s">
        <v>484</v>
      </c>
      <c r="G26" s="66"/>
      <c r="H26" s="70" t="s">
        <v>242</v>
      </c>
      <c r="I26" s="71"/>
      <c r="J26" s="71"/>
      <c r="K26" s="70" t="s">
        <v>1619</v>
      </c>
      <c r="L26" s="74">
        <v>1.0686895909978824</v>
      </c>
      <c r="M26" s="75">
        <v>2240.61865234375</v>
      </c>
      <c r="N26" s="75">
        <v>7704.42236328125</v>
      </c>
      <c r="O26" s="76"/>
      <c r="P26" s="77"/>
      <c r="Q26" s="77"/>
      <c r="R26" s="89"/>
      <c r="S26" s="48">
        <v>1</v>
      </c>
      <c r="T26" s="48">
        <v>3</v>
      </c>
      <c r="U26" s="49">
        <v>1</v>
      </c>
      <c r="V26" s="49">
        <v>0.005714</v>
      </c>
      <c r="W26" s="49">
        <v>0.013474</v>
      </c>
      <c r="X26" s="49">
        <v>0.973881</v>
      </c>
      <c r="Y26" s="49">
        <v>0.3333333333333333</v>
      </c>
      <c r="Z26" s="49">
        <v>0.3333333333333333</v>
      </c>
      <c r="AA26" s="72">
        <v>26</v>
      </c>
      <c r="AB26" s="72"/>
      <c r="AC26" s="73"/>
      <c r="AD26" s="79" t="s">
        <v>929</v>
      </c>
      <c r="AE26" s="79">
        <v>111</v>
      </c>
      <c r="AF26" s="79">
        <v>44</v>
      </c>
      <c r="AG26" s="79">
        <v>126</v>
      </c>
      <c r="AH26" s="79">
        <v>52</v>
      </c>
      <c r="AI26" s="79"/>
      <c r="AJ26" s="79" t="s">
        <v>1009</v>
      </c>
      <c r="AK26" s="79"/>
      <c r="AL26" s="79"/>
      <c r="AM26" s="79"/>
      <c r="AN26" s="81">
        <v>42407.86195601852</v>
      </c>
      <c r="AO26" s="84" t="s">
        <v>1197</v>
      </c>
      <c r="AP26" s="79" t="b">
        <v>1</v>
      </c>
      <c r="AQ26" s="79" t="b">
        <v>0</v>
      </c>
      <c r="AR26" s="79" t="b">
        <v>0</v>
      </c>
      <c r="AS26" s="79" t="s">
        <v>1251</v>
      </c>
      <c r="AT26" s="79">
        <v>0</v>
      </c>
      <c r="AU26" s="79"/>
      <c r="AV26" s="79" t="b">
        <v>0</v>
      </c>
      <c r="AW26" s="79" t="s">
        <v>1327</v>
      </c>
      <c r="AX26" s="84" t="s">
        <v>1351</v>
      </c>
      <c r="AY26" s="79" t="s">
        <v>66</v>
      </c>
      <c r="AZ26" s="79" t="str">
        <f>REPLACE(INDEX(GroupVertices[Group],MATCH(Vertices[[#This Row],[Vertex]],GroupVertices[Vertex],0)),1,1,"")</f>
        <v>1</v>
      </c>
      <c r="BA26" s="48"/>
      <c r="BB26" s="48"/>
      <c r="BC26" s="48"/>
      <c r="BD26" s="48"/>
      <c r="BE26" s="48" t="s">
        <v>1527</v>
      </c>
      <c r="BF26" s="48" t="s">
        <v>1527</v>
      </c>
      <c r="BG26" s="129" t="s">
        <v>1932</v>
      </c>
      <c r="BH26" s="129" t="s">
        <v>1967</v>
      </c>
      <c r="BI26" s="129" t="s">
        <v>1981</v>
      </c>
      <c r="BJ26" s="129" t="s">
        <v>2014</v>
      </c>
      <c r="BK26" s="129">
        <v>1</v>
      </c>
      <c r="BL26" s="132">
        <v>3.125</v>
      </c>
      <c r="BM26" s="129">
        <v>0</v>
      </c>
      <c r="BN26" s="132">
        <v>0</v>
      </c>
      <c r="BO26" s="129">
        <v>0</v>
      </c>
      <c r="BP26" s="132">
        <v>0</v>
      </c>
      <c r="BQ26" s="129">
        <v>31</v>
      </c>
      <c r="BR26" s="132">
        <v>96.875</v>
      </c>
      <c r="BS26" s="129">
        <v>32</v>
      </c>
      <c r="BT26" s="2"/>
      <c r="BU26" s="3"/>
      <c r="BV26" s="3"/>
      <c r="BW26" s="3"/>
      <c r="BX26" s="3"/>
    </row>
    <row r="27" spans="1:76" ht="15">
      <c r="A27" s="65" t="s">
        <v>275</v>
      </c>
      <c r="B27" s="66"/>
      <c r="C27" s="66" t="s">
        <v>64</v>
      </c>
      <c r="D27" s="67">
        <v>182.60752829893147</v>
      </c>
      <c r="E27" s="69"/>
      <c r="F27" s="103" t="s">
        <v>1277</v>
      </c>
      <c r="G27" s="66"/>
      <c r="H27" s="70" t="s">
        <v>275</v>
      </c>
      <c r="I27" s="71"/>
      <c r="J27" s="71"/>
      <c r="K27" s="70" t="s">
        <v>1429</v>
      </c>
      <c r="L27" s="74">
        <v>21.565344058296215</v>
      </c>
      <c r="M27" s="75">
        <v>2905.9765625</v>
      </c>
      <c r="N27" s="75">
        <v>7615.236328125</v>
      </c>
      <c r="O27" s="76"/>
      <c r="P27" s="77"/>
      <c r="Q27" s="77"/>
      <c r="R27" s="89"/>
      <c r="S27" s="48">
        <v>2</v>
      </c>
      <c r="T27" s="48">
        <v>0</v>
      </c>
      <c r="U27" s="49">
        <v>0</v>
      </c>
      <c r="V27" s="49">
        <v>0.005682</v>
      </c>
      <c r="W27" s="49">
        <v>0.012299</v>
      </c>
      <c r="X27" s="49">
        <v>0.675575</v>
      </c>
      <c r="Y27" s="49">
        <v>1</v>
      </c>
      <c r="Z27" s="49">
        <v>0</v>
      </c>
      <c r="AA27" s="72">
        <v>27</v>
      </c>
      <c r="AB27" s="72"/>
      <c r="AC27" s="73"/>
      <c r="AD27" s="79" t="s">
        <v>930</v>
      </c>
      <c r="AE27" s="79">
        <v>531</v>
      </c>
      <c r="AF27" s="79">
        <v>12875</v>
      </c>
      <c r="AG27" s="79">
        <v>9734</v>
      </c>
      <c r="AH27" s="79">
        <v>1291</v>
      </c>
      <c r="AI27" s="79"/>
      <c r="AJ27" s="79" t="s">
        <v>1010</v>
      </c>
      <c r="AK27" s="79" t="s">
        <v>1072</v>
      </c>
      <c r="AL27" s="84" t="s">
        <v>1129</v>
      </c>
      <c r="AM27" s="79"/>
      <c r="AN27" s="81">
        <v>40932.48542824074</v>
      </c>
      <c r="AO27" s="84" t="s">
        <v>1198</v>
      </c>
      <c r="AP27" s="79" t="b">
        <v>0</v>
      </c>
      <c r="AQ27" s="79" t="b">
        <v>0</v>
      </c>
      <c r="AR27" s="79" t="b">
        <v>0</v>
      </c>
      <c r="AS27" s="79" t="s">
        <v>866</v>
      </c>
      <c r="AT27" s="79">
        <v>120</v>
      </c>
      <c r="AU27" s="84" t="s">
        <v>1255</v>
      </c>
      <c r="AV27" s="79" t="b">
        <v>0</v>
      </c>
      <c r="AW27" s="79" t="s">
        <v>1327</v>
      </c>
      <c r="AX27" s="84" t="s">
        <v>1352</v>
      </c>
      <c r="AY27" s="79" t="s">
        <v>65</v>
      </c>
      <c r="AZ27" s="79" t="str">
        <f>REPLACE(INDEX(GroupVertices[Group],MATCH(Vertices[[#This Row],[Vertex]],GroupVertices[Vertex],0)),1,1,"")</f>
        <v>1</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5" t="s">
        <v>276</v>
      </c>
      <c r="B28" s="66"/>
      <c r="C28" s="66" t="s">
        <v>64</v>
      </c>
      <c r="D28" s="67">
        <v>163.027655209563</v>
      </c>
      <c r="E28" s="69"/>
      <c r="F28" s="103" t="s">
        <v>1278</v>
      </c>
      <c r="G28" s="66"/>
      <c r="H28" s="70" t="s">
        <v>276</v>
      </c>
      <c r="I28" s="71"/>
      <c r="J28" s="71"/>
      <c r="K28" s="70" t="s">
        <v>1430</v>
      </c>
      <c r="L28" s="74">
        <v>2.0255515679218714</v>
      </c>
      <c r="M28" s="75">
        <v>1637.9241943359375</v>
      </c>
      <c r="N28" s="75">
        <v>7198.60009765625</v>
      </c>
      <c r="O28" s="76"/>
      <c r="P28" s="77"/>
      <c r="Q28" s="77"/>
      <c r="R28" s="89"/>
      <c r="S28" s="48">
        <v>2</v>
      </c>
      <c r="T28" s="48">
        <v>0</v>
      </c>
      <c r="U28" s="49">
        <v>0</v>
      </c>
      <c r="V28" s="49">
        <v>0.005682</v>
      </c>
      <c r="W28" s="49">
        <v>0.012299</v>
      </c>
      <c r="X28" s="49">
        <v>0.675575</v>
      </c>
      <c r="Y28" s="49">
        <v>1</v>
      </c>
      <c r="Z28" s="49">
        <v>0</v>
      </c>
      <c r="AA28" s="72">
        <v>28</v>
      </c>
      <c r="AB28" s="72"/>
      <c r="AC28" s="73"/>
      <c r="AD28" s="79" t="s">
        <v>931</v>
      </c>
      <c r="AE28" s="79">
        <v>157</v>
      </c>
      <c r="AF28" s="79">
        <v>643</v>
      </c>
      <c r="AG28" s="79">
        <v>403</v>
      </c>
      <c r="AH28" s="79">
        <v>100</v>
      </c>
      <c r="AI28" s="79"/>
      <c r="AJ28" s="79" t="s">
        <v>1011</v>
      </c>
      <c r="AK28" s="79" t="s">
        <v>1083</v>
      </c>
      <c r="AL28" s="84" t="s">
        <v>1130</v>
      </c>
      <c r="AM28" s="79"/>
      <c r="AN28" s="81">
        <v>41161.82310185185</v>
      </c>
      <c r="AO28" s="79"/>
      <c r="AP28" s="79" t="b">
        <v>1</v>
      </c>
      <c r="AQ28" s="79" t="b">
        <v>0</v>
      </c>
      <c r="AR28" s="79" t="b">
        <v>0</v>
      </c>
      <c r="AS28" s="79" t="s">
        <v>866</v>
      </c>
      <c r="AT28" s="79">
        <v>12</v>
      </c>
      <c r="AU28" s="84" t="s">
        <v>1253</v>
      </c>
      <c r="AV28" s="79" t="b">
        <v>0</v>
      </c>
      <c r="AW28" s="79" t="s">
        <v>1327</v>
      </c>
      <c r="AX28" s="84" t="s">
        <v>1353</v>
      </c>
      <c r="AY28" s="79" t="s">
        <v>65</v>
      </c>
      <c r="AZ28" s="79"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5" t="s">
        <v>244</v>
      </c>
      <c r="B29" s="66"/>
      <c r="C29" s="66" t="s">
        <v>64</v>
      </c>
      <c r="D29" s="67">
        <v>170.25165514843806</v>
      </c>
      <c r="E29" s="69"/>
      <c r="F29" s="103" t="s">
        <v>1279</v>
      </c>
      <c r="G29" s="66"/>
      <c r="H29" s="70" t="s">
        <v>244</v>
      </c>
      <c r="I29" s="71"/>
      <c r="J29" s="71"/>
      <c r="K29" s="70" t="s">
        <v>1431</v>
      </c>
      <c r="L29" s="74">
        <v>9.234763758001941</v>
      </c>
      <c r="M29" s="75">
        <v>1352.870361328125</v>
      </c>
      <c r="N29" s="75">
        <v>8335.5078125</v>
      </c>
      <c r="O29" s="76"/>
      <c r="P29" s="77"/>
      <c r="Q29" s="77"/>
      <c r="R29" s="89"/>
      <c r="S29" s="48">
        <v>2</v>
      </c>
      <c r="T29" s="48">
        <v>1</v>
      </c>
      <c r="U29" s="49">
        <v>0</v>
      </c>
      <c r="V29" s="49">
        <v>0.00565</v>
      </c>
      <c r="W29" s="49">
        <v>0.01216</v>
      </c>
      <c r="X29" s="49">
        <v>0.69503</v>
      </c>
      <c r="Y29" s="49">
        <v>0</v>
      </c>
      <c r="Z29" s="49">
        <v>0</v>
      </c>
      <c r="AA29" s="72">
        <v>29</v>
      </c>
      <c r="AB29" s="72"/>
      <c r="AC29" s="73"/>
      <c r="AD29" s="79" t="s">
        <v>932</v>
      </c>
      <c r="AE29" s="79">
        <v>1898</v>
      </c>
      <c r="AF29" s="79">
        <v>5156</v>
      </c>
      <c r="AG29" s="79">
        <v>3144</v>
      </c>
      <c r="AH29" s="79">
        <v>37401</v>
      </c>
      <c r="AI29" s="79"/>
      <c r="AJ29" s="79" t="s">
        <v>1012</v>
      </c>
      <c r="AK29" s="79" t="s">
        <v>1084</v>
      </c>
      <c r="AL29" s="84" t="s">
        <v>1131</v>
      </c>
      <c r="AM29" s="79"/>
      <c r="AN29" s="81">
        <v>41051.13260416667</v>
      </c>
      <c r="AO29" s="84" t="s">
        <v>1199</v>
      </c>
      <c r="AP29" s="79" t="b">
        <v>0</v>
      </c>
      <c r="AQ29" s="79" t="b">
        <v>0</v>
      </c>
      <c r="AR29" s="79" t="b">
        <v>1</v>
      </c>
      <c r="AS29" s="79" t="s">
        <v>866</v>
      </c>
      <c r="AT29" s="79">
        <v>114</v>
      </c>
      <c r="AU29" s="84" t="s">
        <v>1256</v>
      </c>
      <c r="AV29" s="79" t="b">
        <v>0</v>
      </c>
      <c r="AW29" s="79" t="s">
        <v>1327</v>
      </c>
      <c r="AX29" s="84" t="s">
        <v>1354</v>
      </c>
      <c r="AY29" s="79" t="s">
        <v>66</v>
      </c>
      <c r="AZ29" s="79" t="str">
        <f>REPLACE(INDEX(GroupVertices[Group],MATCH(Vertices[[#This Row],[Vertex]],GroupVertices[Vertex],0)),1,1,"")</f>
        <v>1</v>
      </c>
      <c r="BA29" s="48"/>
      <c r="BB29" s="48"/>
      <c r="BC29" s="48"/>
      <c r="BD29" s="48"/>
      <c r="BE29" s="48"/>
      <c r="BF29" s="48"/>
      <c r="BG29" s="129" t="s">
        <v>1933</v>
      </c>
      <c r="BH29" s="129" t="s">
        <v>1933</v>
      </c>
      <c r="BI29" s="129" t="s">
        <v>1982</v>
      </c>
      <c r="BJ29" s="129" t="s">
        <v>1982</v>
      </c>
      <c r="BK29" s="129">
        <v>0</v>
      </c>
      <c r="BL29" s="132">
        <v>0</v>
      </c>
      <c r="BM29" s="129">
        <v>0</v>
      </c>
      <c r="BN29" s="132">
        <v>0</v>
      </c>
      <c r="BO29" s="129">
        <v>0</v>
      </c>
      <c r="BP29" s="132">
        <v>0</v>
      </c>
      <c r="BQ29" s="129">
        <v>19</v>
      </c>
      <c r="BR29" s="132">
        <v>100</v>
      </c>
      <c r="BS29" s="129">
        <v>19</v>
      </c>
      <c r="BT29" s="2"/>
      <c r="BU29" s="3"/>
      <c r="BV29" s="3"/>
      <c r="BW29" s="3"/>
      <c r="BX29" s="3"/>
    </row>
    <row r="30" spans="1:76" ht="15">
      <c r="A30" s="65" t="s">
        <v>277</v>
      </c>
      <c r="B30" s="66"/>
      <c r="C30" s="66" t="s">
        <v>64</v>
      </c>
      <c r="D30" s="67">
        <v>205.2927769436772</v>
      </c>
      <c r="E30" s="69"/>
      <c r="F30" s="103" t="s">
        <v>1280</v>
      </c>
      <c r="G30" s="66"/>
      <c r="H30" s="70" t="s">
        <v>277</v>
      </c>
      <c r="I30" s="71"/>
      <c r="J30" s="71"/>
      <c r="K30" s="70" t="s">
        <v>1620</v>
      </c>
      <c r="L30" s="74">
        <v>44.204155305319205</v>
      </c>
      <c r="M30" s="75">
        <v>960.4249877929688</v>
      </c>
      <c r="N30" s="75">
        <v>7584.28515625</v>
      </c>
      <c r="O30" s="76"/>
      <c r="P30" s="77"/>
      <c r="Q30" s="77"/>
      <c r="R30" s="89"/>
      <c r="S30" s="48">
        <v>2</v>
      </c>
      <c r="T30" s="48">
        <v>1</v>
      </c>
      <c r="U30" s="49">
        <v>0</v>
      </c>
      <c r="V30" s="49">
        <v>0.00565</v>
      </c>
      <c r="W30" s="49">
        <v>0.01216</v>
      </c>
      <c r="X30" s="49">
        <v>0.69503</v>
      </c>
      <c r="Y30" s="49">
        <v>0</v>
      </c>
      <c r="Z30" s="49">
        <v>0</v>
      </c>
      <c r="AA30" s="72">
        <v>30</v>
      </c>
      <c r="AB30" s="72"/>
      <c r="AC30" s="73"/>
      <c r="AD30" s="79" t="s">
        <v>933</v>
      </c>
      <c r="AE30" s="79">
        <v>2778</v>
      </c>
      <c r="AF30" s="79">
        <v>27047</v>
      </c>
      <c r="AG30" s="79">
        <v>9696</v>
      </c>
      <c r="AH30" s="79">
        <v>1455</v>
      </c>
      <c r="AI30" s="79"/>
      <c r="AJ30" s="79" t="s">
        <v>1013</v>
      </c>
      <c r="AK30" s="79" t="s">
        <v>1085</v>
      </c>
      <c r="AL30" s="84" t="s">
        <v>1132</v>
      </c>
      <c r="AM30" s="79"/>
      <c r="AN30" s="81">
        <v>40593.86969907407</v>
      </c>
      <c r="AO30" s="84" t="s">
        <v>1200</v>
      </c>
      <c r="AP30" s="79" t="b">
        <v>0</v>
      </c>
      <c r="AQ30" s="79" t="b">
        <v>0</v>
      </c>
      <c r="AR30" s="79" t="b">
        <v>0</v>
      </c>
      <c r="AS30" s="79" t="s">
        <v>866</v>
      </c>
      <c r="AT30" s="79">
        <v>279</v>
      </c>
      <c r="AU30" s="84" t="s">
        <v>1253</v>
      </c>
      <c r="AV30" s="79" t="b">
        <v>0</v>
      </c>
      <c r="AW30" s="79" t="s">
        <v>1327</v>
      </c>
      <c r="AX30" s="84" t="s">
        <v>1355</v>
      </c>
      <c r="AY30" s="79" t="s">
        <v>66</v>
      </c>
      <c r="AZ30" s="79" t="str">
        <f>REPLACE(INDEX(GroupVertices[Group],MATCH(Vertices[[#This Row],[Vertex]],GroupVertices[Vertex],0)),1,1,"")</f>
        <v>1</v>
      </c>
      <c r="BA30" s="48"/>
      <c r="BB30" s="48"/>
      <c r="BC30" s="48"/>
      <c r="BD30" s="48"/>
      <c r="BE30" s="48"/>
      <c r="BF30" s="48"/>
      <c r="BG30" s="129" t="s">
        <v>1934</v>
      </c>
      <c r="BH30" s="129" t="s">
        <v>1968</v>
      </c>
      <c r="BI30" s="129" t="s">
        <v>1983</v>
      </c>
      <c r="BJ30" s="129" t="s">
        <v>1983</v>
      </c>
      <c r="BK30" s="129">
        <v>3</v>
      </c>
      <c r="BL30" s="132">
        <v>4.054054054054054</v>
      </c>
      <c r="BM30" s="129">
        <v>3</v>
      </c>
      <c r="BN30" s="132">
        <v>4.054054054054054</v>
      </c>
      <c r="BO30" s="129">
        <v>0</v>
      </c>
      <c r="BP30" s="132">
        <v>0</v>
      </c>
      <c r="BQ30" s="129">
        <v>68</v>
      </c>
      <c r="BR30" s="132">
        <v>91.89189189189189</v>
      </c>
      <c r="BS30" s="129">
        <v>74</v>
      </c>
      <c r="BT30" s="2"/>
      <c r="BU30" s="3"/>
      <c r="BV30" s="3"/>
      <c r="BW30" s="3"/>
      <c r="BX30" s="3"/>
    </row>
    <row r="31" spans="1:76" ht="15">
      <c r="A31" s="65" t="s">
        <v>278</v>
      </c>
      <c r="B31" s="66"/>
      <c r="C31" s="66" t="s">
        <v>64</v>
      </c>
      <c r="D31" s="67">
        <v>220.608361126074</v>
      </c>
      <c r="E31" s="69"/>
      <c r="F31" s="103" t="s">
        <v>1281</v>
      </c>
      <c r="G31" s="66"/>
      <c r="H31" s="70" t="s">
        <v>278</v>
      </c>
      <c r="I31" s="71"/>
      <c r="J31" s="71"/>
      <c r="K31" s="70" t="s">
        <v>1432</v>
      </c>
      <c r="L31" s="74">
        <v>59.48838801852242</v>
      </c>
      <c r="M31" s="75">
        <v>7114.6728515625</v>
      </c>
      <c r="N31" s="75">
        <v>2482.799560546875</v>
      </c>
      <c r="O31" s="76"/>
      <c r="P31" s="77"/>
      <c r="Q31" s="77"/>
      <c r="R31" s="89"/>
      <c r="S31" s="48">
        <v>2</v>
      </c>
      <c r="T31" s="48">
        <v>0</v>
      </c>
      <c r="U31" s="49">
        <v>0</v>
      </c>
      <c r="V31" s="49">
        <v>0.005714</v>
      </c>
      <c r="W31" s="49">
        <v>0.013282</v>
      </c>
      <c r="X31" s="49">
        <v>0.625865</v>
      </c>
      <c r="Y31" s="49">
        <v>1</v>
      </c>
      <c r="Z31" s="49">
        <v>0</v>
      </c>
      <c r="AA31" s="72">
        <v>31</v>
      </c>
      <c r="AB31" s="72"/>
      <c r="AC31" s="73"/>
      <c r="AD31" s="79" t="s">
        <v>934</v>
      </c>
      <c r="AE31" s="79">
        <v>4594</v>
      </c>
      <c r="AF31" s="79">
        <v>36615</v>
      </c>
      <c r="AG31" s="79">
        <v>32268</v>
      </c>
      <c r="AH31" s="79">
        <v>12995</v>
      </c>
      <c r="AI31" s="79"/>
      <c r="AJ31" s="79" t="s">
        <v>1014</v>
      </c>
      <c r="AK31" s="79" t="s">
        <v>1081</v>
      </c>
      <c r="AL31" s="84" t="s">
        <v>1133</v>
      </c>
      <c r="AM31" s="79"/>
      <c r="AN31" s="81">
        <v>39856.461122685185</v>
      </c>
      <c r="AO31" s="84" t="s">
        <v>1201</v>
      </c>
      <c r="AP31" s="79" t="b">
        <v>0</v>
      </c>
      <c r="AQ31" s="79" t="b">
        <v>0</v>
      </c>
      <c r="AR31" s="79" t="b">
        <v>1</v>
      </c>
      <c r="AS31" s="79" t="s">
        <v>866</v>
      </c>
      <c r="AT31" s="79">
        <v>363</v>
      </c>
      <c r="AU31" s="84" t="s">
        <v>1257</v>
      </c>
      <c r="AV31" s="79" t="b">
        <v>1</v>
      </c>
      <c r="AW31" s="79" t="s">
        <v>1327</v>
      </c>
      <c r="AX31" s="84" t="s">
        <v>1356</v>
      </c>
      <c r="AY31" s="79" t="s">
        <v>65</v>
      </c>
      <c r="AZ31" s="79"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5" t="s">
        <v>279</v>
      </c>
      <c r="B32" s="66"/>
      <c r="C32" s="66" t="s">
        <v>64</v>
      </c>
      <c r="D32" s="67">
        <v>172.1821102617293</v>
      </c>
      <c r="E32" s="69"/>
      <c r="F32" s="103" t="s">
        <v>1282</v>
      </c>
      <c r="G32" s="66"/>
      <c r="H32" s="70" t="s">
        <v>279</v>
      </c>
      <c r="I32" s="71"/>
      <c r="J32" s="71"/>
      <c r="K32" s="70" t="s">
        <v>1433</v>
      </c>
      <c r="L32" s="74">
        <v>11.161267170640222</v>
      </c>
      <c r="M32" s="75">
        <v>1866.692626953125</v>
      </c>
      <c r="N32" s="75">
        <v>8828.7109375</v>
      </c>
      <c r="O32" s="76"/>
      <c r="P32" s="77"/>
      <c r="Q32" s="77"/>
      <c r="R32" s="89"/>
      <c r="S32" s="48">
        <v>1</v>
      </c>
      <c r="T32" s="48">
        <v>0</v>
      </c>
      <c r="U32" s="49">
        <v>0</v>
      </c>
      <c r="V32" s="49">
        <v>0.00565</v>
      </c>
      <c r="W32" s="49">
        <v>0.010876</v>
      </c>
      <c r="X32" s="49">
        <v>0.399642</v>
      </c>
      <c r="Y32" s="49">
        <v>0</v>
      </c>
      <c r="Z32" s="49">
        <v>0</v>
      </c>
      <c r="AA32" s="72">
        <v>32</v>
      </c>
      <c r="AB32" s="72"/>
      <c r="AC32" s="73"/>
      <c r="AD32" s="79" t="s">
        <v>935</v>
      </c>
      <c r="AE32" s="79">
        <v>25</v>
      </c>
      <c r="AF32" s="79">
        <v>6362</v>
      </c>
      <c r="AG32" s="79">
        <v>1469</v>
      </c>
      <c r="AH32" s="79">
        <v>587</v>
      </c>
      <c r="AI32" s="79"/>
      <c r="AJ32" s="79" t="s">
        <v>1015</v>
      </c>
      <c r="AK32" s="79" t="s">
        <v>1086</v>
      </c>
      <c r="AL32" s="84" t="s">
        <v>1134</v>
      </c>
      <c r="AM32" s="79"/>
      <c r="AN32" s="81">
        <v>40978.62913194444</v>
      </c>
      <c r="AO32" s="84" t="s">
        <v>1202</v>
      </c>
      <c r="AP32" s="79" t="b">
        <v>1</v>
      </c>
      <c r="AQ32" s="79" t="b">
        <v>0</v>
      </c>
      <c r="AR32" s="79" t="b">
        <v>0</v>
      </c>
      <c r="AS32" s="79" t="s">
        <v>866</v>
      </c>
      <c r="AT32" s="79">
        <v>95</v>
      </c>
      <c r="AU32" s="84" t="s">
        <v>1253</v>
      </c>
      <c r="AV32" s="79" t="b">
        <v>0</v>
      </c>
      <c r="AW32" s="79" t="s">
        <v>1327</v>
      </c>
      <c r="AX32" s="84" t="s">
        <v>1357</v>
      </c>
      <c r="AY32" s="79" t="s">
        <v>65</v>
      </c>
      <c r="AZ32" s="79" t="str">
        <f>REPLACE(INDEX(GroupVertices[Group],MATCH(Vertices[[#This Row],[Vertex]],GroupVertices[Vertex],0)),1,1,"")</f>
        <v>1</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5" t="s">
        <v>280</v>
      </c>
      <c r="B33" s="66"/>
      <c r="C33" s="66" t="s">
        <v>64</v>
      </c>
      <c r="D33" s="67">
        <v>162.3601595360618</v>
      </c>
      <c r="E33" s="69"/>
      <c r="F33" s="103" t="s">
        <v>1283</v>
      </c>
      <c r="G33" s="66"/>
      <c r="H33" s="70" t="s">
        <v>280</v>
      </c>
      <c r="I33" s="71"/>
      <c r="J33" s="71"/>
      <c r="K33" s="70" t="s">
        <v>1434</v>
      </c>
      <c r="L33" s="74">
        <v>1.3594222784772914</v>
      </c>
      <c r="M33" s="75">
        <v>3175.747314453125</v>
      </c>
      <c r="N33" s="75">
        <v>3965.293701171875</v>
      </c>
      <c r="O33" s="76"/>
      <c r="P33" s="77"/>
      <c r="Q33" s="77"/>
      <c r="R33" s="89"/>
      <c r="S33" s="48">
        <v>1</v>
      </c>
      <c r="T33" s="48">
        <v>0</v>
      </c>
      <c r="U33" s="49">
        <v>0</v>
      </c>
      <c r="V33" s="49">
        <v>0.00565</v>
      </c>
      <c r="W33" s="49">
        <v>0.010876</v>
      </c>
      <c r="X33" s="49">
        <v>0.399642</v>
      </c>
      <c r="Y33" s="49">
        <v>0</v>
      </c>
      <c r="Z33" s="49">
        <v>0</v>
      </c>
      <c r="AA33" s="72">
        <v>33</v>
      </c>
      <c r="AB33" s="72"/>
      <c r="AC33" s="73"/>
      <c r="AD33" s="79" t="s">
        <v>936</v>
      </c>
      <c r="AE33" s="79">
        <v>38</v>
      </c>
      <c r="AF33" s="79">
        <v>226</v>
      </c>
      <c r="AG33" s="79">
        <v>213</v>
      </c>
      <c r="AH33" s="79">
        <v>0</v>
      </c>
      <c r="AI33" s="79"/>
      <c r="AJ33" s="79" t="s">
        <v>1016</v>
      </c>
      <c r="AK33" s="79" t="s">
        <v>1082</v>
      </c>
      <c r="AL33" s="84" t="s">
        <v>1135</v>
      </c>
      <c r="AM33" s="79"/>
      <c r="AN33" s="81">
        <v>40531.66431712963</v>
      </c>
      <c r="AO33" s="79"/>
      <c r="AP33" s="79" t="b">
        <v>0</v>
      </c>
      <c r="AQ33" s="79" t="b">
        <v>0</v>
      </c>
      <c r="AR33" s="79" t="b">
        <v>1</v>
      </c>
      <c r="AS33" s="79" t="s">
        <v>866</v>
      </c>
      <c r="AT33" s="79">
        <v>3</v>
      </c>
      <c r="AU33" s="84" t="s">
        <v>1257</v>
      </c>
      <c r="AV33" s="79" t="b">
        <v>0</v>
      </c>
      <c r="AW33" s="79" t="s">
        <v>1327</v>
      </c>
      <c r="AX33" s="84" t="s">
        <v>1358</v>
      </c>
      <c r="AY33" s="79" t="s">
        <v>65</v>
      </c>
      <c r="AZ33" s="79"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5" t="s">
        <v>245</v>
      </c>
      <c r="B34" s="66"/>
      <c r="C34" s="66" t="s">
        <v>64</v>
      </c>
      <c r="D34" s="67">
        <v>165.3454819127518</v>
      </c>
      <c r="E34" s="69"/>
      <c r="F34" s="103" t="s">
        <v>486</v>
      </c>
      <c r="G34" s="66"/>
      <c r="H34" s="70" t="s">
        <v>245</v>
      </c>
      <c r="I34" s="71"/>
      <c r="J34" s="71"/>
      <c r="K34" s="70" t="s">
        <v>1435</v>
      </c>
      <c r="L34" s="74">
        <v>4.338633608966839</v>
      </c>
      <c r="M34" s="75">
        <v>3467.4736328125</v>
      </c>
      <c r="N34" s="75">
        <v>8562.515625</v>
      </c>
      <c r="O34" s="76"/>
      <c r="P34" s="77"/>
      <c r="Q34" s="77"/>
      <c r="R34" s="89"/>
      <c r="S34" s="48">
        <v>2</v>
      </c>
      <c r="T34" s="48">
        <v>1</v>
      </c>
      <c r="U34" s="49">
        <v>0</v>
      </c>
      <c r="V34" s="49">
        <v>0.00565</v>
      </c>
      <c r="W34" s="49">
        <v>0.01216</v>
      </c>
      <c r="X34" s="49">
        <v>0.69503</v>
      </c>
      <c r="Y34" s="49">
        <v>0</v>
      </c>
      <c r="Z34" s="49">
        <v>0</v>
      </c>
      <c r="AA34" s="72">
        <v>34</v>
      </c>
      <c r="AB34" s="72"/>
      <c r="AC34" s="73"/>
      <c r="AD34" s="79" t="s">
        <v>937</v>
      </c>
      <c r="AE34" s="79">
        <v>869</v>
      </c>
      <c r="AF34" s="79">
        <v>2091</v>
      </c>
      <c r="AG34" s="79">
        <v>5115</v>
      </c>
      <c r="AH34" s="79">
        <v>6497</v>
      </c>
      <c r="AI34" s="79"/>
      <c r="AJ34" s="79" t="s">
        <v>1017</v>
      </c>
      <c r="AK34" s="79" t="s">
        <v>1087</v>
      </c>
      <c r="AL34" s="84" t="s">
        <v>1136</v>
      </c>
      <c r="AM34" s="79"/>
      <c r="AN34" s="81">
        <v>40332.540972222225</v>
      </c>
      <c r="AO34" s="84" t="s">
        <v>1203</v>
      </c>
      <c r="AP34" s="79" t="b">
        <v>1</v>
      </c>
      <c r="AQ34" s="79" t="b">
        <v>0</v>
      </c>
      <c r="AR34" s="79" t="b">
        <v>0</v>
      </c>
      <c r="AS34" s="79" t="s">
        <v>866</v>
      </c>
      <c r="AT34" s="79">
        <v>133</v>
      </c>
      <c r="AU34" s="84" t="s">
        <v>1253</v>
      </c>
      <c r="AV34" s="79" t="b">
        <v>0</v>
      </c>
      <c r="AW34" s="79" t="s">
        <v>1327</v>
      </c>
      <c r="AX34" s="84" t="s">
        <v>1359</v>
      </c>
      <c r="AY34" s="79" t="s">
        <v>66</v>
      </c>
      <c r="AZ34" s="79" t="str">
        <f>REPLACE(INDEX(GroupVertices[Group],MATCH(Vertices[[#This Row],[Vertex]],GroupVertices[Vertex],0)),1,1,"")</f>
        <v>1</v>
      </c>
      <c r="BA34" s="48" t="s">
        <v>413</v>
      </c>
      <c r="BB34" s="48" t="s">
        <v>413</v>
      </c>
      <c r="BC34" s="48" t="s">
        <v>433</v>
      </c>
      <c r="BD34" s="48" t="s">
        <v>433</v>
      </c>
      <c r="BE34" s="48"/>
      <c r="BF34" s="48"/>
      <c r="BG34" s="129" t="s">
        <v>838</v>
      </c>
      <c r="BH34" s="129" t="s">
        <v>838</v>
      </c>
      <c r="BI34" s="129" t="s">
        <v>838</v>
      </c>
      <c r="BJ34" s="129" t="s">
        <v>838</v>
      </c>
      <c r="BK34" s="129">
        <v>0</v>
      </c>
      <c r="BL34" s="132">
        <v>0</v>
      </c>
      <c r="BM34" s="129">
        <v>0</v>
      </c>
      <c r="BN34" s="132">
        <v>0</v>
      </c>
      <c r="BO34" s="129">
        <v>0</v>
      </c>
      <c r="BP34" s="132">
        <v>0</v>
      </c>
      <c r="BQ34" s="129">
        <v>0</v>
      </c>
      <c r="BR34" s="132">
        <v>0</v>
      </c>
      <c r="BS34" s="129">
        <v>0</v>
      </c>
      <c r="BT34" s="2"/>
      <c r="BU34" s="3"/>
      <c r="BV34" s="3"/>
      <c r="BW34" s="3"/>
      <c r="BX34" s="3"/>
    </row>
    <row r="35" spans="1:76" ht="15">
      <c r="A35" s="65" t="s">
        <v>246</v>
      </c>
      <c r="B35" s="66"/>
      <c r="C35" s="66" t="s">
        <v>64</v>
      </c>
      <c r="D35" s="67">
        <v>166.23387543503756</v>
      </c>
      <c r="E35" s="69"/>
      <c r="F35" s="103" t="s">
        <v>1284</v>
      </c>
      <c r="G35" s="66"/>
      <c r="H35" s="70" t="s">
        <v>246</v>
      </c>
      <c r="I35" s="71"/>
      <c r="J35" s="71"/>
      <c r="K35" s="70" t="s">
        <v>1436</v>
      </c>
      <c r="L35" s="74">
        <v>5.225208562544158</v>
      </c>
      <c r="M35" s="75">
        <v>1088.082763671875</v>
      </c>
      <c r="N35" s="75">
        <v>5403.2265625</v>
      </c>
      <c r="O35" s="76"/>
      <c r="P35" s="77"/>
      <c r="Q35" s="77"/>
      <c r="R35" s="89"/>
      <c r="S35" s="48">
        <v>2</v>
      </c>
      <c r="T35" s="48">
        <v>1</v>
      </c>
      <c r="U35" s="49">
        <v>0</v>
      </c>
      <c r="V35" s="49">
        <v>0.00565</v>
      </c>
      <c r="W35" s="49">
        <v>0.01216</v>
      </c>
      <c r="X35" s="49">
        <v>0.69503</v>
      </c>
      <c r="Y35" s="49">
        <v>0</v>
      </c>
      <c r="Z35" s="49">
        <v>0</v>
      </c>
      <c r="AA35" s="72">
        <v>35</v>
      </c>
      <c r="AB35" s="72"/>
      <c r="AC35" s="73"/>
      <c r="AD35" s="79" t="s">
        <v>938</v>
      </c>
      <c r="AE35" s="79">
        <v>97</v>
      </c>
      <c r="AF35" s="79">
        <v>2646</v>
      </c>
      <c r="AG35" s="79">
        <v>116</v>
      </c>
      <c r="AH35" s="79">
        <v>831</v>
      </c>
      <c r="AI35" s="79"/>
      <c r="AJ35" s="79" t="s">
        <v>1018</v>
      </c>
      <c r="AK35" s="79" t="s">
        <v>1088</v>
      </c>
      <c r="AL35" s="84" t="s">
        <v>1137</v>
      </c>
      <c r="AM35" s="79"/>
      <c r="AN35" s="81">
        <v>42364.30118055556</v>
      </c>
      <c r="AO35" s="84" t="s">
        <v>1204</v>
      </c>
      <c r="AP35" s="79" t="b">
        <v>0</v>
      </c>
      <c r="AQ35" s="79" t="b">
        <v>0</v>
      </c>
      <c r="AR35" s="79" t="b">
        <v>1</v>
      </c>
      <c r="AS35" s="79" t="s">
        <v>866</v>
      </c>
      <c r="AT35" s="79">
        <v>59</v>
      </c>
      <c r="AU35" s="84" t="s">
        <v>1253</v>
      </c>
      <c r="AV35" s="79" t="b">
        <v>0</v>
      </c>
      <c r="AW35" s="79" t="s">
        <v>1327</v>
      </c>
      <c r="AX35" s="84" t="s">
        <v>1360</v>
      </c>
      <c r="AY35" s="79" t="s">
        <v>66</v>
      </c>
      <c r="AZ35" s="79" t="str">
        <f>REPLACE(INDEX(GroupVertices[Group],MATCH(Vertices[[#This Row],[Vertex]],GroupVertices[Vertex],0)),1,1,"")</f>
        <v>1</v>
      </c>
      <c r="BA35" s="48" t="s">
        <v>414</v>
      </c>
      <c r="BB35" s="48" t="s">
        <v>414</v>
      </c>
      <c r="BC35" s="48" t="s">
        <v>434</v>
      </c>
      <c r="BD35" s="48" t="s">
        <v>434</v>
      </c>
      <c r="BE35" s="48"/>
      <c r="BF35" s="48"/>
      <c r="BG35" s="129" t="s">
        <v>1935</v>
      </c>
      <c r="BH35" s="129" t="s">
        <v>1935</v>
      </c>
      <c r="BI35" s="129" t="s">
        <v>1984</v>
      </c>
      <c r="BJ35" s="129" t="s">
        <v>1984</v>
      </c>
      <c r="BK35" s="129">
        <v>3</v>
      </c>
      <c r="BL35" s="132">
        <v>15.789473684210526</v>
      </c>
      <c r="BM35" s="129">
        <v>0</v>
      </c>
      <c r="BN35" s="132">
        <v>0</v>
      </c>
      <c r="BO35" s="129">
        <v>0</v>
      </c>
      <c r="BP35" s="132">
        <v>0</v>
      </c>
      <c r="BQ35" s="129">
        <v>16</v>
      </c>
      <c r="BR35" s="132">
        <v>84.21052631578948</v>
      </c>
      <c r="BS35" s="129">
        <v>19</v>
      </c>
      <c r="BT35" s="2"/>
      <c r="BU35" s="3"/>
      <c r="BV35" s="3"/>
      <c r="BW35" s="3"/>
      <c r="BX35" s="3"/>
    </row>
    <row r="36" spans="1:76" ht="15">
      <c r="A36" s="65" t="s">
        <v>281</v>
      </c>
      <c r="B36" s="66"/>
      <c r="C36" s="66" t="s">
        <v>64</v>
      </c>
      <c r="D36" s="67">
        <v>367.01881501686665</v>
      </c>
      <c r="E36" s="69"/>
      <c r="F36" s="103" t="s">
        <v>1285</v>
      </c>
      <c r="G36" s="66"/>
      <c r="H36" s="70" t="s">
        <v>281</v>
      </c>
      <c r="I36" s="71"/>
      <c r="J36" s="71"/>
      <c r="K36" s="70" t="s">
        <v>1437</v>
      </c>
      <c r="L36" s="74">
        <v>205.59913523276208</v>
      </c>
      <c r="M36" s="75">
        <v>6007.56787109375</v>
      </c>
      <c r="N36" s="75">
        <v>967.6451416015625</v>
      </c>
      <c r="O36" s="76"/>
      <c r="P36" s="77"/>
      <c r="Q36" s="77"/>
      <c r="R36" s="89"/>
      <c r="S36" s="48">
        <v>2</v>
      </c>
      <c r="T36" s="48">
        <v>0</v>
      </c>
      <c r="U36" s="49">
        <v>0</v>
      </c>
      <c r="V36" s="49">
        <v>0.005714</v>
      </c>
      <c r="W36" s="49">
        <v>0.013282</v>
      </c>
      <c r="X36" s="49">
        <v>0.625865</v>
      </c>
      <c r="Y36" s="49">
        <v>1</v>
      </c>
      <c r="Z36" s="49">
        <v>0</v>
      </c>
      <c r="AA36" s="72">
        <v>36</v>
      </c>
      <c r="AB36" s="72"/>
      <c r="AC36" s="73"/>
      <c r="AD36" s="79" t="s">
        <v>939</v>
      </c>
      <c r="AE36" s="79">
        <v>76644</v>
      </c>
      <c r="AF36" s="79">
        <v>128081</v>
      </c>
      <c r="AG36" s="79">
        <v>23125</v>
      </c>
      <c r="AH36" s="79">
        <v>29034</v>
      </c>
      <c r="AI36" s="79"/>
      <c r="AJ36" s="79" t="s">
        <v>1019</v>
      </c>
      <c r="AK36" s="79" t="s">
        <v>1089</v>
      </c>
      <c r="AL36" s="84" t="s">
        <v>1138</v>
      </c>
      <c r="AM36" s="79"/>
      <c r="AN36" s="81">
        <v>39281.43560185185</v>
      </c>
      <c r="AO36" s="84" t="s">
        <v>1205</v>
      </c>
      <c r="AP36" s="79" t="b">
        <v>0</v>
      </c>
      <c r="AQ36" s="79" t="b">
        <v>0</v>
      </c>
      <c r="AR36" s="79" t="b">
        <v>0</v>
      </c>
      <c r="AS36" s="79" t="s">
        <v>866</v>
      </c>
      <c r="AT36" s="79">
        <v>1583</v>
      </c>
      <c r="AU36" s="84" t="s">
        <v>1258</v>
      </c>
      <c r="AV36" s="79" t="b">
        <v>1</v>
      </c>
      <c r="AW36" s="79" t="s">
        <v>1327</v>
      </c>
      <c r="AX36" s="84" t="s">
        <v>1361</v>
      </c>
      <c r="AY36" s="79" t="s">
        <v>65</v>
      </c>
      <c r="AZ36" s="79"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5" t="s">
        <v>247</v>
      </c>
      <c r="B37" s="66"/>
      <c r="C37" s="66" t="s">
        <v>64</v>
      </c>
      <c r="D37" s="67">
        <v>165.86731306277912</v>
      </c>
      <c r="E37" s="69"/>
      <c r="F37" s="103" t="s">
        <v>494</v>
      </c>
      <c r="G37" s="66"/>
      <c r="H37" s="70" t="s">
        <v>247</v>
      </c>
      <c r="I37" s="71"/>
      <c r="J37" s="71"/>
      <c r="K37" s="70" t="s">
        <v>1438</v>
      </c>
      <c r="L37" s="74">
        <v>4.859396554671715</v>
      </c>
      <c r="M37" s="75">
        <v>8424.935546875</v>
      </c>
      <c r="N37" s="75">
        <v>7527.14501953125</v>
      </c>
      <c r="O37" s="76"/>
      <c r="P37" s="77"/>
      <c r="Q37" s="77"/>
      <c r="R37" s="89"/>
      <c r="S37" s="48">
        <v>3</v>
      </c>
      <c r="T37" s="48">
        <v>4</v>
      </c>
      <c r="U37" s="49">
        <v>3.666667</v>
      </c>
      <c r="V37" s="49">
        <v>0.00578</v>
      </c>
      <c r="W37" s="49">
        <v>0.017253</v>
      </c>
      <c r="X37" s="49">
        <v>1.394338</v>
      </c>
      <c r="Y37" s="49">
        <v>0.4</v>
      </c>
      <c r="Z37" s="49">
        <v>0.4</v>
      </c>
      <c r="AA37" s="72">
        <v>37</v>
      </c>
      <c r="AB37" s="72"/>
      <c r="AC37" s="73"/>
      <c r="AD37" s="79" t="s">
        <v>940</v>
      </c>
      <c r="AE37" s="79">
        <v>1069</v>
      </c>
      <c r="AF37" s="79">
        <v>2417</v>
      </c>
      <c r="AG37" s="79">
        <v>946</v>
      </c>
      <c r="AH37" s="79">
        <v>983</v>
      </c>
      <c r="AI37" s="79"/>
      <c r="AJ37" s="79" t="s">
        <v>1020</v>
      </c>
      <c r="AK37" s="79" t="s">
        <v>1090</v>
      </c>
      <c r="AL37" s="84" t="s">
        <v>1139</v>
      </c>
      <c r="AM37" s="79"/>
      <c r="AN37" s="81">
        <v>41226.904861111114</v>
      </c>
      <c r="AO37" s="84" t="s">
        <v>1206</v>
      </c>
      <c r="AP37" s="79" t="b">
        <v>0</v>
      </c>
      <c r="AQ37" s="79" t="b">
        <v>0</v>
      </c>
      <c r="AR37" s="79" t="b">
        <v>0</v>
      </c>
      <c r="AS37" s="79" t="s">
        <v>866</v>
      </c>
      <c r="AT37" s="79">
        <v>95</v>
      </c>
      <c r="AU37" s="84" t="s">
        <v>1253</v>
      </c>
      <c r="AV37" s="79" t="b">
        <v>0</v>
      </c>
      <c r="AW37" s="79" t="s">
        <v>1327</v>
      </c>
      <c r="AX37" s="84" t="s">
        <v>1362</v>
      </c>
      <c r="AY37" s="79" t="s">
        <v>66</v>
      </c>
      <c r="AZ37" s="79" t="str">
        <f>REPLACE(INDEX(GroupVertices[Group],MATCH(Vertices[[#This Row],[Vertex]],GroupVertices[Vertex],0)),1,1,"")</f>
        <v>4</v>
      </c>
      <c r="BA37" s="48"/>
      <c r="BB37" s="48"/>
      <c r="BC37" s="48"/>
      <c r="BD37" s="48"/>
      <c r="BE37" s="48" t="s">
        <v>1742</v>
      </c>
      <c r="BF37" s="48" t="s">
        <v>1742</v>
      </c>
      <c r="BG37" s="129" t="s">
        <v>1936</v>
      </c>
      <c r="BH37" s="129" t="s">
        <v>1969</v>
      </c>
      <c r="BI37" s="129" t="s">
        <v>1985</v>
      </c>
      <c r="BJ37" s="129" t="s">
        <v>2015</v>
      </c>
      <c r="BK37" s="129">
        <v>2</v>
      </c>
      <c r="BL37" s="132">
        <v>3.8461538461538463</v>
      </c>
      <c r="BM37" s="129">
        <v>0</v>
      </c>
      <c r="BN37" s="132">
        <v>0</v>
      </c>
      <c r="BO37" s="129">
        <v>0</v>
      </c>
      <c r="BP37" s="132">
        <v>0</v>
      </c>
      <c r="BQ37" s="129">
        <v>50</v>
      </c>
      <c r="BR37" s="132">
        <v>96.15384615384616</v>
      </c>
      <c r="BS37" s="129">
        <v>52</v>
      </c>
      <c r="BT37" s="2"/>
      <c r="BU37" s="3"/>
      <c r="BV37" s="3"/>
      <c r="BW37" s="3"/>
      <c r="BX37" s="3"/>
    </row>
    <row r="38" spans="1:76" ht="15">
      <c r="A38" s="65" t="s">
        <v>282</v>
      </c>
      <c r="B38" s="66"/>
      <c r="C38" s="66" t="s">
        <v>64</v>
      </c>
      <c r="D38" s="67">
        <v>162.43219144327415</v>
      </c>
      <c r="E38" s="69"/>
      <c r="F38" s="103" t="s">
        <v>1286</v>
      </c>
      <c r="G38" s="66"/>
      <c r="H38" s="70" t="s">
        <v>282</v>
      </c>
      <c r="I38" s="71"/>
      <c r="J38" s="71"/>
      <c r="K38" s="70" t="s">
        <v>1439</v>
      </c>
      <c r="L38" s="74">
        <v>1.4313067341727497</v>
      </c>
      <c r="M38" s="75">
        <v>9518.279296875</v>
      </c>
      <c r="N38" s="75">
        <v>7717.21240234375</v>
      </c>
      <c r="O38" s="76"/>
      <c r="P38" s="77"/>
      <c r="Q38" s="77"/>
      <c r="R38" s="89"/>
      <c r="S38" s="48">
        <v>2</v>
      </c>
      <c r="T38" s="48">
        <v>0</v>
      </c>
      <c r="U38" s="49">
        <v>0</v>
      </c>
      <c r="V38" s="49">
        <v>0.005682</v>
      </c>
      <c r="W38" s="49">
        <v>0.012698</v>
      </c>
      <c r="X38" s="49">
        <v>0.63668</v>
      </c>
      <c r="Y38" s="49">
        <v>1</v>
      </c>
      <c r="Z38" s="49">
        <v>0</v>
      </c>
      <c r="AA38" s="72">
        <v>38</v>
      </c>
      <c r="AB38" s="72"/>
      <c r="AC38" s="73"/>
      <c r="AD38" s="79" t="s">
        <v>282</v>
      </c>
      <c r="AE38" s="79">
        <v>519</v>
      </c>
      <c r="AF38" s="79">
        <v>271</v>
      </c>
      <c r="AG38" s="79">
        <v>197</v>
      </c>
      <c r="AH38" s="79">
        <v>96</v>
      </c>
      <c r="AI38" s="79"/>
      <c r="AJ38" s="79" t="s">
        <v>1021</v>
      </c>
      <c r="AK38" s="79" t="s">
        <v>1091</v>
      </c>
      <c r="AL38" s="84" t="s">
        <v>1140</v>
      </c>
      <c r="AM38" s="79"/>
      <c r="AN38" s="81">
        <v>42767.46502314815</v>
      </c>
      <c r="AO38" s="84" t="s">
        <v>1207</v>
      </c>
      <c r="AP38" s="79" t="b">
        <v>1</v>
      </c>
      <c r="AQ38" s="79" t="b">
        <v>0</v>
      </c>
      <c r="AR38" s="79" t="b">
        <v>1</v>
      </c>
      <c r="AS38" s="79" t="s">
        <v>1251</v>
      </c>
      <c r="AT38" s="79">
        <v>4</v>
      </c>
      <c r="AU38" s="79"/>
      <c r="AV38" s="79" t="b">
        <v>0</v>
      </c>
      <c r="AW38" s="79" t="s">
        <v>1327</v>
      </c>
      <c r="AX38" s="84" t="s">
        <v>1363</v>
      </c>
      <c r="AY38" s="79" t="s">
        <v>65</v>
      </c>
      <c r="AZ38" s="79"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5" t="s">
        <v>283</v>
      </c>
      <c r="B39" s="66"/>
      <c r="C39" s="66" t="s">
        <v>64</v>
      </c>
      <c r="D39" s="67">
        <v>162.02721205383577</v>
      </c>
      <c r="E39" s="69"/>
      <c r="F39" s="103" t="s">
        <v>1287</v>
      </c>
      <c r="G39" s="66"/>
      <c r="H39" s="70" t="s">
        <v>283</v>
      </c>
      <c r="I39" s="71"/>
      <c r="J39" s="71"/>
      <c r="K39" s="70" t="s">
        <v>1440</v>
      </c>
      <c r="L39" s="74">
        <v>1.0271563499293954</v>
      </c>
      <c r="M39" s="75">
        <v>3488.276611328125</v>
      </c>
      <c r="N39" s="75">
        <v>1743.67138671875</v>
      </c>
      <c r="O39" s="76"/>
      <c r="P39" s="77"/>
      <c r="Q39" s="77"/>
      <c r="R39" s="89"/>
      <c r="S39" s="48">
        <v>1</v>
      </c>
      <c r="T39" s="48">
        <v>0</v>
      </c>
      <c r="U39" s="49">
        <v>0</v>
      </c>
      <c r="V39" s="49">
        <v>0.00565</v>
      </c>
      <c r="W39" s="49">
        <v>0.010876</v>
      </c>
      <c r="X39" s="49">
        <v>0.399642</v>
      </c>
      <c r="Y39" s="49">
        <v>0</v>
      </c>
      <c r="Z39" s="49">
        <v>0</v>
      </c>
      <c r="AA39" s="72">
        <v>39</v>
      </c>
      <c r="AB39" s="72"/>
      <c r="AC39" s="73"/>
      <c r="AD39" s="79" t="s">
        <v>941</v>
      </c>
      <c r="AE39" s="79">
        <v>3</v>
      </c>
      <c r="AF39" s="79">
        <v>18</v>
      </c>
      <c r="AG39" s="79">
        <v>3</v>
      </c>
      <c r="AH39" s="79">
        <v>0</v>
      </c>
      <c r="AI39" s="79"/>
      <c r="AJ39" s="79" t="s">
        <v>1022</v>
      </c>
      <c r="AK39" s="79" t="s">
        <v>1072</v>
      </c>
      <c r="AL39" s="79"/>
      <c r="AM39" s="79"/>
      <c r="AN39" s="81">
        <v>43399.44354166667</v>
      </c>
      <c r="AO39" s="84" t="s">
        <v>1208</v>
      </c>
      <c r="AP39" s="79" t="b">
        <v>0</v>
      </c>
      <c r="AQ39" s="79" t="b">
        <v>0</v>
      </c>
      <c r="AR39" s="79" t="b">
        <v>0</v>
      </c>
      <c r="AS39" s="79" t="s">
        <v>866</v>
      </c>
      <c r="AT39" s="79">
        <v>0</v>
      </c>
      <c r="AU39" s="84" t="s">
        <v>1253</v>
      </c>
      <c r="AV39" s="79" t="b">
        <v>0</v>
      </c>
      <c r="AW39" s="79" t="s">
        <v>1327</v>
      </c>
      <c r="AX39" s="84" t="s">
        <v>1364</v>
      </c>
      <c r="AY39" s="79" t="s">
        <v>65</v>
      </c>
      <c r="AZ39" s="79"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5" t="s">
        <v>248</v>
      </c>
      <c r="B40" s="66"/>
      <c r="C40" s="66" t="s">
        <v>64</v>
      </c>
      <c r="D40" s="67">
        <v>162.06883048911402</v>
      </c>
      <c r="E40" s="69"/>
      <c r="F40" s="103" t="s">
        <v>1288</v>
      </c>
      <c r="G40" s="66"/>
      <c r="H40" s="70" t="s">
        <v>248</v>
      </c>
      <c r="I40" s="71"/>
      <c r="J40" s="71"/>
      <c r="K40" s="70" t="s">
        <v>1441</v>
      </c>
      <c r="L40" s="74">
        <v>1.0686895909978824</v>
      </c>
      <c r="M40" s="75">
        <v>4582.875</v>
      </c>
      <c r="N40" s="75">
        <v>4760.2431640625</v>
      </c>
      <c r="O40" s="76"/>
      <c r="P40" s="77"/>
      <c r="Q40" s="77"/>
      <c r="R40" s="89"/>
      <c r="S40" s="48">
        <v>1</v>
      </c>
      <c r="T40" s="48">
        <v>1</v>
      </c>
      <c r="U40" s="49">
        <v>0</v>
      </c>
      <c r="V40" s="49">
        <v>0.00565</v>
      </c>
      <c r="W40" s="49">
        <v>0.010876</v>
      </c>
      <c r="X40" s="49">
        <v>0.399642</v>
      </c>
      <c r="Y40" s="49">
        <v>0</v>
      </c>
      <c r="Z40" s="49">
        <v>1</v>
      </c>
      <c r="AA40" s="72">
        <v>40</v>
      </c>
      <c r="AB40" s="72"/>
      <c r="AC40" s="73"/>
      <c r="AD40" s="79" t="s">
        <v>942</v>
      </c>
      <c r="AE40" s="79">
        <v>199</v>
      </c>
      <c r="AF40" s="79">
        <v>44</v>
      </c>
      <c r="AG40" s="79">
        <v>303</v>
      </c>
      <c r="AH40" s="79">
        <v>113</v>
      </c>
      <c r="AI40" s="79"/>
      <c r="AJ40" s="79" t="s">
        <v>1023</v>
      </c>
      <c r="AK40" s="79" t="s">
        <v>1072</v>
      </c>
      <c r="AL40" s="84" t="s">
        <v>1141</v>
      </c>
      <c r="AM40" s="79"/>
      <c r="AN40" s="81">
        <v>42580.99177083333</v>
      </c>
      <c r="AO40" s="84" t="s">
        <v>1209</v>
      </c>
      <c r="AP40" s="79" t="b">
        <v>0</v>
      </c>
      <c r="AQ40" s="79" t="b">
        <v>0</v>
      </c>
      <c r="AR40" s="79" t="b">
        <v>0</v>
      </c>
      <c r="AS40" s="79" t="s">
        <v>866</v>
      </c>
      <c r="AT40" s="79">
        <v>0</v>
      </c>
      <c r="AU40" s="84" t="s">
        <v>1253</v>
      </c>
      <c r="AV40" s="79" t="b">
        <v>0</v>
      </c>
      <c r="AW40" s="79" t="s">
        <v>1327</v>
      </c>
      <c r="AX40" s="84" t="s">
        <v>1365</v>
      </c>
      <c r="AY40" s="79" t="s">
        <v>66</v>
      </c>
      <c r="AZ40" s="79" t="str">
        <f>REPLACE(INDEX(GroupVertices[Group],MATCH(Vertices[[#This Row],[Vertex]],GroupVertices[Vertex],0)),1,1,"")</f>
        <v>1</v>
      </c>
      <c r="BA40" s="48"/>
      <c r="BB40" s="48"/>
      <c r="BC40" s="48"/>
      <c r="BD40" s="48"/>
      <c r="BE40" s="48"/>
      <c r="BF40" s="48"/>
      <c r="BG40" s="129" t="s">
        <v>838</v>
      </c>
      <c r="BH40" s="129" t="s">
        <v>838</v>
      </c>
      <c r="BI40" s="129" t="s">
        <v>838</v>
      </c>
      <c r="BJ40" s="129" t="s">
        <v>838</v>
      </c>
      <c r="BK40" s="129">
        <v>0</v>
      </c>
      <c r="BL40" s="132">
        <v>0</v>
      </c>
      <c r="BM40" s="129">
        <v>0</v>
      </c>
      <c r="BN40" s="132">
        <v>0</v>
      </c>
      <c r="BO40" s="129">
        <v>0</v>
      </c>
      <c r="BP40" s="132">
        <v>0</v>
      </c>
      <c r="BQ40" s="129">
        <v>1</v>
      </c>
      <c r="BR40" s="132">
        <v>100</v>
      </c>
      <c r="BS40" s="129">
        <v>1</v>
      </c>
      <c r="BT40" s="2"/>
      <c r="BU40" s="3"/>
      <c r="BV40" s="3"/>
      <c r="BW40" s="3"/>
      <c r="BX40" s="3"/>
    </row>
    <row r="41" spans="1:76" ht="15">
      <c r="A41" s="65" t="s">
        <v>249</v>
      </c>
      <c r="B41" s="66"/>
      <c r="C41" s="66" t="s">
        <v>64</v>
      </c>
      <c r="D41" s="67">
        <v>165.8112882460584</v>
      </c>
      <c r="E41" s="69"/>
      <c r="F41" s="103" t="s">
        <v>487</v>
      </c>
      <c r="G41" s="66"/>
      <c r="H41" s="70" t="s">
        <v>249</v>
      </c>
      <c r="I41" s="71"/>
      <c r="J41" s="71"/>
      <c r="K41" s="70" t="s">
        <v>1621</v>
      </c>
      <c r="L41" s="74">
        <v>4.803486422464136</v>
      </c>
      <c r="M41" s="75">
        <v>4160.51708984375</v>
      </c>
      <c r="N41" s="75">
        <v>7380.4599609375</v>
      </c>
      <c r="O41" s="76"/>
      <c r="P41" s="77"/>
      <c r="Q41" s="77"/>
      <c r="R41" s="89"/>
      <c r="S41" s="48">
        <v>2</v>
      </c>
      <c r="T41" s="48">
        <v>1</v>
      </c>
      <c r="U41" s="49">
        <v>0</v>
      </c>
      <c r="V41" s="49">
        <v>0.00565</v>
      </c>
      <c r="W41" s="49">
        <v>0.01216</v>
      </c>
      <c r="X41" s="49">
        <v>0.69503</v>
      </c>
      <c r="Y41" s="49">
        <v>0</v>
      </c>
      <c r="Z41" s="49">
        <v>0</v>
      </c>
      <c r="AA41" s="72">
        <v>41</v>
      </c>
      <c r="AB41" s="72"/>
      <c r="AC41" s="73"/>
      <c r="AD41" s="79" t="s">
        <v>943</v>
      </c>
      <c r="AE41" s="79">
        <v>1332</v>
      </c>
      <c r="AF41" s="79">
        <v>2382</v>
      </c>
      <c r="AG41" s="79">
        <v>1462</v>
      </c>
      <c r="AH41" s="79">
        <v>11248</v>
      </c>
      <c r="AI41" s="79"/>
      <c r="AJ41" s="79" t="s">
        <v>1024</v>
      </c>
      <c r="AK41" s="79" t="s">
        <v>1092</v>
      </c>
      <c r="AL41" s="79"/>
      <c r="AM41" s="79"/>
      <c r="AN41" s="81">
        <v>43211.393645833334</v>
      </c>
      <c r="AO41" s="84" t="s">
        <v>1210</v>
      </c>
      <c r="AP41" s="79" t="b">
        <v>0</v>
      </c>
      <c r="AQ41" s="79" t="b">
        <v>0</v>
      </c>
      <c r="AR41" s="79" t="b">
        <v>0</v>
      </c>
      <c r="AS41" s="79" t="s">
        <v>1251</v>
      </c>
      <c r="AT41" s="79">
        <v>34</v>
      </c>
      <c r="AU41" s="84" t="s">
        <v>1253</v>
      </c>
      <c r="AV41" s="79" t="b">
        <v>0</v>
      </c>
      <c r="AW41" s="79" t="s">
        <v>1327</v>
      </c>
      <c r="AX41" s="84" t="s">
        <v>1366</v>
      </c>
      <c r="AY41" s="79" t="s">
        <v>66</v>
      </c>
      <c r="AZ41" s="79" t="str">
        <f>REPLACE(INDEX(GroupVertices[Group],MATCH(Vertices[[#This Row],[Vertex]],GroupVertices[Vertex],0)),1,1,"")</f>
        <v>1</v>
      </c>
      <c r="BA41" s="48" t="s">
        <v>1913</v>
      </c>
      <c r="BB41" s="48" t="s">
        <v>1913</v>
      </c>
      <c r="BC41" s="48" t="s">
        <v>433</v>
      </c>
      <c r="BD41" s="48" t="s">
        <v>433</v>
      </c>
      <c r="BE41" s="48"/>
      <c r="BF41" s="48"/>
      <c r="BG41" s="129" t="s">
        <v>1937</v>
      </c>
      <c r="BH41" s="129" t="s">
        <v>1970</v>
      </c>
      <c r="BI41" s="129" t="s">
        <v>1986</v>
      </c>
      <c r="BJ41" s="129" t="s">
        <v>2016</v>
      </c>
      <c r="BK41" s="129">
        <v>15</v>
      </c>
      <c r="BL41" s="132">
        <v>11.904761904761905</v>
      </c>
      <c r="BM41" s="129">
        <v>4</v>
      </c>
      <c r="BN41" s="132">
        <v>3.1746031746031744</v>
      </c>
      <c r="BO41" s="129">
        <v>0</v>
      </c>
      <c r="BP41" s="132">
        <v>0</v>
      </c>
      <c r="BQ41" s="129">
        <v>107</v>
      </c>
      <c r="BR41" s="132">
        <v>84.92063492063492</v>
      </c>
      <c r="BS41" s="129">
        <v>126</v>
      </c>
      <c r="BT41" s="2"/>
      <c r="BU41" s="3"/>
      <c r="BV41" s="3"/>
      <c r="BW41" s="3"/>
      <c r="BX41" s="3"/>
    </row>
    <row r="42" spans="1:76" ht="15">
      <c r="A42" s="65" t="s">
        <v>250</v>
      </c>
      <c r="B42" s="66"/>
      <c r="C42" s="66" t="s">
        <v>64</v>
      </c>
      <c r="D42" s="67">
        <v>162.2240992668829</v>
      </c>
      <c r="E42" s="69"/>
      <c r="F42" s="103" t="s">
        <v>1289</v>
      </c>
      <c r="G42" s="66"/>
      <c r="H42" s="70" t="s">
        <v>250</v>
      </c>
      <c r="I42" s="71"/>
      <c r="J42" s="71"/>
      <c r="K42" s="70" t="s">
        <v>1622</v>
      </c>
      <c r="L42" s="74">
        <v>1.2236405288303145</v>
      </c>
      <c r="M42" s="75">
        <v>3560.429443359375</v>
      </c>
      <c r="N42" s="75">
        <v>6349.86669921875</v>
      </c>
      <c r="O42" s="76"/>
      <c r="P42" s="77"/>
      <c r="Q42" s="77"/>
      <c r="R42" s="89"/>
      <c r="S42" s="48">
        <v>2</v>
      </c>
      <c r="T42" s="48">
        <v>2</v>
      </c>
      <c r="U42" s="49">
        <v>0</v>
      </c>
      <c r="V42" s="49">
        <v>0.00565</v>
      </c>
      <c r="W42" s="49">
        <v>0.01216</v>
      </c>
      <c r="X42" s="49">
        <v>0.69503</v>
      </c>
      <c r="Y42" s="49">
        <v>0</v>
      </c>
      <c r="Z42" s="49">
        <v>1</v>
      </c>
      <c r="AA42" s="72">
        <v>42</v>
      </c>
      <c r="AB42" s="72"/>
      <c r="AC42" s="73"/>
      <c r="AD42" s="79" t="s">
        <v>944</v>
      </c>
      <c r="AE42" s="79">
        <v>1094</v>
      </c>
      <c r="AF42" s="79">
        <v>141</v>
      </c>
      <c r="AG42" s="79">
        <v>5545</v>
      </c>
      <c r="AH42" s="79">
        <v>10591</v>
      </c>
      <c r="AI42" s="79"/>
      <c r="AJ42" s="79" t="s">
        <v>1025</v>
      </c>
      <c r="AK42" s="79" t="s">
        <v>1093</v>
      </c>
      <c r="AL42" s="84" t="s">
        <v>1142</v>
      </c>
      <c r="AM42" s="79"/>
      <c r="AN42" s="81">
        <v>42281.48101851852</v>
      </c>
      <c r="AO42" s="84" t="s">
        <v>1211</v>
      </c>
      <c r="AP42" s="79" t="b">
        <v>0</v>
      </c>
      <c r="AQ42" s="79" t="b">
        <v>0</v>
      </c>
      <c r="AR42" s="79" t="b">
        <v>0</v>
      </c>
      <c r="AS42" s="79" t="s">
        <v>866</v>
      </c>
      <c r="AT42" s="79">
        <v>2</v>
      </c>
      <c r="AU42" s="84" t="s">
        <v>1253</v>
      </c>
      <c r="AV42" s="79" t="b">
        <v>0</v>
      </c>
      <c r="AW42" s="79" t="s">
        <v>1327</v>
      </c>
      <c r="AX42" s="84" t="s">
        <v>1367</v>
      </c>
      <c r="AY42" s="79" t="s">
        <v>66</v>
      </c>
      <c r="AZ42" s="79" t="str">
        <f>REPLACE(INDEX(GroupVertices[Group],MATCH(Vertices[[#This Row],[Vertex]],GroupVertices[Vertex],0)),1,1,"")</f>
        <v>1</v>
      </c>
      <c r="BA42" s="48"/>
      <c r="BB42" s="48"/>
      <c r="BC42" s="48"/>
      <c r="BD42" s="48"/>
      <c r="BE42" s="48"/>
      <c r="BF42" s="48"/>
      <c r="BG42" s="129" t="s">
        <v>1938</v>
      </c>
      <c r="BH42" s="129" t="s">
        <v>1938</v>
      </c>
      <c r="BI42" s="129" t="s">
        <v>1987</v>
      </c>
      <c r="BJ42" s="129" t="s">
        <v>1987</v>
      </c>
      <c r="BK42" s="129">
        <v>0</v>
      </c>
      <c r="BL42" s="132">
        <v>0</v>
      </c>
      <c r="BM42" s="129">
        <v>1</v>
      </c>
      <c r="BN42" s="132">
        <v>2.7027027027027026</v>
      </c>
      <c r="BO42" s="129">
        <v>0</v>
      </c>
      <c r="BP42" s="132">
        <v>0</v>
      </c>
      <c r="BQ42" s="129">
        <v>36</v>
      </c>
      <c r="BR42" s="132">
        <v>97.29729729729729</v>
      </c>
      <c r="BS42" s="129">
        <v>37</v>
      </c>
      <c r="BT42" s="2"/>
      <c r="BU42" s="3"/>
      <c r="BV42" s="3"/>
      <c r="BW42" s="3"/>
      <c r="BX42" s="3"/>
    </row>
    <row r="43" spans="1:76" ht="15">
      <c r="A43" s="65" t="s">
        <v>284</v>
      </c>
      <c r="B43" s="66"/>
      <c r="C43" s="66" t="s">
        <v>64</v>
      </c>
      <c r="D43" s="67">
        <v>167.88900859187268</v>
      </c>
      <c r="E43" s="69"/>
      <c r="F43" s="103" t="s">
        <v>1290</v>
      </c>
      <c r="G43" s="66"/>
      <c r="H43" s="70" t="s">
        <v>284</v>
      </c>
      <c r="I43" s="71"/>
      <c r="J43" s="71"/>
      <c r="K43" s="70" t="s">
        <v>1623</v>
      </c>
      <c r="L43" s="74">
        <v>6.87695361119091</v>
      </c>
      <c r="M43" s="75">
        <v>7955.93505859375</v>
      </c>
      <c r="N43" s="75">
        <v>1153.1104736328125</v>
      </c>
      <c r="O43" s="76"/>
      <c r="P43" s="77"/>
      <c r="Q43" s="77"/>
      <c r="R43" s="89"/>
      <c r="S43" s="48">
        <v>3</v>
      </c>
      <c r="T43" s="48">
        <v>1</v>
      </c>
      <c r="U43" s="49">
        <v>0</v>
      </c>
      <c r="V43" s="49">
        <v>0.005682</v>
      </c>
      <c r="W43" s="49">
        <v>0.013615</v>
      </c>
      <c r="X43" s="49">
        <v>0.955119</v>
      </c>
      <c r="Y43" s="49">
        <v>0.5</v>
      </c>
      <c r="Z43" s="49">
        <v>0</v>
      </c>
      <c r="AA43" s="72">
        <v>43</v>
      </c>
      <c r="AB43" s="72"/>
      <c r="AC43" s="73"/>
      <c r="AD43" s="79" t="s">
        <v>945</v>
      </c>
      <c r="AE43" s="79">
        <v>95</v>
      </c>
      <c r="AF43" s="79">
        <v>3680</v>
      </c>
      <c r="AG43" s="79">
        <v>19437</v>
      </c>
      <c r="AH43" s="79">
        <v>363</v>
      </c>
      <c r="AI43" s="79"/>
      <c r="AJ43" s="79" t="s">
        <v>1026</v>
      </c>
      <c r="AK43" s="79" t="s">
        <v>1094</v>
      </c>
      <c r="AL43" s="84" t="s">
        <v>1143</v>
      </c>
      <c r="AM43" s="79"/>
      <c r="AN43" s="81">
        <v>40063.66155092593</v>
      </c>
      <c r="AO43" s="84" t="s">
        <v>1212</v>
      </c>
      <c r="AP43" s="79" t="b">
        <v>0</v>
      </c>
      <c r="AQ43" s="79" t="b">
        <v>0</v>
      </c>
      <c r="AR43" s="79" t="b">
        <v>0</v>
      </c>
      <c r="AS43" s="79" t="s">
        <v>866</v>
      </c>
      <c r="AT43" s="79">
        <v>54</v>
      </c>
      <c r="AU43" s="84" t="s">
        <v>1253</v>
      </c>
      <c r="AV43" s="79" t="b">
        <v>0</v>
      </c>
      <c r="AW43" s="79" t="s">
        <v>1327</v>
      </c>
      <c r="AX43" s="84" t="s">
        <v>1368</v>
      </c>
      <c r="AY43" s="79" t="s">
        <v>66</v>
      </c>
      <c r="AZ43" s="79" t="str">
        <f>REPLACE(INDEX(GroupVertices[Group],MATCH(Vertices[[#This Row],[Vertex]],GroupVertices[Vertex],0)),1,1,"")</f>
        <v>8</v>
      </c>
      <c r="BA43" s="48"/>
      <c r="BB43" s="48"/>
      <c r="BC43" s="48"/>
      <c r="BD43" s="48"/>
      <c r="BE43" s="48"/>
      <c r="BF43" s="48"/>
      <c r="BG43" s="129" t="s">
        <v>1939</v>
      </c>
      <c r="BH43" s="129" t="s">
        <v>1939</v>
      </c>
      <c r="BI43" s="129" t="s">
        <v>1988</v>
      </c>
      <c r="BJ43" s="129" t="s">
        <v>1988</v>
      </c>
      <c r="BK43" s="129">
        <v>3</v>
      </c>
      <c r="BL43" s="132">
        <v>12</v>
      </c>
      <c r="BM43" s="129">
        <v>0</v>
      </c>
      <c r="BN43" s="132">
        <v>0</v>
      </c>
      <c r="BO43" s="129">
        <v>0</v>
      </c>
      <c r="BP43" s="132">
        <v>0</v>
      </c>
      <c r="BQ43" s="129">
        <v>22</v>
      </c>
      <c r="BR43" s="132">
        <v>88</v>
      </c>
      <c r="BS43" s="129">
        <v>25</v>
      </c>
      <c r="BT43" s="2"/>
      <c r="BU43" s="3"/>
      <c r="BV43" s="3"/>
      <c r="BW43" s="3"/>
      <c r="BX43" s="3"/>
    </row>
    <row r="44" spans="1:76" ht="15">
      <c r="A44" s="65" t="s">
        <v>285</v>
      </c>
      <c r="B44" s="66"/>
      <c r="C44" s="66" t="s">
        <v>64</v>
      </c>
      <c r="D44" s="67">
        <v>165.80008328271424</v>
      </c>
      <c r="E44" s="69"/>
      <c r="F44" s="103" t="s">
        <v>1291</v>
      </c>
      <c r="G44" s="66"/>
      <c r="H44" s="70" t="s">
        <v>285</v>
      </c>
      <c r="I44" s="71"/>
      <c r="J44" s="71"/>
      <c r="K44" s="70" t="s">
        <v>1624</v>
      </c>
      <c r="L44" s="74">
        <v>4.792304396022621</v>
      </c>
      <c r="M44" s="75">
        <v>7955.93505859375</v>
      </c>
      <c r="N44" s="75">
        <v>1524.0411376953125</v>
      </c>
      <c r="O44" s="76"/>
      <c r="P44" s="77"/>
      <c r="Q44" s="77"/>
      <c r="R44" s="89"/>
      <c r="S44" s="48">
        <v>1</v>
      </c>
      <c r="T44" s="48">
        <v>1</v>
      </c>
      <c r="U44" s="49">
        <v>0</v>
      </c>
      <c r="V44" s="49">
        <v>0.005682</v>
      </c>
      <c r="W44" s="49">
        <v>0.012314</v>
      </c>
      <c r="X44" s="49">
        <v>0.670259</v>
      </c>
      <c r="Y44" s="49">
        <v>0.5</v>
      </c>
      <c r="Z44" s="49">
        <v>0</v>
      </c>
      <c r="AA44" s="72">
        <v>44</v>
      </c>
      <c r="AB44" s="72"/>
      <c r="AC44" s="73"/>
      <c r="AD44" s="79" t="s">
        <v>946</v>
      </c>
      <c r="AE44" s="79">
        <v>601</v>
      </c>
      <c r="AF44" s="79">
        <v>2375</v>
      </c>
      <c r="AG44" s="79">
        <v>1442</v>
      </c>
      <c r="AH44" s="79">
        <v>3674</v>
      </c>
      <c r="AI44" s="79"/>
      <c r="AJ44" s="79"/>
      <c r="AK44" s="79"/>
      <c r="AL44" s="79"/>
      <c r="AM44" s="79"/>
      <c r="AN44" s="81">
        <v>42657.355787037035</v>
      </c>
      <c r="AO44" s="84" t="s">
        <v>1213</v>
      </c>
      <c r="AP44" s="79" t="b">
        <v>1</v>
      </c>
      <c r="AQ44" s="79" t="b">
        <v>0</v>
      </c>
      <c r="AR44" s="79" t="b">
        <v>0</v>
      </c>
      <c r="AS44" s="79" t="s">
        <v>866</v>
      </c>
      <c r="AT44" s="79">
        <v>11</v>
      </c>
      <c r="AU44" s="79"/>
      <c r="AV44" s="79" t="b">
        <v>0</v>
      </c>
      <c r="AW44" s="79" t="s">
        <v>1327</v>
      </c>
      <c r="AX44" s="84" t="s">
        <v>1369</v>
      </c>
      <c r="AY44" s="79" t="s">
        <v>66</v>
      </c>
      <c r="AZ44" s="79" t="str">
        <f>REPLACE(INDEX(GroupVertices[Group],MATCH(Vertices[[#This Row],[Vertex]],GroupVertices[Vertex],0)),1,1,"")</f>
        <v>8</v>
      </c>
      <c r="BA44" s="48"/>
      <c r="BB44" s="48"/>
      <c r="BC44" s="48"/>
      <c r="BD44" s="48"/>
      <c r="BE44" s="48"/>
      <c r="BF44" s="48"/>
      <c r="BG44" s="129" t="s">
        <v>1940</v>
      </c>
      <c r="BH44" s="129" t="s">
        <v>1940</v>
      </c>
      <c r="BI44" s="129" t="s">
        <v>1989</v>
      </c>
      <c r="BJ44" s="129" t="s">
        <v>1989</v>
      </c>
      <c r="BK44" s="129">
        <v>0</v>
      </c>
      <c r="BL44" s="132">
        <v>0</v>
      </c>
      <c r="BM44" s="129">
        <v>0</v>
      </c>
      <c r="BN44" s="132">
        <v>0</v>
      </c>
      <c r="BO44" s="129">
        <v>0</v>
      </c>
      <c r="BP44" s="132">
        <v>0</v>
      </c>
      <c r="BQ44" s="129">
        <v>19</v>
      </c>
      <c r="BR44" s="132">
        <v>100</v>
      </c>
      <c r="BS44" s="129">
        <v>19</v>
      </c>
      <c r="BT44" s="2"/>
      <c r="BU44" s="3"/>
      <c r="BV44" s="3"/>
      <c r="BW44" s="3"/>
      <c r="BX44" s="3"/>
    </row>
    <row r="45" spans="1:76" ht="15">
      <c r="A45" s="65" t="s">
        <v>286</v>
      </c>
      <c r="B45" s="66"/>
      <c r="C45" s="66" t="s">
        <v>64</v>
      </c>
      <c r="D45" s="67">
        <v>180.77951856478668</v>
      </c>
      <c r="E45" s="69"/>
      <c r="F45" s="103" t="s">
        <v>1292</v>
      </c>
      <c r="G45" s="66"/>
      <c r="H45" s="70" t="s">
        <v>286</v>
      </c>
      <c r="I45" s="71"/>
      <c r="J45" s="71"/>
      <c r="K45" s="70" t="s">
        <v>1625</v>
      </c>
      <c r="L45" s="74">
        <v>19.74107631598036</v>
      </c>
      <c r="M45" s="75">
        <v>9157.73828125</v>
      </c>
      <c r="N45" s="75">
        <v>1524.0411376953125</v>
      </c>
      <c r="O45" s="76"/>
      <c r="P45" s="77"/>
      <c r="Q45" s="77"/>
      <c r="R45" s="89"/>
      <c r="S45" s="48">
        <v>2</v>
      </c>
      <c r="T45" s="48">
        <v>1</v>
      </c>
      <c r="U45" s="49">
        <v>0</v>
      </c>
      <c r="V45" s="49">
        <v>0.005682</v>
      </c>
      <c r="W45" s="49">
        <v>0.012314</v>
      </c>
      <c r="X45" s="49">
        <v>0.670259</v>
      </c>
      <c r="Y45" s="49">
        <v>0.5</v>
      </c>
      <c r="Z45" s="49">
        <v>0.5</v>
      </c>
      <c r="AA45" s="72">
        <v>45</v>
      </c>
      <c r="AB45" s="72"/>
      <c r="AC45" s="73"/>
      <c r="AD45" s="79" t="s">
        <v>947</v>
      </c>
      <c r="AE45" s="79">
        <v>1925</v>
      </c>
      <c r="AF45" s="79">
        <v>11733</v>
      </c>
      <c r="AG45" s="79">
        <v>163840</v>
      </c>
      <c r="AH45" s="79">
        <v>29038</v>
      </c>
      <c r="AI45" s="79"/>
      <c r="AJ45" s="79" t="s">
        <v>1027</v>
      </c>
      <c r="AK45" s="79" t="s">
        <v>1095</v>
      </c>
      <c r="AL45" s="84" t="s">
        <v>1144</v>
      </c>
      <c r="AM45" s="79"/>
      <c r="AN45" s="81">
        <v>39707.53627314815</v>
      </c>
      <c r="AO45" s="84" t="s">
        <v>1214</v>
      </c>
      <c r="AP45" s="79" t="b">
        <v>1</v>
      </c>
      <c r="AQ45" s="79" t="b">
        <v>0</v>
      </c>
      <c r="AR45" s="79" t="b">
        <v>0</v>
      </c>
      <c r="AS45" s="79" t="s">
        <v>866</v>
      </c>
      <c r="AT45" s="79">
        <v>421</v>
      </c>
      <c r="AU45" s="84" t="s">
        <v>1253</v>
      </c>
      <c r="AV45" s="79" t="b">
        <v>1</v>
      </c>
      <c r="AW45" s="79" t="s">
        <v>1327</v>
      </c>
      <c r="AX45" s="84" t="s">
        <v>1370</v>
      </c>
      <c r="AY45" s="79" t="s">
        <v>66</v>
      </c>
      <c r="AZ45" s="79" t="str">
        <f>REPLACE(INDEX(GroupVertices[Group],MATCH(Vertices[[#This Row],[Vertex]],GroupVertices[Vertex],0)),1,1,"")</f>
        <v>7</v>
      </c>
      <c r="BA45" s="48"/>
      <c r="BB45" s="48"/>
      <c r="BC45" s="48"/>
      <c r="BD45" s="48"/>
      <c r="BE45" s="48"/>
      <c r="BF45" s="48"/>
      <c r="BG45" s="129" t="s">
        <v>1941</v>
      </c>
      <c r="BH45" s="129" t="s">
        <v>1941</v>
      </c>
      <c r="BI45" s="129" t="s">
        <v>1990</v>
      </c>
      <c r="BJ45" s="129" t="s">
        <v>1990</v>
      </c>
      <c r="BK45" s="129">
        <v>0</v>
      </c>
      <c r="BL45" s="132">
        <v>0</v>
      </c>
      <c r="BM45" s="129">
        <v>1</v>
      </c>
      <c r="BN45" s="132">
        <v>16.666666666666668</v>
      </c>
      <c r="BO45" s="129">
        <v>0</v>
      </c>
      <c r="BP45" s="132">
        <v>0</v>
      </c>
      <c r="BQ45" s="129">
        <v>5</v>
      </c>
      <c r="BR45" s="132">
        <v>83.33333333333333</v>
      </c>
      <c r="BS45" s="129">
        <v>6</v>
      </c>
      <c r="BT45" s="2"/>
      <c r="BU45" s="3"/>
      <c r="BV45" s="3"/>
      <c r="BW45" s="3"/>
      <c r="BX45" s="3"/>
    </row>
    <row r="46" spans="1:76" ht="15">
      <c r="A46" s="65" t="s">
        <v>287</v>
      </c>
      <c r="B46" s="66"/>
      <c r="C46" s="66" t="s">
        <v>64</v>
      </c>
      <c r="D46" s="67">
        <v>190.5662536913726</v>
      </c>
      <c r="E46" s="69"/>
      <c r="F46" s="103" t="s">
        <v>1293</v>
      </c>
      <c r="G46" s="66"/>
      <c r="H46" s="70" t="s">
        <v>287</v>
      </c>
      <c r="I46" s="71"/>
      <c r="J46" s="71"/>
      <c r="K46" s="70" t="s">
        <v>1626</v>
      </c>
      <c r="L46" s="74">
        <v>29.507777696469958</v>
      </c>
      <c r="M46" s="75">
        <v>9157.73828125</v>
      </c>
      <c r="N46" s="75">
        <v>1153.1104736328125</v>
      </c>
      <c r="O46" s="76"/>
      <c r="P46" s="77"/>
      <c r="Q46" s="77"/>
      <c r="R46" s="89"/>
      <c r="S46" s="48">
        <v>3</v>
      </c>
      <c r="T46" s="48">
        <v>2</v>
      </c>
      <c r="U46" s="49">
        <v>0</v>
      </c>
      <c r="V46" s="49">
        <v>0.005682</v>
      </c>
      <c r="W46" s="49">
        <v>0.013615</v>
      </c>
      <c r="X46" s="49">
        <v>0.955119</v>
      </c>
      <c r="Y46" s="49">
        <v>0.5</v>
      </c>
      <c r="Z46" s="49">
        <v>0.5</v>
      </c>
      <c r="AA46" s="72">
        <v>46</v>
      </c>
      <c r="AB46" s="72"/>
      <c r="AC46" s="73"/>
      <c r="AD46" s="79" t="s">
        <v>948</v>
      </c>
      <c r="AE46" s="79">
        <v>1485</v>
      </c>
      <c r="AF46" s="79">
        <v>17847</v>
      </c>
      <c r="AG46" s="79">
        <v>2338</v>
      </c>
      <c r="AH46" s="79">
        <v>25692</v>
      </c>
      <c r="AI46" s="79"/>
      <c r="AJ46" s="79" t="s">
        <v>1028</v>
      </c>
      <c r="AK46" s="79" t="s">
        <v>1082</v>
      </c>
      <c r="AL46" s="84" t="s">
        <v>1145</v>
      </c>
      <c r="AM46" s="79"/>
      <c r="AN46" s="81">
        <v>40202.310752314814</v>
      </c>
      <c r="AO46" s="84" t="s">
        <v>1215</v>
      </c>
      <c r="AP46" s="79" t="b">
        <v>0</v>
      </c>
      <c r="AQ46" s="79" t="b">
        <v>0</v>
      </c>
      <c r="AR46" s="79" t="b">
        <v>1</v>
      </c>
      <c r="AS46" s="79" t="s">
        <v>866</v>
      </c>
      <c r="AT46" s="79">
        <v>2083</v>
      </c>
      <c r="AU46" s="84" t="s">
        <v>1253</v>
      </c>
      <c r="AV46" s="79" t="b">
        <v>1</v>
      </c>
      <c r="AW46" s="79" t="s">
        <v>1327</v>
      </c>
      <c r="AX46" s="84" t="s">
        <v>1371</v>
      </c>
      <c r="AY46" s="79" t="s">
        <v>66</v>
      </c>
      <c r="AZ46" s="79" t="str">
        <f>REPLACE(INDEX(GroupVertices[Group],MATCH(Vertices[[#This Row],[Vertex]],GroupVertices[Vertex],0)),1,1,"")</f>
        <v>7</v>
      </c>
      <c r="BA46" s="48" t="s">
        <v>1518</v>
      </c>
      <c r="BB46" s="48" t="s">
        <v>1518</v>
      </c>
      <c r="BC46" s="48" t="s">
        <v>433</v>
      </c>
      <c r="BD46" s="48" t="s">
        <v>433</v>
      </c>
      <c r="BE46" s="48"/>
      <c r="BF46" s="48"/>
      <c r="BG46" s="129" t="s">
        <v>1942</v>
      </c>
      <c r="BH46" s="129" t="s">
        <v>1942</v>
      </c>
      <c r="BI46" s="129" t="s">
        <v>1991</v>
      </c>
      <c r="BJ46" s="129" t="s">
        <v>1991</v>
      </c>
      <c r="BK46" s="129">
        <v>1</v>
      </c>
      <c r="BL46" s="132">
        <v>9.090909090909092</v>
      </c>
      <c r="BM46" s="129">
        <v>1</v>
      </c>
      <c r="BN46" s="132">
        <v>9.090909090909092</v>
      </c>
      <c r="BO46" s="129">
        <v>0</v>
      </c>
      <c r="BP46" s="132">
        <v>0</v>
      </c>
      <c r="BQ46" s="129">
        <v>9</v>
      </c>
      <c r="BR46" s="132">
        <v>81.81818181818181</v>
      </c>
      <c r="BS46" s="129">
        <v>11</v>
      </c>
      <c r="BT46" s="2"/>
      <c r="BU46" s="3"/>
      <c r="BV46" s="3"/>
      <c r="BW46" s="3"/>
      <c r="BX46" s="3"/>
    </row>
    <row r="47" spans="1:76" ht="15">
      <c r="A47" s="65" t="s">
        <v>288</v>
      </c>
      <c r="B47" s="66"/>
      <c r="C47" s="66" t="s">
        <v>64</v>
      </c>
      <c r="D47" s="67">
        <v>182.19134394614895</v>
      </c>
      <c r="E47" s="69"/>
      <c r="F47" s="103" t="s">
        <v>1294</v>
      </c>
      <c r="G47" s="66"/>
      <c r="H47" s="70" t="s">
        <v>288</v>
      </c>
      <c r="I47" s="71"/>
      <c r="J47" s="71"/>
      <c r="K47" s="70" t="s">
        <v>1442</v>
      </c>
      <c r="L47" s="74">
        <v>21.150011647611343</v>
      </c>
      <c r="M47" s="75">
        <v>8717.0771484375</v>
      </c>
      <c r="N47" s="75">
        <v>6031.65478515625</v>
      </c>
      <c r="O47" s="76"/>
      <c r="P47" s="77"/>
      <c r="Q47" s="77"/>
      <c r="R47" s="89"/>
      <c r="S47" s="48">
        <v>3</v>
      </c>
      <c r="T47" s="48">
        <v>0</v>
      </c>
      <c r="U47" s="49">
        <v>0</v>
      </c>
      <c r="V47" s="49">
        <v>0.005714</v>
      </c>
      <c r="W47" s="49">
        <v>0.014196</v>
      </c>
      <c r="X47" s="49">
        <v>0.877199</v>
      </c>
      <c r="Y47" s="49">
        <v>0.5</v>
      </c>
      <c r="Z47" s="49">
        <v>0</v>
      </c>
      <c r="AA47" s="72">
        <v>47</v>
      </c>
      <c r="AB47" s="72"/>
      <c r="AC47" s="73"/>
      <c r="AD47" s="79" t="s">
        <v>949</v>
      </c>
      <c r="AE47" s="79">
        <v>9581</v>
      </c>
      <c r="AF47" s="79">
        <v>12615</v>
      </c>
      <c r="AG47" s="79">
        <v>78038</v>
      </c>
      <c r="AH47" s="79">
        <v>114790</v>
      </c>
      <c r="AI47" s="79"/>
      <c r="AJ47" s="79" t="s">
        <v>1029</v>
      </c>
      <c r="AK47" s="79"/>
      <c r="AL47" s="79"/>
      <c r="AM47" s="79"/>
      <c r="AN47" s="81">
        <v>42851.459699074076</v>
      </c>
      <c r="AO47" s="84" t="s">
        <v>1216</v>
      </c>
      <c r="AP47" s="79" t="b">
        <v>1</v>
      </c>
      <c r="AQ47" s="79" t="b">
        <v>0</v>
      </c>
      <c r="AR47" s="79" t="b">
        <v>1</v>
      </c>
      <c r="AS47" s="79" t="s">
        <v>866</v>
      </c>
      <c r="AT47" s="79">
        <v>39</v>
      </c>
      <c r="AU47" s="79"/>
      <c r="AV47" s="79" t="b">
        <v>0</v>
      </c>
      <c r="AW47" s="79" t="s">
        <v>1327</v>
      </c>
      <c r="AX47" s="84" t="s">
        <v>1372</v>
      </c>
      <c r="AY47" s="79" t="s">
        <v>65</v>
      </c>
      <c r="AZ47" s="79"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5" t="s">
        <v>289</v>
      </c>
      <c r="B48" s="66"/>
      <c r="C48" s="66" t="s">
        <v>64</v>
      </c>
      <c r="D48" s="67">
        <v>176.02061056162347</v>
      </c>
      <c r="E48" s="69"/>
      <c r="F48" s="103" t="s">
        <v>1295</v>
      </c>
      <c r="G48" s="66"/>
      <c r="H48" s="70" t="s">
        <v>289</v>
      </c>
      <c r="I48" s="71"/>
      <c r="J48" s="71"/>
      <c r="K48" s="70" t="s">
        <v>1627</v>
      </c>
      <c r="L48" s="74">
        <v>14.991909943033754</v>
      </c>
      <c r="M48" s="75">
        <v>7595.39404296875</v>
      </c>
      <c r="N48" s="75">
        <v>4418.9130859375</v>
      </c>
      <c r="O48" s="76"/>
      <c r="P48" s="77"/>
      <c r="Q48" s="77"/>
      <c r="R48" s="89"/>
      <c r="S48" s="48">
        <v>4</v>
      </c>
      <c r="T48" s="48">
        <v>1</v>
      </c>
      <c r="U48" s="49">
        <v>0</v>
      </c>
      <c r="V48" s="49">
        <v>0.005714</v>
      </c>
      <c r="W48" s="49">
        <v>0.015872</v>
      </c>
      <c r="X48" s="49">
        <v>1.113903</v>
      </c>
      <c r="Y48" s="49">
        <v>0.5</v>
      </c>
      <c r="Z48" s="49">
        <v>0</v>
      </c>
      <c r="AA48" s="72">
        <v>48</v>
      </c>
      <c r="AB48" s="72"/>
      <c r="AC48" s="73"/>
      <c r="AD48" s="79" t="s">
        <v>950</v>
      </c>
      <c r="AE48" s="79">
        <v>7501</v>
      </c>
      <c r="AF48" s="79">
        <v>8760</v>
      </c>
      <c r="AG48" s="79">
        <v>17581</v>
      </c>
      <c r="AH48" s="79">
        <v>66753</v>
      </c>
      <c r="AI48" s="79"/>
      <c r="AJ48" s="79" t="s">
        <v>1030</v>
      </c>
      <c r="AK48" s="79" t="s">
        <v>1096</v>
      </c>
      <c r="AL48" s="79"/>
      <c r="AM48" s="79"/>
      <c r="AN48" s="81">
        <v>41362.71538194444</v>
      </c>
      <c r="AO48" s="84" t="s">
        <v>1217</v>
      </c>
      <c r="AP48" s="79" t="b">
        <v>1</v>
      </c>
      <c r="AQ48" s="79" t="b">
        <v>0</v>
      </c>
      <c r="AR48" s="79" t="b">
        <v>1</v>
      </c>
      <c r="AS48" s="79" t="s">
        <v>866</v>
      </c>
      <c r="AT48" s="79">
        <v>31</v>
      </c>
      <c r="AU48" s="84" t="s">
        <v>1253</v>
      </c>
      <c r="AV48" s="79" t="b">
        <v>0</v>
      </c>
      <c r="AW48" s="79" t="s">
        <v>1327</v>
      </c>
      <c r="AX48" s="84" t="s">
        <v>1373</v>
      </c>
      <c r="AY48" s="79" t="s">
        <v>66</v>
      </c>
      <c r="AZ48" s="79" t="str">
        <f>REPLACE(INDEX(GroupVertices[Group],MATCH(Vertices[[#This Row],[Vertex]],GroupVertices[Vertex],0)),1,1,"")</f>
        <v>5</v>
      </c>
      <c r="BA48" s="48"/>
      <c r="BB48" s="48"/>
      <c r="BC48" s="48"/>
      <c r="BD48" s="48"/>
      <c r="BE48" s="48"/>
      <c r="BF48" s="48"/>
      <c r="BG48" s="129" t="s">
        <v>1943</v>
      </c>
      <c r="BH48" s="129" t="s">
        <v>1943</v>
      </c>
      <c r="BI48" s="129" t="s">
        <v>1992</v>
      </c>
      <c r="BJ48" s="129" t="s">
        <v>1992</v>
      </c>
      <c r="BK48" s="129">
        <v>0</v>
      </c>
      <c r="BL48" s="132">
        <v>0</v>
      </c>
      <c r="BM48" s="129">
        <v>0</v>
      </c>
      <c r="BN48" s="132">
        <v>0</v>
      </c>
      <c r="BO48" s="129">
        <v>0</v>
      </c>
      <c r="BP48" s="132">
        <v>0</v>
      </c>
      <c r="BQ48" s="129">
        <v>7</v>
      </c>
      <c r="BR48" s="132">
        <v>100</v>
      </c>
      <c r="BS48" s="129">
        <v>7</v>
      </c>
      <c r="BT48" s="2"/>
      <c r="BU48" s="3"/>
      <c r="BV48" s="3"/>
      <c r="BW48" s="3"/>
      <c r="BX48" s="3"/>
    </row>
    <row r="49" spans="1:76" ht="15">
      <c r="A49" s="65" t="s">
        <v>290</v>
      </c>
      <c r="B49" s="66"/>
      <c r="C49" s="66" t="s">
        <v>64</v>
      </c>
      <c r="D49" s="67">
        <v>184.02255509839202</v>
      </c>
      <c r="E49" s="69"/>
      <c r="F49" s="103" t="s">
        <v>1296</v>
      </c>
      <c r="G49" s="66"/>
      <c r="H49" s="70" t="s">
        <v>290</v>
      </c>
      <c r="I49" s="71"/>
      <c r="J49" s="71"/>
      <c r="K49" s="70" t="s">
        <v>1628</v>
      </c>
      <c r="L49" s="74">
        <v>22.977474254624774</v>
      </c>
      <c r="M49" s="75">
        <v>7769.76806640625</v>
      </c>
      <c r="N49" s="75">
        <v>5541.0966796875</v>
      </c>
      <c r="O49" s="76"/>
      <c r="P49" s="77"/>
      <c r="Q49" s="77"/>
      <c r="R49" s="89"/>
      <c r="S49" s="48">
        <v>2</v>
      </c>
      <c r="T49" s="48">
        <v>2</v>
      </c>
      <c r="U49" s="49">
        <v>0.666667</v>
      </c>
      <c r="V49" s="49">
        <v>0.005747</v>
      </c>
      <c r="W49" s="49">
        <v>0.015712</v>
      </c>
      <c r="X49" s="49">
        <v>1.123665</v>
      </c>
      <c r="Y49" s="49">
        <v>0.4166666666666667</v>
      </c>
      <c r="Z49" s="49">
        <v>0</v>
      </c>
      <c r="AA49" s="72">
        <v>49</v>
      </c>
      <c r="AB49" s="72"/>
      <c r="AC49" s="73"/>
      <c r="AD49" s="79" t="s">
        <v>951</v>
      </c>
      <c r="AE49" s="79">
        <v>10063</v>
      </c>
      <c r="AF49" s="79">
        <v>13759</v>
      </c>
      <c r="AG49" s="79">
        <v>33457</v>
      </c>
      <c r="AH49" s="79">
        <v>2831</v>
      </c>
      <c r="AI49" s="79"/>
      <c r="AJ49" s="79" t="s">
        <v>1031</v>
      </c>
      <c r="AK49" s="79" t="s">
        <v>1097</v>
      </c>
      <c r="AL49" s="84" t="s">
        <v>1146</v>
      </c>
      <c r="AM49" s="79"/>
      <c r="AN49" s="81">
        <v>40208.690046296295</v>
      </c>
      <c r="AO49" s="84" t="s">
        <v>1218</v>
      </c>
      <c r="AP49" s="79" t="b">
        <v>1</v>
      </c>
      <c r="AQ49" s="79" t="b">
        <v>0</v>
      </c>
      <c r="AR49" s="79" t="b">
        <v>1</v>
      </c>
      <c r="AS49" s="79" t="s">
        <v>866</v>
      </c>
      <c r="AT49" s="79">
        <v>319</v>
      </c>
      <c r="AU49" s="84" t="s">
        <v>1253</v>
      </c>
      <c r="AV49" s="79" t="b">
        <v>0</v>
      </c>
      <c r="AW49" s="79" t="s">
        <v>1327</v>
      </c>
      <c r="AX49" s="84" t="s">
        <v>1374</v>
      </c>
      <c r="AY49" s="79" t="s">
        <v>66</v>
      </c>
      <c r="AZ49" s="79" t="str">
        <f>REPLACE(INDEX(GroupVertices[Group],MATCH(Vertices[[#This Row],[Vertex]],GroupVertices[Vertex],0)),1,1,"")</f>
        <v>5</v>
      </c>
      <c r="BA49" s="48"/>
      <c r="BB49" s="48"/>
      <c r="BC49" s="48"/>
      <c r="BD49" s="48"/>
      <c r="BE49" s="48"/>
      <c r="BF49" s="48"/>
      <c r="BG49" s="129" t="s">
        <v>1944</v>
      </c>
      <c r="BH49" s="129" t="s">
        <v>1944</v>
      </c>
      <c r="BI49" s="129" t="s">
        <v>1993</v>
      </c>
      <c r="BJ49" s="129" t="s">
        <v>1993</v>
      </c>
      <c r="BK49" s="129">
        <v>1</v>
      </c>
      <c r="BL49" s="132">
        <v>5.882352941176471</v>
      </c>
      <c r="BM49" s="129">
        <v>0</v>
      </c>
      <c r="BN49" s="132">
        <v>0</v>
      </c>
      <c r="BO49" s="129">
        <v>0</v>
      </c>
      <c r="BP49" s="132">
        <v>0</v>
      </c>
      <c r="BQ49" s="129">
        <v>16</v>
      </c>
      <c r="BR49" s="132">
        <v>94.11764705882354</v>
      </c>
      <c r="BS49" s="129">
        <v>17</v>
      </c>
      <c r="BT49" s="2"/>
      <c r="BU49" s="3"/>
      <c r="BV49" s="3"/>
      <c r="BW49" s="3"/>
      <c r="BX49" s="3"/>
    </row>
    <row r="50" spans="1:76" ht="15">
      <c r="A50" s="65" t="s">
        <v>291</v>
      </c>
      <c r="B50" s="66"/>
      <c r="C50" s="66" t="s">
        <v>64</v>
      </c>
      <c r="D50" s="67">
        <v>164.5291202976784</v>
      </c>
      <c r="E50" s="69"/>
      <c r="F50" s="103" t="s">
        <v>1297</v>
      </c>
      <c r="G50" s="66"/>
      <c r="H50" s="70" t="s">
        <v>291</v>
      </c>
      <c r="I50" s="71"/>
      <c r="J50" s="71"/>
      <c r="K50" s="70" t="s">
        <v>1629</v>
      </c>
      <c r="L50" s="74">
        <v>3.523943111084979</v>
      </c>
      <c r="M50" s="75">
        <v>8542.7041015625</v>
      </c>
      <c r="N50" s="75">
        <v>4909.47021484375</v>
      </c>
      <c r="O50" s="76"/>
      <c r="P50" s="77"/>
      <c r="Q50" s="77"/>
      <c r="R50" s="89"/>
      <c r="S50" s="48">
        <v>1</v>
      </c>
      <c r="T50" s="48">
        <v>3</v>
      </c>
      <c r="U50" s="49">
        <v>0.666667</v>
      </c>
      <c r="V50" s="49">
        <v>0.005747</v>
      </c>
      <c r="W50" s="49">
        <v>0.015712</v>
      </c>
      <c r="X50" s="49">
        <v>1.123665</v>
      </c>
      <c r="Y50" s="49">
        <v>0.4166666666666667</v>
      </c>
      <c r="Z50" s="49">
        <v>0</v>
      </c>
      <c r="AA50" s="72">
        <v>50</v>
      </c>
      <c r="AB50" s="72"/>
      <c r="AC50" s="73"/>
      <c r="AD50" s="79" t="s">
        <v>952</v>
      </c>
      <c r="AE50" s="79">
        <v>1017</v>
      </c>
      <c r="AF50" s="79">
        <v>1581</v>
      </c>
      <c r="AG50" s="79">
        <v>78001</v>
      </c>
      <c r="AH50" s="79">
        <v>14041</v>
      </c>
      <c r="AI50" s="79"/>
      <c r="AJ50" s="79" t="s">
        <v>1032</v>
      </c>
      <c r="AK50" s="79" t="s">
        <v>1098</v>
      </c>
      <c r="AL50" s="84" t="s">
        <v>1147</v>
      </c>
      <c r="AM50" s="79"/>
      <c r="AN50" s="81">
        <v>40565.96114583333</v>
      </c>
      <c r="AO50" s="84" t="s">
        <v>1219</v>
      </c>
      <c r="AP50" s="79" t="b">
        <v>0</v>
      </c>
      <c r="AQ50" s="79" t="b">
        <v>0</v>
      </c>
      <c r="AR50" s="79" t="b">
        <v>0</v>
      </c>
      <c r="AS50" s="79" t="s">
        <v>866</v>
      </c>
      <c r="AT50" s="79">
        <v>73</v>
      </c>
      <c r="AU50" s="84" t="s">
        <v>1253</v>
      </c>
      <c r="AV50" s="79" t="b">
        <v>0</v>
      </c>
      <c r="AW50" s="79" t="s">
        <v>1327</v>
      </c>
      <c r="AX50" s="84" t="s">
        <v>1375</v>
      </c>
      <c r="AY50" s="79" t="s">
        <v>66</v>
      </c>
      <c r="AZ50" s="79" t="str">
        <f>REPLACE(INDEX(GroupVertices[Group],MATCH(Vertices[[#This Row],[Vertex]],GroupVertices[Vertex],0)),1,1,"")</f>
        <v>5</v>
      </c>
      <c r="BA50" s="48"/>
      <c r="BB50" s="48"/>
      <c r="BC50" s="48"/>
      <c r="BD50" s="48"/>
      <c r="BE50" s="48"/>
      <c r="BF50" s="48"/>
      <c r="BG50" s="129" t="s">
        <v>1945</v>
      </c>
      <c r="BH50" s="129" t="s">
        <v>1945</v>
      </c>
      <c r="BI50" s="129" t="s">
        <v>1994</v>
      </c>
      <c r="BJ50" s="129" t="s">
        <v>1994</v>
      </c>
      <c r="BK50" s="129">
        <v>0</v>
      </c>
      <c r="BL50" s="132">
        <v>0</v>
      </c>
      <c r="BM50" s="129">
        <v>0</v>
      </c>
      <c r="BN50" s="132">
        <v>0</v>
      </c>
      <c r="BO50" s="129">
        <v>0</v>
      </c>
      <c r="BP50" s="132">
        <v>0</v>
      </c>
      <c r="BQ50" s="129">
        <v>16</v>
      </c>
      <c r="BR50" s="132">
        <v>100</v>
      </c>
      <c r="BS50" s="129">
        <v>16</v>
      </c>
      <c r="BT50" s="2"/>
      <c r="BU50" s="3"/>
      <c r="BV50" s="3"/>
      <c r="BW50" s="3"/>
      <c r="BX50" s="3"/>
    </row>
    <row r="51" spans="1:76" ht="15">
      <c r="A51" s="65" t="s">
        <v>251</v>
      </c>
      <c r="B51" s="66"/>
      <c r="C51" s="66" t="s">
        <v>64</v>
      </c>
      <c r="D51" s="67">
        <v>162.02881276288494</v>
      </c>
      <c r="E51" s="69"/>
      <c r="F51" s="103" t="s">
        <v>1298</v>
      </c>
      <c r="G51" s="66"/>
      <c r="H51" s="70" t="s">
        <v>251</v>
      </c>
      <c r="I51" s="71"/>
      <c r="J51" s="71"/>
      <c r="K51" s="70" t="s">
        <v>1443</v>
      </c>
      <c r="L51" s="74">
        <v>1.0287537822781834</v>
      </c>
      <c r="M51" s="75">
        <v>8664.1416015625</v>
      </c>
      <c r="N51" s="75">
        <v>8125.80419921875</v>
      </c>
      <c r="O51" s="76"/>
      <c r="P51" s="77"/>
      <c r="Q51" s="77"/>
      <c r="R51" s="89"/>
      <c r="S51" s="48">
        <v>1</v>
      </c>
      <c r="T51" s="48">
        <v>5</v>
      </c>
      <c r="U51" s="49">
        <v>5</v>
      </c>
      <c r="V51" s="49">
        <v>0.00578</v>
      </c>
      <c r="W51" s="49">
        <v>0.017234</v>
      </c>
      <c r="X51" s="49">
        <v>1.397974</v>
      </c>
      <c r="Y51" s="49">
        <v>0.45</v>
      </c>
      <c r="Z51" s="49">
        <v>0.2</v>
      </c>
      <c r="AA51" s="72">
        <v>51</v>
      </c>
      <c r="AB51" s="72"/>
      <c r="AC51" s="73"/>
      <c r="AD51" s="79" t="s">
        <v>953</v>
      </c>
      <c r="AE51" s="79">
        <v>235</v>
      </c>
      <c r="AF51" s="79">
        <v>19</v>
      </c>
      <c r="AG51" s="79">
        <v>132</v>
      </c>
      <c r="AH51" s="79">
        <v>542</v>
      </c>
      <c r="AI51" s="79"/>
      <c r="AJ51" s="79" t="s">
        <v>1033</v>
      </c>
      <c r="AK51" s="79" t="s">
        <v>1069</v>
      </c>
      <c r="AL51" s="84" t="s">
        <v>1148</v>
      </c>
      <c r="AM51" s="79"/>
      <c r="AN51" s="81">
        <v>43507.12706018519</v>
      </c>
      <c r="AO51" s="84" t="s">
        <v>1220</v>
      </c>
      <c r="AP51" s="79" t="b">
        <v>1</v>
      </c>
      <c r="AQ51" s="79" t="b">
        <v>0</v>
      </c>
      <c r="AR51" s="79" t="b">
        <v>0</v>
      </c>
      <c r="AS51" s="79" t="s">
        <v>866</v>
      </c>
      <c r="AT51" s="79">
        <v>1</v>
      </c>
      <c r="AU51" s="79"/>
      <c r="AV51" s="79" t="b">
        <v>0</v>
      </c>
      <c r="AW51" s="79" t="s">
        <v>1327</v>
      </c>
      <c r="AX51" s="84" t="s">
        <v>1376</v>
      </c>
      <c r="AY51" s="79" t="s">
        <v>66</v>
      </c>
      <c r="AZ51" s="79" t="str">
        <f>REPLACE(INDEX(GroupVertices[Group],MATCH(Vertices[[#This Row],[Vertex]],GroupVertices[Vertex],0)),1,1,"")</f>
        <v>4</v>
      </c>
      <c r="BA51" s="48"/>
      <c r="BB51" s="48"/>
      <c r="BC51" s="48"/>
      <c r="BD51" s="48"/>
      <c r="BE51" s="48"/>
      <c r="BF51" s="48"/>
      <c r="BG51" s="129" t="s">
        <v>1946</v>
      </c>
      <c r="BH51" s="129" t="s">
        <v>1946</v>
      </c>
      <c r="BI51" s="129" t="s">
        <v>1995</v>
      </c>
      <c r="BJ51" s="129" t="s">
        <v>1995</v>
      </c>
      <c r="BK51" s="129">
        <v>0</v>
      </c>
      <c r="BL51" s="132">
        <v>0</v>
      </c>
      <c r="BM51" s="129">
        <v>1</v>
      </c>
      <c r="BN51" s="132">
        <v>7.6923076923076925</v>
      </c>
      <c r="BO51" s="129">
        <v>0</v>
      </c>
      <c r="BP51" s="132">
        <v>0</v>
      </c>
      <c r="BQ51" s="129">
        <v>12</v>
      </c>
      <c r="BR51" s="132">
        <v>92.3076923076923</v>
      </c>
      <c r="BS51" s="129">
        <v>13</v>
      </c>
      <c r="BT51" s="2"/>
      <c r="BU51" s="3"/>
      <c r="BV51" s="3"/>
      <c r="BW51" s="3"/>
      <c r="BX51" s="3"/>
    </row>
    <row r="52" spans="1:76" ht="15">
      <c r="A52" s="65" t="s">
        <v>292</v>
      </c>
      <c r="B52" s="66"/>
      <c r="C52" s="66" t="s">
        <v>64</v>
      </c>
      <c r="D52" s="67">
        <v>162.56344958530556</v>
      </c>
      <c r="E52" s="69"/>
      <c r="F52" s="103" t="s">
        <v>1299</v>
      </c>
      <c r="G52" s="66"/>
      <c r="H52" s="70" t="s">
        <v>292</v>
      </c>
      <c r="I52" s="71"/>
      <c r="J52" s="71"/>
      <c r="K52" s="70" t="s">
        <v>1444</v>
      </c>
      <c r="L52" s="74">
        <v>1.5622961867733625</v>
      </c>
      <c r="M52" s="75">
        <v>8726.12109375</v>
      </c>
      <c r="N52" s="75">
        <v>9031.3544921875</v>
      </c>
      <c r="O52" s="76"/>
      <c r="P52" s="77"/>
      <c r="Q52" s="77"/>
      <c r="R52" s="89"/>
      <c r="S52" s="48">
        <v>2</v>
      </c>
      <c r="T52" s="48">
        <v>0</v>
      </c>
      <c r="U52" s="49">
        <v>0</v>
      </c>
      <c r="V52" s="49">
        <v>0.005682</v>
      </c>
      <c r="W52" s="49">
        <v>0.012696</v>
      </c>
      <c r="X52" s="49">
        <v>0.637298</v>
      </c>
      <c r="Y52" s="49">
        <v>1</v>
      </c>
      <c r="Z52" s="49">
        <v>0</v>
      </c>
      <c r="AA52" s="72">
        <v>52</v>
      </c>
      <c r="AB52" s="72"/>
      <c r="AC52" s="73"/>
      <c r="AD52" s="79" t="s">
        <v>954</v>
      </c>
      <c r="AE52" s="79">
        <v>491</v>
      </c>
      <c r="AF52" s="79">
        <v>353</v>
      </c>
      <c r="AG52" s="79">
        <v>2611</v>
      </c>
      <c r="AH52" s="79">
        <v>4556</v>
      </c>
      <c r="AI52" s="79"/>
      <c r="AJ52" s="79" t="s">
        <v>1034</v>
      </c>
      <c r="AK52" s="79" t="s">
        <v>1091</v>
      </c>
      <c r="AL52" s="84" t="s">
        <v>1149</v>
      </c>
      <c r="AM52" s="79"/>
      <c r="AN52" s="81">
        <v>43048.62085648148</v>
      </c>
      <c r="AO52" s="79"/>
      <c r="AP52" s="79" t="b">
        <v>0</v>
      </c>
      <c r="AQ52" s="79" t="b">
        <v>0</v>
      </c>
      <c r="AR52" s="79" t="b">
        <v>1</v>
      </c>
      <c r="AS52" s="79" t="s">
        <v>866</v>
      </c>
      <c r="AT52" s="79">
        <v>3</v>
      </c>
      <c r="AU52" s="84" t="s">
        <v>1253</v>
      </c>
      <c r="AV52" s="79" t="b">
        <v>0</v>
      </c>
      <c r="AW52" s="79" t="s">
        <v>1327</v>
      </c>
      <c r="AX52" s="84" t="s">
        <v>1377</v>
      </c>
      <c r="AY52" s="79" t="s">
        <v>65</v>
      </c>
      <c r="AZ52" s="79"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5" t="s">
        <v>260</v>
      </c>
      <c r="B53" s="66"/>
      <c r="C53" s="66" t="s">
        <v>64</v>
      </c>
      <c r="D53" s="67">
        <v>162.11204963344144</v>
      </c>
      <c r="E53" s="69"/>
      <c r="F53" s="103" t="s">
        <v>495</v>
      </c>
      <c r="G53" s="66"/>
      <c r="H53" s="70" t="s">
        <v>260</v>
      </c>
      <c r="I53" s="71"/>
      <c r="J53" s="71"/>
      <c r="K53" s="70" t="s">
        <v>1445</v>
      </c>
      <c r="L53" s="74">
        <v>1.1118202644151574</v>
      </c>
      <c r="M53" s="75">
        <v>7886.35791015625</v>
      </c>
      <c r="N53" s="75">
        <v>7932.1689453125</v>
      </c>
      <c r="O53" s="76"/>
      <c r="P53" s="77"/>
      <c r="Q53" s="77"/>
      <c r="R53" s="89"/>
      <c r="S53" s="48">
        <v>3</v>
      </c>
      <c r="T53" s="48">
        <v>3</v>
      </c>
      <c r="U53" s="49">
        <v>0.666667</v>
      </c>
      <c r="V53" s="49">
        <v>0.005747</v>
      </c>
      <c r="W53" s="49">
        <v>0.01604</v>
      </c>
      <c r="X53" s="49">
        <v>1.122299</v>
      </c>
      <c r="Y53" s="49">
        <v>0.5833333333333334</v>
      </c>
      <c r="Z53" s="49">
        <v>0.5</v>
      </c>
      <c r="AA53" s="72">
        <v>53</v>
      </c>
      <c r="AB53" s="72"/>
      <c r="AC53" s="73"/>
      <c r="AD53" s="79" t="s">
        <v>955</v>
      </c>
      <c r="AE53" s="79">
        <v>135</v>
      </c>
      <c r="AF53" s="79">
        <v>71</v>
      </c>
      <c r="AG53" s="79">
        <v>288</v>
      </c>
      <c r="AH53" s="79">
        <v>274</v>
      </c>
      <c r="AI53" s="79"/>
      <c r="AJ53" s="79" t="s">
        <v>1035</v>
      </c>
      <c r="AK53" s="79" t="s">
        <v>1072</v>
      </c>
      <c r="AL53" s="84" t="s">
        <v>1150</v>
      </c>
      <c r="AM53" s="79"/>
      <c r="AN53" s="81">
        <v>40756.55708333333</v>
      </c>
      <c r="AO53" s="84" t="s">
        <v>1221</v>
      </c>
      <c r="AP53" s="79" t="b">
        <v>1</v>
      </c>
      <c r="AQ53" s="79" t="b">
        <v>0</v>
      </c>
      <c r="AR53" s="79" t="b">
        <v>0</v>
      </c>
      <c r="AS53" s="79" t="s">
        <v>866</v>
      </c>
      <c r="AT53" s="79">
        <v>1</v>
      </c>
      <c r="AU53" s="84" t="s">
        <v>1253</v>
      </c>
      <c r="AV53" s="79" t="b">
        <v>0</v>
      </c>
      <c r="AW53" s="79" t="s">
        <v>1327</v>
      </c>
      <c r="AX53" s="84" t="s">
        <v>1378</v>
      </c>
      <c r="AY53" s="79" t="s">
        <v>66</v>
      </c>
      <c r="AZ53" s="79" t="str">
        <f>REPLACE(INDEX(GroupVertices[Group],MATCH(Vertices[[#This Row],[Vertex]],GroupVertices[Vertex],0)),1,1,"")</f>
        <v>4</v>
      </c>
      <c r="BA53" s="48"/>
      <c r="BB53" s="48"/>
      <c r="BC53" s="48"/>
      <c r="BD53" s="48"/>
      <c r="BE53" s="48"/>
      <c r="BF53" s="48"/>
      <c r="BG53" s="129" t="s">
        <v>1947</v>
      </c>
      <c r="BH53" s="129" t="s">
        <v>1947</v>
      </c>
      <c r="BI53" s="129" t="s">
        <v>1996</v>
      </c>
      <c r="BJ53" s="129" t="s">
        <v>1996</v>
      </c>
      <c r="BK53" s="129">
        <v>1</v>
      </c>
      <c r="BL53" s="132">
        <v>12.5</v>
      </c>
      <c r="BM53" s="129">
        <v>0</v>
      </c>
      <c r="BN53" s="132">
        <v>0</v>
      </c>
      <c r="BO53" s="129">
        <v>0</v>
      </c>
      <c r="BP53" s="132">
        <v>0</v>
      </c>
      <c r="BQ53" s="129">
        <v>7</v>
      </c>
      <c r="BR53" s="132">
        <v>87.5</v>
      </c>
      <c r="BS53" s="129">
        <v>8</v>
      </c>
      <c r="BT53" s="2"/>
      <c r="BU53" s="3"/>
      <c r="BV53" s="3"/>
      <c r="BW53" s="3"/>
      <c r="BX53" s="3"/>
    </row>
    <row r="54" spans="1:76" ht="15">
      <c r="A54" s="65" t="s">
        <v>258</v>
      </c>
      <c r="B54" s="66"/>
      <c r="C54" s="66" t="s">
        <v>64</v>
      </c>
      <c r="D54" s="67">
        <v>167.2647320626989</v>
      </c>
      <c r="E54" s="69"/>
      <c r="F54" s="103" t="s">
        <v>492</v>
      </c>
      <c r="G54" s="66"/>
      <c r="H54" s="70" t="s">
        <v>258</v>
      </c>
      <c r="I54" s="71"/>
      <c r="J54" s="71"/>
      <c r="K54" s="70" t="s">
        <v>1446</v>
      </c>
      <c r="L54" s="74">
        <v>6.253954995163605</v>
      </c>
      <c r="M54" s="75">
        <v>9168.4365234375</v>
      </c>
      <c r="N54" s="75">
        <v>6999.2998046875</v>
      </c>
      <c r="O54" s="76"/>
      <c r="P54" s="77"/>
      <c r="Q54" s="77"/>
      <c r="R54" s="89"/>
      <c r="S54" s="48">
        <v>3</v>
      </c>
      <c r="T54" s="48">
        <v>2</v>
      </c>
      <c r="U54" s="49">
        <v>0</v>
      </c>
      <c r="V54" s="49">
        <v>0.005682</v>
      </c>
      <c r="W54" s="49">
        <v>0.014196</v>
      </c>
      <c r="X54" s="49">
        <v>0.889252</v>
      </c>
      <c r="Y54" s="49">
        <v>1</v>
      </c>
      <c r="Z54" s="49">
        <v>0.5</v>
      </c>
      <c r="AA54" s="72">
        <v>54</v>
      </c>
      <c r="AB54" s="72"/>
      <c r="AC54" s="73"/>
      <c r="AD54" s="79" t="s">
        <v>956</v>
      </c>
      <c r="AE54" s="79">
        <v>2324</v>
      </c>
      <c r="AF54" s="79">
        <v>3290</v>
      </c>
      <c r="AG54" s="79">
        <v>54917</v>
      </c>
      <c r="AH54" s="79">
        <v>20026</v>
      </c>
      <c r="AI54" s="79"/>
      <c r="AJ54" s="79" t="s">
        <v>1036</v>
      </c>
      <c r="AK54" s="79" t="s">
        <v>1099</v>
      </c>
      <c r="AL54" s="84" t="s">
        <v>1151</v>
      </c>
      <c r="AM54" s="79"/>
      <c r="AN54" s="81">
        <v>40007.54614583333</v>
      </c>
      <c r="AO54" s="84" t="s">
        <v>1222</v>
      </c>
      <c r="AP54" s="79" t="b">
        <v>0</v>
      </c>
      <c r="AQ54" s="79" t="b">
        <v>0</v>
      </c>
      <c r="AR54" s="79" t="b">
        <v>0</v>
      </c>
      <c r="AS54" s="79" t="s">
        <v>866</v>
      </c>
      <c r="AT54" s="79">
        <v>575</v>
      </c>
      <c r="AU54" s="84" t="s">
        <v>1259</v>
      </c>
      <c r="AV54" s="79" t="b">
        <v>0</v>
      </c>
      <c r="AW54" s="79" t="s">
        <v>1327</v>
      </c>
      <c r="AX54" s="84" t="s">
        <v>1379</v>
      </c>
      <c r="AY54" s="79" t="s">
        <v>66</v>
      </c>
      <c r="AZ54" s="79" t="str">
        <f>REPLACE(INDEX(GroupVertices[Group],MATCH(Vertices[[#This Row],[Vertex]],GroupVertices[Vertex],0)),1,1,"")</f>
        <v>4</v>
      </c>
      <c r="BA54" s="48" t="s">
        <v>1696</v>
      </c>
      <c r="BB54" s="48" t="s">
        <v>1696</v>
      </c>
      <c r="BC54" s="48" t="s">
        <v>1712</v>
      </c>
      <c r="BD54" s="48" t="s">
        <v>1712</v>
      </c>
      <c r="BE54" s="48" t="s">
        <v>450</v>
      </c>
      <c r="BF54" s="48" t="s">
        <v>450</v>
      </c>
      <c r="BG54" s="129" t="s">
        <v>1948</v>
      </c>
      <c r="BH54" s="129" t="s">
        <v>1948</v>
      </c>
      <c r="BI54" s="129" t="s">
        <v>1997</v>
      </c>
      <c r="BJ54" s="129" t="s">
        <v>1997</v>
      </c>
      <c r="BK54" s="129">
        <v>3</v>
      </c>
      <c r="BL54" s="132">
        <v>6.976744186046512</v>
      </c>
      <c r="BM54" s="129">
        <v>0</v>
      </c>
      <c r="BN54" s="132">
        <v>0</v>
      </c>
      <c r="BO54" s="129">
        <v>0</v>
      </c>
      <c r="BP54" s="132">
        <v>0</v>
      </c>
      <c r="BQ54" s="129">
        <v>40</v>
      </c>
      <c r="BR54" s="132">
        <v>93.02325581395348</v>
      </c>
      <c r="BS54" s="129">
        <v>43</v>
      </c>
      <c r="BT54" s="2"/>
      <c r="BU54" s="3"/>
      <c r="BV54" s="3"/>
      <c r="BW54" s="3"/>
      <c r="BX54" s="3"/>
    </row>
    <row r="55" spans="1:76" ht="15">
      <c r="A55" s="65" t="s">
        <v>252</v>
      </c>
      <c r="B55" s="66"/>
      <c r="C55" s="66" t="s">
        <v>64</v>
      </c>
      <c r="D55" s="67">
        <v>162.0208092176391</v>
      </c>
      <c r="E55" s="69"/>
      <c r="F55" s="103" t="s">
        <v>488</v>
      </c>
      <c r="G55" s="66"/>
      <c r="H55" s="70" t="s">
        <v>252</v>
      </c>
      <c r="I55" s="71"/>
      <c r="J55" s="71"/>
      <c r="K55" s="70" t="s">
        <v>1447</v>
      </c>
      <c r="L55" s="74">
        <v>1.0207666205342436</v>
      </c>
      <c r="M55" s="75">
        <v>1135.1588134765625</v>
      </c>
      <c r="N55" s="75">
        <v>2238.7509765625</v>
      </c>
      <c r="O55" s="76"/>
      <c r="P55" s="77"/>
      <c r="Q55" s="77"/>
      <c r="R55" s="89"/>
      <c r="S55" s="48">
        <v>1</v>
      </c>
      <c r="T55" s="48">
        <v>1</v>
      </c>
      <c r="U55" s="49">
        <v>0</v>
      </c>
      <c r="V55" s="49">
        <v>0.00565</v>
      </c>
      <c r="W55" s="49">
        <v>0.010876</v>
      </c>
      <c r="X55" s="49">
        <v>0.399642</v>
      </c>
      <c r="Y55" s="49">
        <v>0</v>
      </c>
      <c r="Z55" s="49">
        <v>1</v>
      </c>
      <c r="AA55" s="72">
        <v>55</v>
      </c>
      <c r="AB55" s="72"/>
      <c r="AC55" s="73"/>
      <c r="AD55" s="79" t="s">
        <v>957</v>
      </c>
      <c r="AE55" s="79">
        <v>73</v>
      </c>
      <c r="AF55" s="79">
        <v>14</v>
      </c>
      <c r="AG55" s="79">
        <v>46</v>
      </c>
      <c r="AH55" s="79">
        <v>537</v>
      </c>
      <c r="AI55" s="79"/>
      <c r="AJ55" s="79" t="s">
        <v>1037</v>
      </c>
      <c r="AK55" s="79" t="s">
        <v>1082</v>
      </c>
      <c r="AL55" s="84" t="s">
        <v>1152</v>
      </c>
      <c r="AM55" s="79"/>
      <c r="AN55" s="81">
        <v>43572.59318287037</v>
      </c>
      <c r="AO55" s="84" t="s">
        <v>1223</v>
      </c>
      <c r="AP55" s="79" t="b">
        <v>1</v>
      </c>
      <c r="AQ55" s="79" t="b">
        <v>0</v>
      </c>
      <c r="AR55" s="79" t="b">
        <v>0</v>
      </c>
      <c r="AS55" s="79" t="s">
        <v>866</v>
      </c>
      <c r="AT55" s="79">
        <v>0</v>
      </c>
      <c r="AU55" s="79"/>
      <c r="AV55" s="79" t="b">
        <v>0</v>
      </c>
      <c r="AW55" s="79" t="s">
        <v>1327</v>
      </c>
      <c r="AX55" s="84" t="s">
        <v>1380</v>
      </c>
      <c r="AY55" s="79" t="s">
        <v>66</v>
      </c>
      <c r="AZ55" s="79" t="str">
        <f>REPLACE(INDEX(GroupVertices[Group],MATCH(Vertices[[#This Row],[Vertex]],GroupVertices[Vertex],0)),1,1,"")</f>
        <v>1</v>
      </c>
      <c r="BA55" s="48"/>
      <c r="BB55" s="48"/>
      <c r="BC55" s="48"/>
      <c r="BD55" s="48"/>
      <c r="BE55" s="48"/>
      <c r="BF55" s="48"/>
      <c r="BG55" s="129" t="s">
        <v>1949</v>
      </c>
      <c r="BH55" s="129" t="s">
        <v>1949</v>
      </c>
      <c r="BI55" s="129" t="s">
        <v>1998</v>
      </c>
      <c r="BJ55" s="129" t="s">
        <v>1998</v>
      </c>
      <c r="BK55" s="129">
        <v>0</v>
      </c>
      <c r="BL55" s="132">
        <v>0</v>
      </c>
      <c r="BM55" s="129">
        <v>0</v>
      </c>
      <c r="BN55" s="132">
        <v>0</v>
      </c>
      <c r="BO55" s="129">
        <v>0</v>
      </c>
      <c r="BP55" s="132">
        <v>0</v>
      </c>
      <c r="BQ55" s="129">
        <v>2</v>
      </c>
      <c r="BR55" s="132">
        <v>100</v>
      </c>
      <c r="BS55" s="129">
        <v>2</v>
      </c>
      <c r="BT55" s="2"/>
      <c r="BU55" s="3"/>
      <c r="BV55" s="3"/>
      <c r="BW55" s="3"/>
      <c r="BX55" s="3"/>
    </row>
    <row r="56" spans="1:76" ht="15">
      <c r="A56" s="65" t="s">
        <v>253</v>
      </c>
      <c r="B56" s="66"/>
      <c r="C56" s="66" t="s">
        <v>64</v>
      </c>
      <c r="D56" s="67">
        <v>166.9830072700461</v>
      </c>
      <c r="E56" s="69"/>
      <c r="F56" s="103" t="s">
        <v>1300</v>
      </c>
      <c r="G56" s="66"/>
      <c r="H56" s="70" t="s">
        <v>253</v>
      </c>
      <c r="I56" s="71"/>
      <c r="J56" s="71"/>
      <c r="K56" s="70" t="s">
        <v>1448</v>
      </c>
      <c r="L56" s="74">
        <v>5.972806901776924</v>
      </c>
      <c r="M56" s="75">
        <v>1932.62109375</v>
      </c>
      <c r="N56" s="75">
        <v>1243.76025390625</v>
      </c>
      <c r="O56" s="76"/>
      <c r="P56" s="77"/>
      <c r="Q56" s="77"/>
      <c r="R56" s="89"/>
      <c r="S56" s="48">
        <v>2</v>
      </c>
      <c r="T56" s="48">
        <v>1</v>
      </c>
      <c r="U56" s="49">
        <v>0</v>
      </c>
      <c r="V56" s="49">
        <v>0.00565</v>
      </c>
      <c r="W56" s="49">
        <v>0.01216</v>
      </c>
      <c r="X56" s="49">
        <v>0.69503</v>
      </c>
      <c r="Y56" s="49">
        <v>0</v>
      </c>
      <c r="Z56" s="49">
        <v>0</v>
      </c>
      <c r="AA56" s="72">
        <v>56</v>
      </c>
      <c r="AB56" s="72"/>
      <c r="AC56" s="73"/>
      <c r="AD56" s="79" t="s">
        <v>958</v>
      </c>
      <c r="AE56" s="79">
        <v>2204</v>
      </c>
      <c r="AF56" s="79">
        <v>3114</v>
      </c>
      <c r="AG56" s="79">
        <v>15970</v>
      </c>
      <c r="AH56" s="79">
        <v>108871</v>
      </c>
      <c r="AI56" s="79"/>
      <c r="AJ56" s="79" t="s">
        <v>1038</v>
      </c>
      <c r="AK56" s="79" t="s">
        <v>1100</v>
      </c>
      <c r="AL56" s="79"/>
      <c r="AM56" s="79"/>
      <c r="AN56" s="81">
        <v>40263.684583333335</v>
      </c>
      <c r="AO56" s="84" t="s">
        <v>1224</v>
      </c>
      <c r="AP56" s="79" t="b">
        <v>1</v>
      </c>
      <c r="AQ56" s="79" t="b">
        <v>0</v>
      </c>
      <c r="AR56" s="79" t="b">
        <v>0</v>
      </c>
      <c r="AS56" s="79" t="s">
        <v>866</v>
      </c>
      <c r="AT56" s="79">
        <v>11</v>
      </c>
      <c r="AU56" s="84" t="s">
        <v>1253</v>
      </c>
      <c r="AV56" s="79" t="b">
        <v>0</v>
      </c>
      <c r="AW56" s="79" t="s">
        <v>1327</v>
      </c>
      <c r="AX56" s="84" t="s">
        <v>1381</v>
      </c>
      <c r="AY56" s="79" t="s">
        <v>66</v>
      </c>
      <c r="AZ56" s="79" t="str">
        <f>REPLACE(INDEX(GroupVertices[Group],MATCH(Vertices[[#This Row],[Vertex]],GroupVertices[Vertex],0)),1,1,"")</f>
        <v>1</v>
      </c>
      <c r="BA56" s="48"/>
      <c r="BB56" s="48"/>
      <c r="BC56" s="48"/>
      <c r="BD56" s="48"/>
      <c r="BE56" s="48"/>
      <c r="BF56" s="48"/>
      <c r="BG56" s="129" t="s">
        <v>1950</v>
      </c>
      <c r="BH56" s="129" t="s">
        <v>1950</v>
      </c>
      <c r="BI56" s="129" t="s">
        <v>1999</v>
      </c>
      <c r="BJ56" s="129" t="s">
        <v>1999</v>
      </c>
      <c r="BK56" s="129">
        <v>2</v>
      </c>
      <c r="BL56" s="132">
        <v>6.25</v>
      </c>
      <c r="BM56" s="129">
        <v>0</v>
      </c>
      <c r="BN56" s="132">
        <v>0</v>
      </c>
      <c r="BO56" s="129">
        <v>0</v>
      </c>
      <c r="BP56" s="132">
        <v>0</v>
      </c>
      <c r="BQ56" s="129">
        <v>30</v>
      </c>
      <c r="BR56" s="132">
        <v>93.75</v>
      </c>
      <c r="BS56" s="129">
        <v>32</v>
      </c>
      <c r="BT56" s="2"/>
      <c r="BU56" s="3"/>
      <c r="BV56" s="3"/>
      <c r="BW56" s="3"/>
      <c r="BX56" s="3"/>
    </row>
    <row r="57" spans="1:76" ht="15">
      <c r="A57" s="65" t="s">
        <v>254</v>
      </c>
      <c r="B57" s="66"/>
      <c r="C57" s="66" t="s">
        <v>64</v>
      </c>
      <c r="D57" s="67">
        <v>1000</v>
      </c>
      <c r="E57" s="69"/>
      <c r="F57" s="103" t="s">
        <v>489</v>
      </c>
      <c r="G57" s="66"/>
      <c r="H57" s="70" t="s">
        <v>254</v>
      </c>
      <c r="I57" s="71"/>
      <c r="J57" s="71"/>
      <c r="K57" s="70" t="s">
        <v>1449</v>
      </c>
      <c r="L57" s="74">
        <v>5055.759973566793</v>
      </c>
      <c r="M57" s="75">
        <v>4424.46728515625</v>
      </c>
      <c r="N57" s="75">
        <v>3864.5146484375</v>
      </c>
      <c r="O57" s="76"/>
      <c r="P57" s="77"/>
      <c r="Q57" s="77"/>
      <c r="R57" s="89"/>
      <c r="S57" s="48">
        <v>2</v>
      </c>
      <c r="T57" s="48">
        <v>1</v>
      </c>
      <c r="U57" s="49">
        <v>0</v>
      </c>
      <c r="V57" s="49">
        <v>0.00565</v>
      </c>
      <c r="W57" s="49">
        <v>0.01216</v>
      </c>
      <c r="X57" s="49">
        <v>0.69503</v>
      </c>
      <c r="Y57" s="49">
        <v>0</v>
      </c>
      <c r="Z57" s="49">
        <v>0</v>
      </c>
      <c r="AA57" s="72">
        <v>57</v>
      </c>
      <c r="AB57" s="72"/>
      <c r="AC57" s="73"/>
      <c r="AD57" s="79" t="s">
        <v>959</v>
      </c>
      <c r="AE57" s="79">
        <v>449</v>
      </c>
      <c r="AF57" s="79">
        <v>3164304</v>
      </c>
      <c r="AG57" s="79">
        <v>14541</v>
      </c>
      <c r="AH57" s="79">
        <v>274635</v>
      </c>
      <c r="AI57" s="79"/>
      <c r="AJ57" s="79" t="s">
        <v>1039</v>
      </c>
      <c r="AK57" s="79"/>
      <c r="AL57" s="79"/>
      <c r="AM57" s="79"/>
      <c r="AN57" s="81">
        <v>40687.95334490741</v>
      </c>
      <c r="AO57" s="84" t="s">
        <v>1225</v>
      </c>
      <c r="AP57" s="79" t="b">
        <v>0</v>
      </c>
      <c r="AQ57" s="79" t="b">
        <v>0</v>
      </c>
      <c r="AR57" s="79" t="b">
        <v>1</v>
      </c>
      <c r="AS57" s="79" t="s">
        <v>866</v>
      </c>
      <c r="AT57" s="79">
        <v>12305</v>
      </c>
      <c r="AU57" s="84" t="s">
        <v>1256</v>
      </c>
      <c r="AV57" s="79" t="b">
        <v>1</v>
      </c>
      <c r="AW57" s="79" t="s">
        <v>1327</v>
      </c>
      <c r="AX57" s="84" t="s">
        <v>1382</v>
      </c>
      <c r="AY57" s="79" t="s">
        <v>66</v>
      </c>
      <c r="AZ57" s="79" t="str">
        <f>REPLACE(INDEX(GroupVertices[Group],MATCH(Vertices[[#This Row],[Vertex]],GroupVertices[Vertex],0)),1,1,"")</f>
        <v>1</v>
      </c>
      <c r="BA57" s="48" t="s">
        <v>417</v>
      </c>
      <c r="BB57" s="48" t="s">
        <v>417</v>
      </c>
      <c r="BC57" s="48" t="s">
        <v>433</v>
      </c>
      <c r="BD57" s="48" t="s">
        <v>433</v>
      </c>
      <c r="BE57" s="48" t="s">
        <v>445</v>
      </c>
      <c r="BF57" s="48" t="s">
        <v>445</v>
      </c>
      <c r="BG57" s="129" t="s">
        <v>1951</v>
      </c>
      <c r="BH57" s="129" t="s">
        <v>1951</v>
      </c>
      <c r="BI57" s="129" t="s">
        <v>2000</v>
      </c>
      <c r="BJ57" s="129" t="s">
        <v>2000</v>
      </c>
      <c r="BK57" s="129">
        <v>0</v>
      </c>
      <c r="BL57" s="132">
        <v>0</v>
      </c>
      <c r="BM57" s="129">
        <v>0</v>
      </c>
      <c r="BN57" s="132">
        <v>0</v>
      </c>
      <c r="BO57" s="129">
        <v>0</v>
      </c>
      <c r="BP57" s="132">
        <v>0</v>
      </c>
      <c r="BQ57" s="129">
        <v>8</v>
      </c>
      <c r="BR57" s="132">
        <v>100</v>
      </c>
      <c r="BS57" s="129">
        <v>8</v>
      </c>
      <c r="BT57" s="2"/>
      <c r="BU57" s="3"/>
      <c r="BV57" s="3"/>
      <c r="BW57" s="3"/>
      <c r="BX57" s="3"/>
    </row>
    <row r="58" spans="1:76" ht="15">
      <c r="A58" s="65" t="s">
        <v>255</v>
      </c>
      <c r="B58" s="66"/>
      <c r="C58" s="66" t="s">
        <v>64</v>
      </c>
      <c r="D58" s="67">
        <v>172.8672137347713</v>
      </c>
      <c r="E58" s="69"/>
      <c r="F58" s="103" t="s">
        <v>490</v>
      </c>
      <c r="G58" s="66"/>
      <c r="H58" s="70" t="s">
        <v>255</v>
      </c>
      <c r="I58" s="71"/>
      <c r="J58" s="71"/>
      <c r="K58" s="70" t="s">
        <v>1630</v>
      </c>
      <c r="L58" s="74">
        <v>11.84496821592147</v>
      </c>
      <c r="M58" s="75">
        <v>9157.73828125</v>
      </c>
      <c r="N58" s="75">
        <v>3257.73876953125</v>
      </c>
      <c r="O58" s="76"/>
      <c r="P58" s="77"/>
      <c r="Q58" s="77"/>
      <c r="R58" s="89"/>
      <c r="S58" s="48">
        <v>1</v>
      </c>
      <c r="T58" s="48">
        <v>2</v>
      </c>
      <c r="U58" s="49">
        <v>0</v>
      </c>
      <c r="V58" s="49">
        <v>0.005682</v>
      </c>
      <c r="W58" s="49">
        <v>0.012314</v>
      </c>
      <c r="X58" s="49">
        <v>0.670259</v>
      </c>
      <c r="Y58" s="49">
        <v>0.5</v>
      </c>
      <c r="Z58" s="49">
        <v>0.5</v>
      </c>
      <c r="AA58" s="72">
        <v>58</v>
      </c>
      <c r="AB58" s="72"/>
      <c r="AC58" s="73"/>
      <c r="AD58" s="79" t="s">
        <v>255</v>
      </c>
      <c r="AE58" s="79">
        <v>164</v>
      </c>
      <c r="AF58" s="79">
        <v>6790</v>
      </c>
      <c r="AG58" s="79">
        <v>21911</v>
      </c>
      <c r="AH58" s="79">
        <v>7394</v>
      </c>
      <c r="AI58" s="79"/>
      <c r="AJ58" s="79" t="s">
        <v>1040</v>
      </c>
      <c r="AK58" s="79" t="s">
        <v>1101</v>
      </c>
      <c r="AL58" s="84" t="s">
        <v>1153</v>
      </c>
      <c r="AM58" s="79"/>
      <c r="AN58" s="81">
        <v>39612.6706712963</v>
      </c>
      <c r="AO58" s="79"/>
      <c r="AP58" s="79" t="b">
        <v>1</v>
      </c>
      <c r="AQ58" s="79" t="b">
        <v>0</v>
      </c>
      <c r="AR58" s="79" t="b">
        <v>1</v>
      </c>
      <c r="AS58" s="79" t="s">
        <v>866</v>
      </c>
      <c r="AT58" s="79">
        <v>196</v>
      </c>
      <c r="AU58" s="84" t="s">
        <v>1253</v>
      </c>
      <c r="AV58" s="79" t="b">
        <v>0</v>
      </c>
      <c r="AW58" s="79" t="s">
        <v>1327</v>
      </c>
      <c r="AX58" s="84" t="s">
        <v>1383</v>
      </c>
      <c r="AY58" s="79" t="s">
        <v>66</v>
      </c>
      <c r="AZ58" s="79" t="str">
        <f>REPLACE(INDEX(GroupVertices[Group],MATCH(Vertices[[#This Row],[Vertex]],GroupVertices[Vertex],0)),1,1,"")</f>
        <v>6</v>
      </c>
      <c r="BA58" s="48"/>
      <c r="BB58" s="48"/>
      <c r="BC58" s="48"/>
      <c r="BD58" s="48"/>
      <c r="BE58" s="48"/>
      <c r="BF58" s="48"/>
      <c r="BG58" s="129" t="s">
        <v>1952</v>
      </c>
      <c r="BH58" s="129" t="s">
        <v>1971</v>
      </c>
      <c r="BI58" s="129" t="s">
        <v>2001</v>
      </c>
      <c r="BJ58" s="129" t="s">
        <v>2001</v>
      </c>
      <c r="BK58" s="129">
        <v>0</v>
      </c>
      <c r="BL58" s="132">
        <v>0</v>
      </c>
      <c r="BM58" s="129">
        <v>3</v>
      </c>
      <c r="BN58" s="132">
        <v>7.142857142857143</v>
      </c>
      <c r="BO58" s="129">
        <v>1</v>
      </c>
      <c r="BP58" s="132">
        <v>2.380952380952381</v>
      </c>
      <c r="BQ58" s="129">
        <v>39</v>
      </c>
      <c r="BR58" s="132">
        <v>92.85714285714286</v>
      </c>
      <c r="BS58" s="129">
        <v>42</v>
      </c>
      <c r="BT58" s="2"/>
      <c r="BU58" s="3"/>
      <c r="BV58" s="3"/>
      <c r="BW58" s="3"/>
      <c r="BX58" s="3"/>
    </row>
    <row r="59" spans="1:76" ht="15">
      <c r="A59" s="65" t="s">
        <v>293</v>
      </c>
      <c r="B59" s="66"/>
      <c r="C59" s="66" t="s">
        <v>64</v>
      </c>
      <c r="D59" s="67">
        <v>182.0040609873968</v>
      </c>
      <c r="E59" s="69"/>
      <c r="F59" s="103" t="s">
        <v>1301</v>
      </c>
      <c r="G59" s="66"/>
      <c r="H59" s="70" t="s">
        <v>293</v>
      </c>
      <c r="I59" s="71"/>
      <c r="J59" s="71"/>
      <c r="K59" s="70" t="s">
        <v>1631</v>
      </c>
      <c r="L59" s="74">
        <v>20.96311206280315</v>
      </c>
      <c r="M59" s="75">
        <v>9157.73828125</v>
      </c>
      <c r="N59" s="75">
        <v>2870.6806640625</v>
      </c>
      <c r="O59" s="76"/>
      <c r="P59" s="77"/>
      <c r="Q59" s="77"/>
      <c r="R59" s="89"/>
      <c r="S59" s="48">
        <v>3</v>
      </c>
      <c r="T59" s="48">
        <v>1</v>
      </c>
      <c r="U59" s="49">
        <v>0</v>
      </c>
      <c r="V59" s="49">
        <v>0.005682</v>
      </c>
      <c r="W59" s="49">
        <v>0.013615</v>
      </c>
      <c r="X59" s="49">
        <v>0.955119</v>
      </c>
      <c r="Y59" s="49">
        <v>1</v>
      </c>
      <c r="Z59" s="49">
        <v>0</v>
      </c>
      <c r="AA59" s="72">
        <v>59</v>
      </c>
      <c r="AB59" s="72"/>
      <c r="AC59" s="73"/>
      <c r="AD59" s="79" t="s">
        <v>960</v>
      </c>
      <c r="AE59" s="79">
        <v>734</v>
      </c>
      <c r="AF59" s="79">
        <v>12498</v>
      </c>
      <c r="AG59" s="79">
        <v>4696</v>
      </c>
      <c r="AH59" s="79">
        <v>1605</v>
      </c>
      <c r="AI59" s="79"/>
      <c r="AJ59" s="79" t="s">
        <v>1041</v>
      </c>
      <c r="AK59" s="79"/>
      <c r="AL59" s="79"/>
      <c r="AM59" s="79"/>
      <c r="AN59" s="81">
        <v>41454.62540509259</v>
      </c>
      <c r="AO59" s="79"/>
      <c r="AP59" s="79" t="b">
        <v>0</v>
      </c>
      <c r="AQ59" s="79" t="b">
        <v>0</v>
      </c>
      <c r="AR59" s="79" t="b">
        <v>1</v>
      </c>
      <c r="AS59" s="79" t="s">
        <v>866</v>
      </c>
      <c r="AT59" s="79">
        <v>188</v>
      </c>
      <c r="AU59" s="84" t="s">
        <v>1253</v>
      </c>
      <c r="AV59" s="79" t="b">
        <v>0</v>
      </c>
      <c r="AW59" s="79" t="s">
        <v>1327</v>
      </c>
      <c r="AX59" s="84" t="s">
        <v>1384</v>
      </c>
      <c r="AY59" s="79" t="s">
        <v>66</v>
      </c>
      <c r="AZ59" s="79" t="str">
        <f>REPLACE(INDEX(GroupVertices[Group],MATCH(Vertices[[#This Row],[Vertex]],GroupVertices[Vertex],0)),1,1,"")</f>
        <v>6</v>
      </c>
      <c r="BA59" s="48" t="s">
        <v>1515</v>
      </c>
      <c r="BB59" s="48" t="s">
        <v>1515</v>
      </c>
      <c r="BC59" s="48" t="s">
        <v>1521</v>
      </c>
      <c r="BD59" s="48" t="s">
        <v>1521</v>
      </c>
      <c r="BE59" s="48"/>
      <c r="BF59" s="48"/>
      <c r="BG59" s="129" t="s">
        <v>1953</v>
      </c>
      <c r="BH59" s="129" t="s">
        <v>1953</v>
      </c>
      <c r="BI59" s="129" t="s">
        <v>2002</v>
      </c>
      <c r="BJ59" s="129" t="s">
        <v>2002</v>
      </c>
      <c r="BK59" s="129">
        <v>0</v>
      </c>
      <c r="BL59" s="132">
        <v>0</v>
      </c>
      <c r="BM59" s="129">
        <v>1</v>
      </c>
      <c r="BN59" s="132">
        <v>7.6923076923076925</v>
      </c>
      <c r="BO59" s="129">
        <v>0</v>
      </c>
      <c r="BP59" s="132">
        <v>0</v>
      </c>
      <c r="BQ59" s="129">
        <v>12</v>
      </c>
      <c r="BR59" s="132">
        <v>92.3076923076923</v>
      </c>
      <c r="BS59" s="129">
        <v>13</v>
      </c>
      <c r="BT59" s="2"/>
      <c r="BU59" s="3"/>
      <c r="BV59" s="3"/>
      <c r="BW59" s="3"/>
      <c r="BX59" s="3"/>
    </row>
    <row r="60" spans="1:76" ht="15">
      <c r="A60" s="65" t="s">
        <v>294</v>
      </c>
      <c r="B60" s="66"/>
      <c r="C60" s="66" t="s">
        <v>64</v>
      </c>
      <c r="D60" s="67">
        <v>202.85169564370278</v>
      </c>
      <c r="E60" s="69"/>
      <c r="F60" s="103" t="s">
        <v>1302</v>
      </c>
      <c r="G60" s="66"/>
      <c r="H60" s="70" t="s">
        <v>294</v>
      </c>
      <c r="I60" s="71"/>
      <c r="J60" s="71"/>
      <c r="K60" s="70" t="s">
        <v>1450</v>
      </c>
      <c r="L60" s="74">
        <v>41.768070973417565</v>
      </c>
      <c r="M60" s="75">
        <v>4303.54443359375</v>
      </c>
      <c r="N60" s="75">
        <v>2920.700439453125</v>
      </c>
      <c r="O60" s="76"/>
      <c r="P60" s="77"/>
      <c r="Q60" s="77"/>
      <c r="R60" s="89"/>
      <c r="S60" s="48">
        <v>1</v>
      </c>
      <c r="T60" s="48">
        <v>0</v>
      </c>
      <c r="U60" s="49">
        <v>0</v>
      </c>
      <c r="V60" s="49">
        <v>0.00565</v>
      </c>
      <c r="W60" s="49">
        <v>0.010876</v>
      </c>
      <c r="X60" s="49">
        <v>0.399642</v>
      </c>
      <c r="Y60" s="49">
        <v>0</v>
      </c>
      <c r="Z60" s="49">
        <v>0</v>
      </c>
      <c r="AA60" s="72">
        <v>60</v>
      </c>
      <c r="AB60" s="72"/>
      <c r="AC60" s="73"/>
      <c r="AD60" s="79" t="s">
        <v>961</v>
      </c>
      <c r="AE60" s="79">
        <v>443</v>
      </c>
      <c r="AF60" s="79">
        <v>25522</v>
      </c>
      <c r="AG60" s="79">
        <v>17528</v>
      </c>
      <c r="AH60" s="79">
        <v>59670</v>
      </c>
      <c r="AI60" s="79"/>
      <c r="AJ60" s="79" t="s">
        <v>1042</v>
      </c>
      <c r="AK60" s="79">
        <v>1967</v>
      </c>
      <c r="AL60" s="84" t="s">
        <v>1154</v>
      </c>
      <c r="AM60" s="79"/>
      <c r="AN60" s="81">
        <v>40781.40688657408</v>
      </c>
      <c r="AO60" s="84" t="s">
        <v>1226</v>
      </c>
      <c r="AP60" s="79" t="b">
        <v>0</v>
      </c>
      <c r="AQ60" s="79" t="b">
        <v>0</v>
      </c>
      <c r="AR60" s="79" t="b">
        <v>1</v>
      </c>
      <c r="AS60" s="79" t="s">
        <v>866</v>
      </c>
      <c r="AT60" s="79">
        <v>426</v>
      </c>
      <c r="AU60" s="84" t="s">
        <v>1260</v>
      </c>
      <c r="AV60" s="79" t="b">
        <v>1</v>
      </c>
      <c r="AW60" s="79" t="s">
        <v>1327</v>
      </c>
      <c r="AX60" s="84" t="s">
        <v>1385</v>
      </c>
      <c r="AY60" s="79" t="s">
        <v>65</v>
      </c>
      <c r="AZ60" s="79"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295</v>
      </c>
      <c r="B61" s="66"/>
      <c r="C61" s="66" t="s">
        <v>64</v>
      </c>
      <c r="D61" s="67">
        <v>1000</v>
      </c>
      <c r="E61" s="69"/>
      <c r="F61" s="103" t="s">
        <v>1303</v>
      </c>
      <c r="G61" s="66"/>
      <c r="H61" s="70" t="s">
        <v>295</v>
      </c>
      <c r="I61" s="71"/>
      <c r="J61" s="71"/>
      <c r="K61" s="70" t="s">
        <v>1451</v>
      </c>
      <c r="L61" s="74">
        <v>1652.0549578720756</v>
      </c>
      <c r="M61" s="75">
        <v>6918.435546875</v>
      </c>
      <c r="N61" s="75">
        <v>1437.3336181640625</v>
      </c>
      <c r="O61" s="76"/>
      <c r="P61" s="77"/>
      <c r="Q61" s="77"/>
      <c r="R61" s="89"/>
      <c r="S61" s="48">
        <v>2</v>
      </c>
      <c r="T61" s="48">
        <v>0</v>
      </c>
      <c r="U61" s="49">
        <v>0</v>
      </c>
      <c r="V61" s="49">
        <v>0.005714</v>
      </c>
      <c r="W61" s="49">
        <v>0.013282</v>
      </c>
      <c r="X61" s="49">
        <v>0.625865</v>
      </c>
      <c r="Y61" s="49">
        <v>1</v>
      </c>
      <c r="Z61" s="49">
        <v>0</v>
      </c>
      <c r="AA61" s="72">
        <v>61</v>
      </c>
      <c r="AB61" s="72"/>
      <c r="AC61" s="73"/>
      <c r="AD61" s="79" t="s">
        <v>962</v>
      </c>
      <c r="AE61" s="79">
        <v>1692</v>
      </c>
      <c r="AF61" s="79">
        <v>1033569</v>
      </c>
      <c r="AG61" s="79">
        <v>26337</v>
      </c>
      <c r="AH61" s="79">
        <v>8603</v>
      </c>
      <c r="AI61" s="79"/>
      <c r="AJ61" s="79" t="s">
        <v>1043</v>
      </c>
      <c r="AK61" s="79" t="s">
        <v>1102</v>
      </c>
      <c r="AL61" s="84" t="s">
        <v>1155</v>
      </c>
      <c r="AM61" s="79"/>
      <c r="AN61" s="81">
        <v>39891.62465277778</v>
      </c>
      <c r="AO61" s="84" t="s">
        <v>1227</v>
      </c>
      <c r="AP61" s="79" t="b">
        <v>0</v>
      </c>
      <c r="AQ61" s="79" t="b">
        <v>0</v>
      </c>
      <c r="AR61" s="79" t="b">
        <v>0</v>
      </c>
      <c r="AS61" s="79" t="s">
        <v>866</v>
      </c>
      <c r="AT61" s="79">
        <v>5133</v>
      </c>
      <c r="AU61" s="84" t="s">
        <v>1261</v>
      </c>
      <c r="AV61" s="79" t="b">
        <v>1</v>
      </c>
      <c r="AW61" s="79" t="s">
        <v>1327</v>
      </c>
      <c r="AX61" s="84" t="s">
        <v>1386</v>
      </c>
      <c r="AY61" s="79" t="s">
        <v>65</v>
      </c>
      <c r="AZ61" s="79" t="str">
        <f>REPLACE(INDEX(GroupVertices[Group],MATCH(Vertices[[#This Row],[Vertex]],GroupVertices[Vertex],0)),1,1,"")</f>
        <v>3</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296</v>
      </c>
      <c r="B62" s="66"/>
      <c r="C62" s="66" t="s">
        <v>64</v>
      </c>
      <c r="D62" s="67">
        <v>1000</v>
      </c>
      <c r="E62" s="69"/>
      <c r="F62" s="103" t="s">
        <v>1304</v>
      </c>
      <c r="G62" s="66"/>
      <c r="H62" s="70" t="s">
        <v>296</v>
      </c>
      <c r="I62" s="71"/>
      <c r="J62" s="71"/>
      <c r="K62" s="70" t="s">
        <v>1452</v>
      </c>
      <c r="L62" s="74">
        <v>9999</v>
      </c>
      <c r="M62" s="75">
        <v>6443.494140625</v>
      </c>
      <c r="N62" s="75">
        <v>3289.99365234375</v>
      </c>
      <c r="O62" s="76"/>
      <c r="P62" s="77"/>
      <c r="Q62" s="77"/>
      <c r="R62" s="89"/>
      <c r="S62" s="48">
        <v>2</v>
      </c>
      <c r="T62" s="48">
        <v>0</v>
      </c>
      <c r="U62" s="49">
        <v>0</v>
      </c>
      <c r="V62" s="49">
        <v>0.005714</v>
      </c>
      <c r="W62" s="49">
        <v>0.013282</v>
      </c>
      <c r="X62" s="49">
        <v>0.625865</v>
      </c>
      <c r="Y62" s="49">
        <v>1</v>
      </c>
      <c r="Z62" s="49">
        <v>0</v>
      </c>
      <c r="AA62" s="72">
        <v>62</v>
      </c>
      <c r="AB62" s="72"/>
      <c r="AC62" s="73"/>
      <c r="AD62" s="79" t="s">
        <v>963</v>
      </c>
      <c r="AE62" s="79">
        <v>840</v>
      </c>
      <c r="AF62" s="79">
        <v>6258795</v>
      </c>
      <c r="AG62" s="79">
        <v>254202</v>
      </c>
      <c r="AH62" s="79">
        <v>27</v>
      </c>
      <c r="AI62" s="79"/>
      <c r="AJ62" s="79" t="s">
        <v>1044</v>
      </c>
      <c r="AK62" s="79" t="s">
        <v>1103</v>
      </c>
      <c r="AL62" s="84" t="s">
        <v>1156</v>
      </c>
      <c r="AM62" s="79"/>
      <c r="AN62" s="81">
        <v>39188.70438657407</v>
      </c>
      <c r="AO62" s="84" t="s">
        <v>1228</v>
      </c>
      <c r="AP62" s="79" t="b">
        <v>0</v>
      </c>
      <c r="AQ62" s="79" t="b">
        <v>0</v>
      </c>
      <c r="AR62" s="79" t="b">
        <v>0</v>
      </c>
      <c r="AS62" s="79" t="s">
        <v>866</v>
      </c>
      <c r="AT62" s="79">
        <v>39889</v>
      </c>
      <c r="AU62" s="84" t="s">
        <v>1253</v>
      </c>
      <c r="AV62" s="79" t="b">
        <v>1</v>
      </c>
      <c r="AW62" s="79" t="s">
        <v>1327</v>
      </c>
      <c r="AX62" s="84" t="s">
        <v>1387</v>
      </c>
      <c r="AY62" s="79" t="s">
        <v>65</v>
      </c>
      <c r="AZ62" s="79"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297</v>
      </c>
      <c r="B63" s="66"/>
      <c r="C63" s="66" t="s">
        <v>64</v>
      </c>
      <c r="D63" s="67">
        <v>214.95785818252668</v>
      </c>
      <c r="E63" s="69"/>
      <c r="F63" s="103" t="s">
        <v>1305</v>
      </c>
      <c r="G63" s="66"/>
      <c r="H63" s="70" t="s">
        <v>297</v>
      </c>
      <c r="I63" s="71"/>
      <c r="J63" s="71"/>
      <c r="K63" s="70" t="s">
        <v>1632</v>
      </c>
      <c r="L63" s="74">
        <v>53.84945182730092</v>
      </c>
      <c r="M63" s="75">
        <v>781.7201538085938</v>
      </c>
      <c r="N63" s="75">
        <v>2887.085205078125</v>
      </c>
      <c r="O63" s="76"/>
      <c r="P63" s="77"/>
      <c r="Q63" s="77"/>
      <c r="R63" s="89"/>
      <c r="S63" s="48">
        <v>2</v>
      </c>
      <c r="T63" s="48">
        <v>1</v>
      </c>
      <c r="U63" s="49">
        <v>0</v>
      </c>
      <c r="V63" s="49">
        <v>0.00565</v>
      </c>
      <c r="W63" s="49">
        <v>0.01216</v>
      </c>
      <c r="X63" s="49">
        <v>0.69503</v>
      </c>
      <c r="Y63" s="49">
        <v>0</v>
      </c>
      <c r="Z63" s="49">
        <v>0</v>
      </c>
      <c r="AA63" s="72">
        <v>63</v>
      </c>
      <c r="AB63" s="72"/>
      <c r="AC63" s="73"/>
      <c r="AD63" s="79" t="s">
        <v>964</v>
      </c>
      <c r="AE63" s="79">
        <v>530</v>
      </c>
      <c r="AF63" s="79">
        <v>33085</v>
      </c>
      <c r="AG63" s="79">
        <v>38384</v>
      </c>
      <c r="AH63" s="79">
        <v>19659</v>
      </c>
      <c r="AI63" s="79"/>
      <c r="AJ63" s="79" t="s">
        <v>1045</v>
      </c>
      <c r="AK63" s="79" t="s">
        <v>1104</v>
      </c>
      <c r="AL63" s="84" t="s">
        <v>1157</v>
      </c>
      <c r="AM63" s="79"/>
      <c r="AN63" s="81">
        <v>39837.08572916667</v>
      </c>
      <c r="AO63" s="84" t="s">
        <v>1229</v>
      </c>
      <c r="AP63" s="79" t="b">
        <v>0</v>
      </c>
      <c r="AQ63" s="79" t="b">
        <v>0</v>
      </c>
      <c r="AR63" s="79" t="b">
        <v>1</v>
      </c>
      <c r="AS63" s="79" t="s">
        <v>866</v>
      </c>
      <c r="AT63" s="79">
        <v>629</v>
      </c>
      <c r="AU63" s="84" t="s">
        <v>1253</v>
      </c>
      <c r="AV63" s="79" t="b">
        <v>0</v>
      </c>
      <c r="AW63" s="79" t="s">
        <v>1327</v>
      </c>
      <c r="AX63" s="84" t="s">
        <v>1388</v>
      </c>
      <c r="AY63" s="79" t="s">
        <v>66</v>
      </c>
      <c r="AZ63" s="79" t="str">
        <f>REPLACE(INDEX(GroupVertices[Group],MATCH(Vertices[[#This Row],[Vertex]],GroupVertices[Vertex],0)),1,1,"")</f>
        <v>1</v>
      </c>
      <c r="BA63" s="48"/>
      <c r="BB63" s="48"/>
      <c r="BC63" s="48"/>
      <c r="BD63" s="48"/>
      <c r="BE63" s="48"/>
      <c r="BF63" s="48"/>
      <c r="BG63" s="129" t="s">
        <v>1954</v>
      </c>
      <c r="BH63" s="129" t="s">
        <v>1954</v>
      </c>
      <c r="BI63" s="129" t="s">
        <v>2003</v>
      </c>
      <c r="BJ63" s="129" t="s">
        <v>2003</v>
      </c>
      <c r="BK63" s="129">
        <v>2</v>
      </c>
      <c r="BL63" s="132">
        <v>4.25531914893617</v>
      </c>
      <c r="BM63" s="129">
        <v>2</v>
      </c>
      <c r="BN63" s="132">
        <v>4.25531914893617</v>
      </c>
      <c r="BO63" s="129">
        <v>0</v>
      </c>
      <c r="BP63" s="132">
        <v>0</v>
      </c>
      <c r="BQ63" s="129">
        <v>43</v>
      </c>
      <c r="BR63" s="132">
        <v>91.48936170212765</v>
      </c>
      <c r="BS63" s="129">
        <v>47</v>
      </c>
      <c r="BT63" s="2"/>
      <c r="BU63" s="3"/>
      <c r="BV63" s="3"/>
      <c r="BW63" s="3"/>
      <c r="BX63" s="3"/>
    </row>
    <row r="64" spans="1:76" ht="15">
      <c r="A64" s="65" t="s">
        <v>256</v>
      </c>
      <c r="B64" s="66"/>
      <c r="C64" s="66" t="s">
        <v>64</v>
      </c>
      <c r="D64" s="67">
        <v>170.06597289873508</v>
      </c>
      <c r="E64" s="69"/>
      <c r="F64" s="103" t="s">
        <v>1306</v>
      </c>
      <c r="G64" s="66"/>
      <c r="H64" s="70" t="s">
        <v>256</v>
      </c>
      <c r="I64" s="71"/>
      <c r="J64" s="71"/>
      <c r="K64" s="70" t="s">
        <v>1453</v>
      </c>
      <c r="L64" s="74">
        <v>9.049461605542538</v>
      </c>
      <c r="M64" s="75">
        <v>2554.232177734375</v>
      </c>
      <c r="N64" s="75">
        <v>6153.06396484375</v>
      </c>
      <c r="O64" s="76"/>
      <c r="P64" s="77"/>
      <c r="Q64" s="77"/>
      <c r="R64" s="89"/>
      <c r="S64" s="48">
        <v>1</v>
      </c>
      <c r="T64" s="48">
        <v>1</v>
      </c>
      <c r="U64" s="49">
        <v>0</v>
      </c>
      <c r="V64" s="49">
        <v>0.005682</v>
      </c>
      <c r="W64" s="49">
        <v>0.01216</v>
      </c>
      <c r="X64" s="49">
        <v>0.69503</v>
      </c>
      <c r="Y64" s="49">
        <v>0.5</v>
      </c>
      <c r="Z64" s="49">
        <v>0</v>
      </c>
      <c r="AA64" s="72">
        <v>64</v>
      </c>
      <c r="AB64" s="72"/>
      <c r="AC64" s="73"/>
      <c r="AD64" s="79" t="s">
        <v>965</v>
      </c>
      <c r="AE64" s="79">
        <v>65</v>
      </c>
      <c r="AF64" s="79">
        <v>5040</v>
      </c>
      <c r="AG64" s="79">
        <v>31702</v>
      </c>
      <c r="AH64" s="79">
        <v>335</v>
      </c>
      <c r="AI64" s="79"/>
      <c r="AJ64" s="79" t="s">
        <v>1046</v>
      </c>
      <c r="AK64" s="79" t="s">
        <v>1072</v>
      </c>
      <c r="AL64" s="84" t="s">
        <v>1158</v>
      </c>
      <c r="AM64" s="79"/>
      <c r="AN64" s="81">
        <v>41833.36471064815</v>
      </c>
      <c r="AO64" s="84" t="s">
        <v>1230</v>
      </c>
      <c r="AP64" s="79" t="b">
        <v>0</v>
      </c>
      <c r="AQ64" s="79" t="b">
        <v>0</v>
      </c>
      <c r="AR64" s="79" t="b">
        <v>0</v>
      </c>
      <c r="AS64" s="79" t="s">
        <v>866</v>
      </c>
      <c r="AT64" s="79">
        <v>89</v>
      </c>
      <c r="AU64" s="84" t="s">
        <v>1253</v>
      </c>
      <c r="AV64" s="79" t="b">
        <v>0</v>
      </c>
      <c r="AW64" s="79" t="s">
        <v>1327</v>
      </c>
      <c r="AX64" s="84" t="s">
        <v>1389</v>
      </c>
      <c r="AY64" s="79" t="s">
        <v>66</v>
      </c>
      <c r="AZ64" s="79" t="str">
        <f>REPLACE(INDEX(GroupVertices[Group],MATCH(Vertices[[#This Row],[Vertex]],GroupVertices[Vertex],0)),1,1,"")</f>
        <v>1</v>
      </c>
      <c r="BA64" s="48"/>
      <c r="BB64" s="48"/>
      <c r="BC64" s="48"/>
      <c r="BD64" s="48"/>
      <c r="BE64" s="48"/>
      <c r="BF64" s="48"/>
      <c r="BG64" s="129" t="s">
        <v>1955</v>
      </c>
      <c r="BH64" s="129" t="s">
        <v>1955</v>
      </c>
      <c r="BI64" s="129" t="s">
        <v>2004</v>
      </c>
      <c r="BJ64" s="129" t="s">
        <v>2004</v>
      </c>
      <c r="BK64" s="129">
        <v>0</v>
      </c>
      <c r="BL64" s="132">
        <v>0</v>
      </c>
      <c r="BM64" s="129">
        <v>0</v>
      </c>
      <c r="BN64" s="132">
        <v>0</v>
      </c>
      <c r="BO64" s="129">
        <v>0</v>
      </c>
      <c r="BP64" s="132">
        <v>0</v>
      </c>
      <c r="BQ64" s="129">
        <v>41</v>
      </c>
      <c r="BR64" s="132">
        <v>100</v>
      </c>
      <c r="BS64" s="129">
        <v>41</v>
      </c>
      <c r="BT64" s="2"/>
      <c r="BU64" s="3"/>
      <c r="BV64" s="3"/>
      <c r="BW64" s="3"/>
      <c r="BX64" s="3"/>
    </row>
    <row r="65" spans="1:76" ht="15">
      <c r="A65" s="65" t="s">
        <v>298</v>
      </c>
      <c r="B65" s="66"/>
      <c r="C65" s="66" t="s">
        <v>64</v>
      </c>
      <c r="D65" s="67">
        <v>164.46349122666268</v>
      </c>
      <c r="E65" s="69"/>
      <c r="F65" s="103" t="s">
        <v>1307</v>
      </c>
      <c r="G65" s="66"/>
      <c r="H65" s="70" t="s">
        <v>298</v>
      </c>
      <c r="I65" s="71"/>
      <c r="J65" s="71"/>
      <c r="K65" s="70" t="s">
        <v>1454</v>
      </c>
      <c r="L65" s="74">
        <v>3.4584483847846728</v>
      </c>
      <c r="M65" s="75">
        <v>1855.876708984375</v>
      </c>
      <c r="N65" s="75">
        <v>5511.5576171875</v>
      </c>
      <c r="O65" s="76"/>
      <c r="P65" s="77"/>
      <c r="Q65" s="77"/>
      <c r="R65" s="89"/>
      <c r="S65" s="48">
        <v>2</v>
      </c>
      <c r="T65" s="48">
        <v>0</v>
      </c>
      <c r="U65" s="49">
        <v>0</v>
      </c>
      <c r="V65" s="49">
        <v>0.005682</v>
      </c>
      <c r="W65" s="49">
        <v>0.01216</v>
      </c>
      <c r="X65" s="49">
        <v>0.69503</v>
      </c>
      <c r="Y65" s="49">
        <v>0.5</v>
      </c>
      <c r="Z65" s="49">
        <v>0</v>
      </c>
      <c r="AA65" s="72">
        <v>65</v>
      </c>
      <c r="AB65" s="72"/>
      <c r="AC65" s="73"/>
      <c r="AD65" s="79" t="s">
        <v>966</v>
      </c>
      <c r="AE65" s="79">
        <v>468</v>
      </c>
      <c r="AF65" s="79">
        <v>1540</v>
      </c>
      <c r="AG65" s="79">
        <v>667</v>
      </c>
      <c r="AH65" s="79">
        <v>76</v>
      </c>
      <c r="AI65" s="79"/>
      <c r="AJ65" s="79" t="s">
        <v>1047</v>
      </c>
      <c r="AK65" s="79" t="s">
        <v>1072</v>
      </c>
      <c r="AL65" s="84" t="s">
        <v>1159</v>
      </c>
      <c r="AM65" s="79"/>
      <c r="AN65" s="81">
        <v>40358.97771990741</v>
      </c>
      <c r="AO65" s="84" t="s">
        <v>1231</v>
      </c>
      <c r="AP65" s="79" t="b">
        <v>0</v>
      </c>
      <c r="AQ65" s="79" t="b">
        <v>0</v>
      </c>
      <c r="AR65" s="79" t="b">
        <v>1</v>
      </c>
      <c r="AS65" s="79" t="s">
        <v>866</v>
      </c>
      <c r="AT65" s="79">
        <v>43</v>
      </c>
      <c r="AU65" s="84" t="s">
        <v>1253</v>
      </c>
      <c r="AV65" s="79" t="b">
        <v>0</v>
      </c>
      <c r="AW65" s="79" t="s">
        <v>1327</v>
      </c>
      <c r="AX65" s="84" t="s">
        <v>1390</v>
      </c>
      <c r="AY65" s="79" t="s">
        <v>65</v>
      </c>
      <c r="AZ65" s="79" t="str">
        <f>REPLACE(INDEX(GroupVertices[Group],MATCH(Vertices[[#This Row],[Vertex]],GroupVertices[Vertex],0)),1,1,"")</f>
        <v>1</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299</v>
      </c>
      <c r="B66" s="66"/>
      <c r="C66" s="66" t="s">
        <v>64</v>
      </c>
      <c r="D66" s="67">
        <v>185.33353580965698</v>
      </c>
      <c r="E66" s="69"/>
      <c r="F66" s="103" t="s">
        <v>1308</v>
      </c>
      <c r="G66" s="66"/>
      <c r="H66" s="70" t="s">
        <v>299</v>
      </c>
      <c r="I66" s="71"/>
      <c r="J66" s="71"/>
      <c r="K66" s="70" t="s">
        <v>1455</v>
      </c>
      <c r="L66" s="74">
        <v>24.285771348282115</v>
      </c>
      <c r="M66" s="75">
        <v>2465.04541015625</v>
      </c>
      <c r="N66" s="75">
        <v>967.6451416015625</v>
      </c>
      <c r="O66" s="76"/>
      <c r="P66" s="77"/>
      <c r="Q66" s="77"/>
      <c r="R66" s="89"/>
      <c r="S66" s="48">
        <v>2</v>
      </c>
      <c r="T66" s="48">
        <v>0</v>
      </c>
      <c r="U66" s="49">
        <v>0</v>
      </c>
      <c r="V66" s="49">
        <v>0.005682</v>
      </c>
      <c r="W66" s="49">
        <v>0.01216</v>
      </c>
      <c r="X66" s="49">
        <v>0.69503</v>
      </c>
      <c r="Y66" s="49">
        <v>0.5</v>
      </c>
      <c r="Z66" s="49">
        <v>0</v>
      </c>
      <c r="AA66" s="72">
        <v>66</v>
      </c>
      <c r="AB66" s="72"/>
      <c r="AC66" s="73"/>
      <c r="AD66" s="79" t="s">
        <v>967</v>
      </c>
      <c r="AE66" s="79">
        <v>1883</v>
      </c>
      <c r="AF66" s="79">
        <v>14578</v>
      </c>
      <c r="AG66" s="79">
        <v>10313</v>
      </c>
      <c r="AH66" s="79">
        <v>2161</v>
      </c>
      <c r="AI66" s="79"/>
      <c r="AJ66" s="79" t="s">
        <v>1048</v>
      </c>
      <c r="AK66" s="79"/>
      <c r="AL66" s="84" t="s">
        <v>1160</v>
      </c>
      <c r="AM66" s="79"/>
      <c r="AN66" s="81">
        <v>40259.61517361111</v>
      </c>
      <c r="AO66" s="84" t="s">
        <v>1232</v>
      </c>
      <c r="AP66" s="79" t="b">
        <v>0</v>
      </c>
      <c r="AQ66" s="79" t="b">
        <v>0</v>
      </c>
      <c r="AR66" s="79" t="b">
        <v>1</v>
      </c>
      <c r="AS66" s="79" t="s">
        <v>866</v>
      </c>
      <c r="AT66" s="79">
        <v>344</v>
      </c>
      <c r="AU66" s="84" t="s">
        <v>1253</v>
      </c>
      <c r="AV66" s="79" t="b">
        <v>1</v>
      </c>
      <c r="AW66" s="79" t="s">
        <v>1327</v>
      </c>
      <c r="AX66" s="84" t="s">
        <v>1391</v>
      </c>
      <c r="AY66" s="79" t="s">
        <v>65</v>
      </c>
      <c r="AZ66" s="79"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300</v>
      </c>
      <c r="B67" s="66"/>
      <c r="C67" s="66" t="s">
        <v>64</v>
      </c>
      <c r="D67" s="67">
        <v>163.3782104913298</v>
      </c>
      <c r="E67" s="69"/>
      <c r="F67" s="103" t="s">
        <v>1309</v>
      </c>
      <c r="G67" s="66"/>
      <c r="H67" s="70" t="s">
        <v>300</v>
      </c>
      <c r="I67" s="71"/>
      <c r="J67" s="71"/>
      <c r="K67" s="70" t="s">
        <v>1456</v>
      </c>
      <c r="L67" s="74">
        <v>2.3753892523064346</v>
      </c>
      <c r="M67" s="75">
        <v>760.240478515625</v>
      </c>
      <c r="N67" s="75">
        <v>6749.3388671875</v>
      </c>
      <c r="O67" s="76"/>
      <c r="P67" s="77"/>
      <c r="Q67" s="77"/>
      <c r="R67" s="89"/>
      <c r="S67" s="48">
        <v>1</v>
      </c>
      <c r="T67" s="48">
        <v>0</v>
      </c>
      <c r="U67" s="49">
        <v>0</v>
      </c>
      <c r="V67" s="49">
        <v>0.00565</v>
      </c>
      <c r="W67" s="49">
        <v>0.010876</v>
      </c>
      <c r="X67" s="49">
        <v>0.399642</v>
      </c>
      <c r="Y67" s="49">
        <v>0</v>
      </c>
      <c r="Z67" s="49">
        <v>0</v>
      </c>
      <c r="AA67" s="72">
        <v>67</v>
      </c>
      <c r="AB67" s="72"/>
      <c r="AC67" s="73"/>
      <c r="AD67" s="79" t="s">
        <v>968</v>
      </c>
      <c r="AE67" s="79">
        <v>836</v>
      </c>
      <c r="AF67" s="79">
        <v>862</v>
      </c>
      <c r="AG67" s="79">
        <v>6288</v>
      </c>
      <c r="AH67" s="79">
        <v>7516</v>
      </c>
      <c r="AI67" s="79"/>
      <c r="AJ67" s="79" t="s">
        <v>1049</v>
      </c>
      <c r="AK67" s="79"/>
      <c r="AL67" s="79"/>
      <c r="AM67" s="79"/>
      <c r="AN67" s="81">
        <v>42049.42634259259</v>
      </c>
      <c r="AO67" s="84" t="s">
        <v>1233</v>
      </c>
      <c r="AP67" s="79" t="b">
        <v>1</v>
      </c>
      <c r="AQ67" s="79" t="b">
        <v>0</v>
      </c>
      <c r="AR67" s="79" t="b">
        <v>1</v>
      </c>
      <c r="AS67" s="79" t="s">
        <v>866</v>
      </c>
      <c r="AT67" s="79">
        <v>39</v>
      </c>
      <c r="AU67" s="84" t="s">
        <v>1253</v>
      </c>
      <c r="AV67" s="79" t="b">
        <v>0</v>
      </c>
      <c r="AW67" s="79" t="s">
        <v>1327</v>
      </c>
      <c r="AX67" s="84" t="s">
        <v>1392</v>
      </c>
      <c r="AY67" s="79" t="s">
        <v>65</v>
      </c>
      <c r="AZ67" s="79"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5" t="s">
        <v>301</v>
      </c>
      <c r="B68" s="66"/>
      <c r="C68" s="66" t="s">
        <v>64</v>
      </c>
      <c r="D68" s="67">
        <v>192.60395631095778</v>
      </c>
      <c r="E68" s="69"/>
      <c r="F68" s="103" t="s">
        <v>1310</v>
      </c>
      <c r="G68" s="66"/>
      <c r="H68" s="70" t="s">
        <v>301</v>
      </c>
      <c r="I68" s="71"/>
      <c r="J68" s="71"/>
      <c r="K68" s="70" t="s">
        <v>1633</v>
      </c>
      <c r="L68" s="74">
        <v>31.541309076477035</v>
      </c>
      <c r="M68" s="75">
        <v>2423.818603515625</v>
      </c>
      <c r="N68" s="75">
        <v>9031.3544921875</v>
      </c>
      <c r="O68" s="76"/>
      <c r="P68" s="77"/>
      <c r="Q68" s="77"/>
      <c r="R68" s="89"/>
      <c r="S68" s="48">
        <v>2</v>
      </c>
      <c r="T68" s="48">
        <v>1</v>
      </c>
      <c r="U68" s="49">
        <v>0</v>
      </c>
      <c r="V68" s="49">
        <v>0.00565</v>
      </c>
      <c r="W68" s="49">
        <v>0.01216</v>
      </c>
      <c r="X68" s="49">
        <v>0.69503</v>
      </c>
      <c r="Y68" s="49">
        <v>0</v>
      </c>
      <c r="Z68" s="49">
        <v>0</v>
      </c>
      <c r="AA68" s="72">
        <v>68</v>
      </c>
      <c r="AB68" s="72"/>
      <c r="AC68" s="73"/>
      <c r="AD68" s="79" t="s">
        <v>969</v>
      </c>
      <c r="AE68" s="79">
        <v>894</v>
      </c>
      <c r="AF68" s="79">
        <v>19120</v>
      </c>
      <c r="AG68" s="79">
        <v>37678</v>
      </c>
      <c r="AH68" s="79">
        <v>71128</v>
      </c>
      <c r="AI68" s="79"/>
      <c r="AJ68" s="79" t="s">
        <v>1050</v>
      </c>
      <c r="AK68" s="79"/>
      <c r="AL68" s="84" t="s">
        <v>1161</v>
      </c>
      <c r="AM68" s="79"/>
      <c r="AN68" s="81">
        <v>40669.52521990741</v>
      </c>
      <c r="AO68" s="84" t="s">
        <v>1234</v>
      </c>
      <c r="AP68" s="79" t="b">
        <v>0</v>
      </c>
      <c r="AQ68" s="79" t="b">
        <v>0</v>
      </c>
      <c r="AR68" s="79" t="b">
        <v>0</v>
      </c>
      <c r="AS68" s="79" t="s">
        <v>866</v>
      </c>
      <c r="AT68" s="79">
        <v>213</v>
      </c>
      <c r="AU68" s="84" t="s">
        <v>1256</v>
      </c>
      <c r="AV68" s="79" t="b">
        <v>0</v>
      </c>
      <c r="AW68" s="79" t="s">
        <v>1327</v>
      </c>
      <c r="AX68" s="84" t="s">
        <v>1393</v>
      </c>
      <c r="AY68" s="79" t="s">
        <v>66</v>
      </c>
      <c r="AZ68" s="79" t="str">
        <f>REPLACE(INDEX(GroupVertices[Group],MATCH(Vertices[[#This Row],[Vertex]],GroupVertices[Vertex],0)),1,1,"")</f>
        <v>1</v>
      </c>
      <c r="BA68" s="48"/>
      <c r="BB68" s="48"/>
      <c r="BC68" s="48"/>
      <c r="BD68" s="48"/>
      <c r="BE68" s="48"/>
      <c r="BF68" s="48"/>
      <c r="BG68" s="129" t="s">
        <v>1956</v>
      </c>
      <c r="BH68" s="129" t="s">
        <v>1956</v>
      </c>
      <c r="BI68" s="129" t="s">
        <v>2005</v>
      </c>
      <c r="BJ68" s="129" t="s">
        <v>2005</v>
      </c>
      <c r="BK68" s="129">
        <v>1</v>
      </c>
      <c r="BL68" s="132">
        <v>5.555555555555555</v>
      </c>
      <c r="BM68" s="129">
        <v>1</v>
      </c>
      <c r="BN68" s="132">
        <v>5.555555555555555</v>
      </c>
      <c r="BO68" s="129">
        <v>0</v>
      </c>
      <c r="BP68" s="132">
        <v>0</v>
      </c>
      <c r="BQ68" s="129">
        <v>16</v>
      </c>
      <c r="BR68" s="132">
        <v>88.88888888888889</v>
      </c>
      <c r="BS68" s="129">
        <v>18</v>
      </c>
      <c r="BT68" s="2"/>
      <c r="BU68" s="3"/>
      <c r="BV68" s="3"/>
      <c r="BW68" s="3"/>
      <c r="BX68" s="3"/>
    </row>
    <row r="69" spans="1:76" ht="15">
      <c r="A69" s="65" t="s">
        <v>302</v>
      </c>
      <c r="B69" s="66"/>
      <c r="C69" s="66" t="s">
        <v>64</v>
      </c>
      <c r="D69" s="67">
        <v>162.43379215232332</v>
      </c>
      <c r="E69" s="69"/>
      <c r="F69" s="103" t="s">
        <v>1311</v>
      </c>
      <c r="G69" s="66"/>
      <c r="H69" s="70" t="s">
        <v>302</v>
      </c>
      <c r="I69" s="71"/>
      <c r="J69" s="71"/>
      <c r="K69" s="70" t="s">
        <v>1634</v>
      </c>
      <c r="L69" s="74">
        <v>1.4329041665215376</v>
      </c>
      <c r="M69" s="75">
        <v>507.1473693847656</v>
      </c>
      <c r="N69" s="75">
        <v>5894.56103515625</v>
      </c>
      <c r="O69" s="76"/>
      <c r="P69" s="77"/>
      <c r="Q69" s="77"/>
      <c r="R69" s="89"/>
      <c r="S69" s="48">
        <v>2</v>
      </c>
      <c r="T69" s="48">
        <v>1</v>
      </c>
      <c r="U69" s="49">
        <v>0</v>
      </c>
      <c r="V69" s="49">
        <v>0.00565</v>
      </c>
      <c r="W69" s="49">
        <v>0.01216</v>
      </c>
      <c r="X69" s="49">
        <v>0.69503</v>
      </c>
      <c r="Y69" s="49">
        <v>0</v>
      </c>
      <c r="Z69" s="49">
        <v>0</v>
      </c>
      <c r="AA69" s="72">
        <v>69</v>
      </c>
      <c r="AB69" s="72"/>
      <c r="AC69" s="73"/>
      <c r="AD69" s="79" t="s">
        <v>970</v>
      </c>
      <c r="AE69" s="79">
        <v>265</v>
      </c>
      <c r="AF69" s="79">
        <v>272</v>
      </c>
      <c r="AG69" s="79">
        <v>2722</v>
      </c>
      <c r="AH69" s="79">
        <v>2381</v>
      </c>
      <c r="AI69" s="79"/>
      <c r="AJ69" s="79" t="s">
        <v>1051</v>
      </c>
      <c r="AK69" s="79"/>
      <c r="AL69" s="84" t="s">
        <v>1162</v>
      </c>
      <c r="AM69" s="79"/>
      <c r="AN69" s="81">
        <v>39993.81947916667</v>
      </c>
      <c r="AO69" s="79"/>
      <c r="AP69" s="79" t="b">
        <v>0</v>
      </c>
      <c r="AQ69" s="79" t="b">
        <v>0</v>
      </c>
      <c r="AR69" s="79" t="b">
        <v>1</v>
      </c>
      <c r="AS69" s="79" t="s">
        <v>866</v>
      </c>
      <c r="AT69" s="79">
        <v>13</v>
      </c>
      <c r="AU69" s="84" t="s">
        <v>1262</v>
      </c>
      <c r="AV69" s="79" t="b">
        <v>0</v>
      </c>
      <c r="AW69" s="79" t="s">
        <v>1327</v>
      </c>
      <c r="AX69" s="84" t="s">
        <v>1394</v>
      </c>
      <c r="AY69" s="79" t="s">
        <v>66</v>
      </c>
      <c r="AZ69" s="79" t="str">
        <f>REPLACE(INDEX(GroupVertices[Group],MATCH(Vertices[[#This Row],[Vertex]],GroupVertices[Vertex],0)),1,1,"")</f>
        <v>1</v>
      </c>
      <c r="BA69" s="48"/>
      <c r="BB69" s="48"/>
      <c r="BC69" s="48"/>
      <c r="BD69" s="48"/>
      <c r="BE69" s="48" t="s">
        <v>1526</v>
      </c>
      <c r="BF69" s="48" t="s">
        <v>1526</v>
      </c>
      <c r="BG69" s="129" t="s">
        <v>1957</v>
      </c>
      <c r="BH69" s="129" t="s">
        <v>1957</v>
      </c>
      <c r="BI69" s="129" t="s">
        <v>2006</v>
      </c>
      <c r="BJ69" s="129" t="s">
        <v>2006</v>
      </c>
      <c r="BK69" s="129">
        <v>1</v>
      </c>
      <c r="BL69" s="132">
        <v>3.4482758620689653</v>
      </c>
      <c r="BM69" s="129">
        <v>1</v>
      </c>
      <c r="BN69" s="132">
        <v>3.4482758620689653</v>
      </c>
      <c r="BO69" s="129">
        <v>1</v>
      </c>
      <c r="BP69" s="132">
        <v>3.4482758620689653</v>
      </c>
      <c r="BQ69" s="129">
        <v>26</v>
      </c>
      <c r="BR69" s="132">
        <v>89.65517241379311</v>
      </c>
      <c r="BS69" s="129">
        <v>29</v>
      </c>
      <c r="BT69" s="2"/>
      <c r="BU69" s="3"/>
      <c r="BV69" s="3"/>
      <c r="BW69" s="3"/>
      <c r="BX69" s="3"/>
    </row>
    <row r="70" spans="1:76" ht="15">
      <c r="A70" s="65" t="s">
        <v>257</v>
      </c>
      <c r="B70" s="66"/>
      <c r="C70" s="66" t="s">
        <v>64</v>
      </c>
      <c r="D70" s="67">
        <v>197.68940896015036</v>
      </c>
      <c r="E70" s="69"/>
      <c r="F70" s="103" t="s">
        <v>491</v>
      </c>
      <c r="G70" s="66"/>
      <c r="H70" s="70" t="s">
        <v>257</v>
      </c>
      <c r="I70" s="71"/>
      <c r="J70" s="71"/>
      <c r="K70" s="70" t="s">
        <v>1635</v>
      </c>
      <c r="L70" s="74">
        <v>36.616351648576384</v>
      </c>
      <c r="M70" s="75">
        <v>2410.285400390625</v>
      </c>
      <c r="N70" s="75">
        <v>3036.68017578125</v>
      </c>
      <c r="O70" s="76"/>
      <c r="P70" s="77"/>
      <c r="Q70" s="77"/>
      <c r="R70" s="89"/>
      <c r="S70" s="48">
        <v>3</v>
      </c>
      <c r="T70" s="48">
        <v>3</v>
      </c>
      <c r="U70" s="49">
        <v>0</v>
      </c>
      <c r="V70" s="49">
        <v>0.005682</v>
      </c>
      <c r="W70" s="49">
        <v>0.013615</v>
      </c>
      <c r="X70" s="49">
        <v>0.955119</v>
      </c>
      <c r="Y70" s="49">
        <v>0.5</v>
      </c>
      <c r="Z70" s="49">
        <v>1</v>
      </c>
      <c r="AA70" s="72">
        <v>70</v>
      </c>
      <c r="AB70" s="72"/>
      <c r="AC70" s="73"/>
      <c r="AD70" s="79" t="s">
        <v>971</v>
      </c>
      <c r="AE70" s="79">
        <v>1173</v>
      </c>
      <c r="AF70" s="79">
        <v>22297</v>
      </c>
      <c r="AG70" s="79">
        <v>79083</v>
      </c>
      <c r="AH70" s="79">
        <v>36360</v>
      </c>
      <c r="AI70" s="79"/>
      <c r="AJ70" s="79" t="s">
        <v>1052</v>
      </c>
      <c r="AK70" s="79" t="s">
        <v>1105</v>
      </c>
      <c r="AL70" s="79"/>
      <c r="AM70" s="79"/>
      <c r="AN70" s="81">
        <v>40210.90048611111</v>
      </c>
      <c r="AO70" s="84" t="s">
        <v>1235</v>
      </c>
      <c r="AP70" s="79" t="b">
        <v>0</v>
      </c>
      <c r="AQ70" s="79" t="b">
        <v>0</v>
      </c>
      <c r="AR70" s="79" t="b">
        <v>1</v>
      </c>
      <c r="AS70" s="79" t="s">
        <v>866</v>
      </c>
      <c r="AT70" s="79">
        <v>580</v>
      </c>
      <c r="AU70" s="84" t="s">
        <v>1256</v>
      </c>
      <c r="AV70" s="79" t="b">
        <v>0</v>
      </c>
      <c r="AW70" s="79" t="s">
        <v>1327</v>
      </c>
      <c r="AX70" s="84" t="s">
        <v>1395</v>
      </c>
      <c r="AY70" s="79" t="s">
        <v>66</v>
      </c>
      <c r="AZ70" s="79" t="str">
        <f>REPLACE(INDEX(GroupVertices[Group],MATCH(Vertices[[#This Row],[Vertex]],GroupVertices[Vertex],0)),1,1,"")</f>
        <v>1</v>
      </c>
      <c r="BA70" s="48"/>
      <c r="BB70" s="48"/>
      <c r="BC70" s="48"/>
      <c r="BD70" s="48"/>
      <c r="BE70" s="48" t="s">
        <v>448</v>
      </c>
      <c r="BF70" s="48" t="s">
        <v>448</v>
      </c>
      <c r="BG70" s="129" t="s">
        <v>1958</v>
      </c>
      <c r="BH70" s="129" t="s">
        <v>1972</v>
      </c>
      <c r="BI70" s="129" t="s">
        <v>2007</v>
      </c>
      <c r="BJ70" s="129" t="s">
        <v>2017</v>
      </c>
      <c r="BK70" s="129">
        <v>2</v>
      </c>
      <c r="BL70" s="132">
        <v>8.333333333333334</v>
      </c>
      <c r="BM70" s="129">
        <v>0</v>
      </c>
      <c r="BN70" s="132">
        <v>0</v>
      </c>
      <c r="BO70" s="129">
        <v>0</v>
      </c>
      <c r="BP70" s="132">
        <v>0</v>
      </c>
      <c r="BQ70" s="129">
        <v>22</v>
      </c>
      <c r="BR70" s="132">
        <v>91.66666666666667</v>
      </c>
      <c r="BS70" s="129">
        <v>24</v>
      </c>
      <c r="BT70" s="2"/>
      <c r="BU70" s="3"/>
      <c r="BV70" s="3"/>
      <c r="BW70" s="3"/>
      <c r="BX70" s="3"/>
    </row>
    <row r="71" spans="1:76" ht="15">
      <c r="A71" s="65" t="s">
        <v>303</v>
      </c>
      <c r="B71" s="66"/>
      <c r="C71" s="66" t="s">
        <v>64</v>
      </c>
      <c r="D71" s="67">
        <v>181.18449795422507</v>
      </c>
      <c r="E71" s="69"/>
      <c r="F71" s="103" t="s">
        <v>1312</v>
      </c>
      <c r="G71" s="66"/>
      <c r="H71" s="70" t="s">
        <v>303</v>
      </c>
      <c r="I71" s="71"/>
      <c r="J71" s="71"/>
      <c r="K71" s="70" t="s">
        <v>1636</v>
      </c>
      <c r="L71" s="74">
        <v>20.145226700223716</v>
      </c>
      <c r="M71" s="75">
        <v>1861.5009765625</v>
      </c>
      <c r="N71" s="75">
        <v>2968.595458984375</v>
      </c>
      <c r="O71" s="76"/>
      <c r="P71" s="77"/>
      <c r="Q71" s="77"/>
      <c r="R71" s="89"/>
      <c r="S71" s="48">
        <v>2</v>
      </c>
      <c r="T71" s="48">
        <v>1</v>
      </c>
      <c r="U71" s="49">
        <v>0</v>
      </c>
      <c r="V71" s="49">
        <v>0.005682</v>
      </c>
      <c r="W71" s="49">
        <v>0.012314</v>
      </c>
      <c r="X71" s="49">
        <v>0.670259</v>
      </c>
      <c r="Y71" s="49">
        <v>1</v>
      </c>
      <c r="Z71" s="49">
        <v>0.5</v>
      </c>
      <c r="AA71" s="72">
        <v>71</v>
      </c>
      <c r="AB71" s="72"/>
      <c r="AC71" s="73"/>
      <c r="AD71" s="79" t="s">
        <v>972</v>
      </c>
      <c r="AE71" s="79">
        <v>2110</v>
      </c>
      <c r="AF71" s="79">
        <v>11986</v>
      </c>
      <c r="AG71" s="79">
        <v>18434</v>
      </c>
      <c r="AH71" s="79">
        <v>18375</v>
      </c>
      <c r="AI71" s="79"/>
      <c r="AJ71" s="79" t="s">
        <v>1053</v>
      </c>
      <c r="AK71" s="79" t="s">
        <v>1103</v>
      </c>
      <c r="AL71" s="84" t="s">
        <v>1163</v>
      </c>
      <c r="AM71" s="79"/>
      <c r="AN71" s="81">
        <v>41102.53420138889</v>
      </c>
      <c r="AO71" s="84" t="s">
        <v>1236</v>
      </c>
      <c r="AP71" s="79" t="b">
        <v>0</v>
      </c>
      <c r="AQ71" s="79" t="b">
        <v>0</v>
      </c>
      <c r="AR71" s="79" t="b">
        <v>0</v>
      </c>
      <c r="AS71" s="79" t="s">
        <v>866</v>
      </c>
      <c r="AT71" s="79">
        <v>163</v>
      </c>
      <c r="AU71" s="84" t="s">
        <v>1253</v>
      </c>
      <c r="AV71" s="79" t="b">
        <v>0</v>
      </c>
      <c r="AW71" s="79" t="s">
        <v>1327</v>
      </c>
      <c r="AX71" s="84" t="s">
        <v>1396</v>
      </c>
      <c r="AY71" s="79" t="s">
        <v>66</v>
      </c>
      <c r="AZ71" s="79" t="str">
        <f>REPLACE(INDEX(GroupVertices[Group],MATCH(Vertices[[#This Row],[Vertex]],GroupVertices[Vertex],0)),1,1,"")</f>
        <v>1</v>
      </c>
      <c r="BA71" s="48"/>
      <c r="BB71" s="48"/>
      <c r="BC71" s="48"/>
      <c r="BD71" s="48"/>
      <c r="BE71" s="48"/>
      <c r="BF71" s="48"/>
      <c r="BG71" s="129" t="s">
        <v>1959</v>
      </c>
      <c r="BH71" s="129" t="s">
        <v>1959</v>
      </c>
      <c r="BI71" s="129" t="s">
        <v>2008</v>
      </c>
      <c r="BJ71" s="129" t="s">
        <v>2008</v>
      </c>
      <c r="BK71" s="129">
        <v>0</v>
      </c>
      <c r="BL71" s="132">
        <v>0</v>
      </c>
      <c r="BM71" s="129">
        <v>1</v>
      </c>
      <c r="BN71" s="132">
        <v>25</v>
      </c>
      <c r="BO71" s="129">
        <v>0</v>
      </c>
      <c r="BP71" s="132">
        <v>0</v>
      </c>
      <c r="BQ71" s="129">
        <v>3</v>
      </c>
      <c r="BR71" s="132">
        <v>75</v>
      </c>
      <c r="BS71" s="129">
        <v>4</v>
      </c>
      <c r="BT71" s="2"/>
      <c r="BU71" s="3"/>
      <c r="BV71" s="3"/>
      <c r="BW71" s="3"/>
      <c r="BX71" s="3"/>
    </row>
    <row r="72" spans="1:76" ht="15">
      <c r="A72" s="65" t="s">
        <v>304</v>
      </c>
      <c r="B72" s="66"/>
      <c r="C72" s="66" t="s">
        <v>64</v>
      </c>
      <c r="D72" s="67">
        <v>162.5442410767156</v>
      </c>
      <c r="E72" s="69"/>
      <c r="F72" s="103" t="s">
        <v>1313</v>
      </c>
      <c r="G72" s="66"/>
      <c r="H72" s="70" t="s">
        <v>304</v>
      </c>
      <c r="I72" s="71"/>
      <c r="J72" s="71"/>
      <c r="K72" s="70" t="s">
        <v>1457</v>
      </c>
      <c r="L72" s="74">
        <v>1.5431269985879068</v>
      </c>
      <c r="M72" s="75">
        <v>1295.51904296875</v>
      </c>
      <c r="N72" s="75">
        <v>3930.201171875</v>
      </c>
      <c r="O72" s="76"/>
      <c r="P72" s="77"/>
      <c r="Q72" s="77"/>
      <c r="R72" s="89"/>
      <c r="S72" s="48">
        <v>1</v>
      </c>
      <c r="T72" s="48">
        <v>0</v>
      </c>
      <c r="U72" s="49">
        <v>0</v>
      </c>
      <c r="V72" s="49">
        <v>0.00565</v>
      </c>
      <c r="W72" s="49">
        <v>0.010876</v>
      </c>
      <c r="X72" s="49">
        <v>0.399642</v>
      </c>
      <c r="Y72" s="49">
        <v>0</v>
      </c>
      <c r="Z72" s="49">
        <v>0</v>
      </c>
      <c r="AA72" s="72">
        <v>72</v>
      </c>
      <c r="AB72" s="72"/>
      <c r="AC72" s="73"/>
      <c r="AD72" s="79" t="s">
        <v>973</v>
      </c>
      <c r="AE72" s="79">
        <v>316</v>
      </c>
      <c r="AF72" s="79">
        <v>341</v>
      </c>
      <c r="AG72" s="79">
        <v>5993</v>
      </c>
      <c r="AH72" s="79">
        <v>2667</v>
      </c>
      <c r="AI72" s="79"/>
      <c r="AJ72" s="79" t="s">
        <v>1054</v>
      </c>
      <c r="AK72" s="79" t="s">
        <v>1106</v>
      </c>
      <c r="AL72" s="84" t="s">
        <v>1164</v>
      </c>
      <c r="AM72" s="79"/>
      <c r="AN72" s="81">
        <v>39824.39210648148</v>
      </c>
      <c r="AO72" s="84" t="s">
        <v>1237</v>
      </c>
      <c r="AP72" s="79" t="b">
        <v>0</v>
      </c>
      <c r="AQ72" s="79" t="b">
        <v>0</v>
      </c>
      <c r="AR72" s="79" t="b">
        <v>1</v>
      </c>
      <c r="AS72" s="79" t="s">
        <v>866</v>
      </c>
      <c r="AT72" s="79">
        <v>11</v>
      </c>
      <c r="AU72" s="84" t="s">
        <v>1262</v>
      </c>
      <c r="AV72" s="79" t="b">
        <v>0</v>
      </c>
      <c r="AW72" s="79" t="s">
        <v>1327</v>
      </c>
      <c r="AX72" s="84" t="s">
        <v>1397</v>
      </c>
      <c r="AY72" s="79" t="s">
        <v>65</v>
      </c>
      <c r="AZ72" s="79"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5" t="s">
        <v>305</v>
      </c>
      <c r="B73" s="66"/>
      <c r="C73" s="66" t="s">
        <v>64</v>
      </c>
      <c r="D73" s="67">
        <v>166.97820514289862</v>
      </c>
      <c r="E73" s="69"/>
      <c r="F73" s="103" t="s">
        <v>1314</v>
      </c>
      <c r="G73" s="66"/>
      <c r="H73" s="70" t="s">
        <v>305</v>
      </c>
      <c r="I73" s="71"/>
      <c r="J73" s="71"/>
      <c r="K73" s="70" t="s">
        <v>1458</v>
      </c>
      <c r="L73" s="74">
        <v>5.96801460473056</v>
      </c>
      <c r="M73" s="75">
        <v>3821.951416015625</v>
      </c>
      <c r="N73" s="75">
        <v>4994.06396484375</v>
      </c>
      <c r="O73" s="76"/>
      <c r="P73" s="77"/>
      <c r="Q73" s="77"/>
      <c r="R73" s="89"/>
      <c r="S73" s="48">
        <v>1</v>
      </c>
      <c r="T73" s="48">
        <v>0</v>
      </c>
      <c r="U73" s="49">
        <v>0</v>
      </c>
      <c r="V73" s="49">
        <v>0.00565</v>
      </c>
      <c r="W73" s="49">
        <v>0.010876</v>
      </c>
      <c r="X73" s="49">
        <v>0.399642</v>
      </c>
      <c r="Y73" s="49">
        <v>0</v>
      </c>
      <c r="Z73" s="49">
        <v>0</v>
      </c>
      <c r="AA73" s="72">
        <v>73</v>
      </c>
      <c r="AB73" s="72"/>
      <c r="AC73" s="73"/>
      <c r="AD73" s="79" t="s">
        <v>974</v>
      </c>
      <c r="AE73" s="79">
        <v>2918</v>
      </c>
      <c r="AF73" s="79">
        <v>3111</v>
      </c>
      <c r="AG73" s="79">
        <v>6599</v>
      </c>
      <c r="AH73" s="79">
        <v>4579</v>
      </c>
      <c r="AI73" s="79"/>
      <c r="AJ73" s="79" t="s">
        <v>1055</v>
      </c>
      <c r="AK73" s="79" t="s">
        <v>1072</v>
      </c>
      <c r="AL73" s="84" t="s">
        <v>1165</v>
      </c>
      <c r="AM73" s="79"/>
      <c r="AN73" s="81">
        <v>42488.6425</v>
      </c>
      <c r="AO73" s="84" t="s">
        <v>1238</v>
      </c>
      <c r="AP73" s="79" t="b">
        <v>0</v>
      </c>
      <c r="AQ73" s="79" t="b">
        <v>0</v>
      </c>
      <c r="AR73" s="79" t="b">
        <v>1</v>
      </c>
      <c r="AS73" s="79" t="s">
        <v>866</v>
      </c>
      <c r="AT73" s="79">
        <v>65</v>
      </c>
      <c r="AU73" s="84" t="s">
        <v>1253</v>
      </c>
      <c r="AV73" s="79" t="b">
        <v>0</v>
      </c>
      <c r="AW73" s="79" t="s">
        <v>1327</v>
      </c>
      <c r="AX73" s="84" t="s">
        <v>1398</v>
      </c>
      <c r="AY73" s="79" t="s">
        <v>65</v>
      </c>
      <c r="AZ73" s="79"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306</v>
      </c>
      <c r="B74" s="66"/>
      <c r="C74" s="66" t="s">
        <v>64</v>
      </c>
      <c r="D74" s="67">
        <v>162.15686948681804</v>
      </c>
      <c r="E74" s="69"/>
      <c r="F74" s="103" t="s">
        <v>1315</v>
      </c>
      <c r="G74" s="66"/>
      <c r="H74" s="70" t="s">
        <v>306</v>
      </c>
      <c r="I74" s="71"/>
      <c r="J74" s="71"/>
      <c r="K74" s="70" t="s">
        <v>1459</v>
      </c>
      <c r="L74" s="74">
        <v>1.1565483701812203</v>
      </c>
      <c r="M74" s="75">
        <v>1472.146728515625</v>
      </c>
      <c r="N74" s="75">
        <v>1555.97900390625</v>
      </c>
      <c r="O74" s="76"/>
      <c r="P74" s="77"/>
      <c r="Q74" s="77"/>
      <c r="R74" s="89"/>
      <c r="S74" s="48">
        <v>1</v>
      </c>
      <c r="T74" s="48">
        <v>0</v>
      </c>
      <c r="U74" s="49">
        <v>0</v>
      </c>
      <c r="V74" s="49">
        <v>0.00565</v>
      </c>
      <c r="W74" s="49">
        <v>0.010876</v>
      </c>
      <c r="X74" s="49">
        <v>0.399642</v>
      </c>
      <c r="Y74" s="49">
        <v>0</v>
      </c>
      <c r="Z74" s="49">
        <v>0</v>
      </c>
      <c r="AA74" s="72">
        <v>74</v>
      </c>
      <c r="AB74" s="72"/>
      <c r="AC74" s="73"/>
      <c r="AD74" s="79" t="s">
        <v>975</v>
      </c>
      <c r="AE74" s="79">
        <v>142</v>
      </c>
      <c r="AF74" s="79">
        <v>99</v>
      </c>
      <c r="AG74" s="79">
        <v>99</v>
      </c>
      <c r="AH74" s="79">
        <v>72</v>
      </c>
      <c r="AI74" s="79"/>
      <c r="AJ74" s="79" t="s">
        <v>1056</v>
      </c>
      <c r="AK74" s="79" t="s">
        <v>1072</v>
      </c>
      <c r="AL74" s="84" t="s">
        <v>1133</v>
      </c>
      <c r="AM74" s="79"/>
      <c r="AN74" s="81">
        <v>41081.47383101852</v>
      </c>
      <c r="AO74" s="84" t="s">
        <v>1239</v>
      </c>
      <c r="AP74" s="79" t="b">
        <v>0</v>
      </c>
      <c r="AQ74" s="79" t="b">
        <v>0</v>
      </c>
      <c r="AR74" s="79" t="b">
        <v>1</v>
      </c>
      <c r="AS74" s="79" t="s">
        <v>866</v>
      </c>
      <c r="AT74" s="79">
        <v>4</v>
      </c>
      <c r="AU74" s="84" t="s">
        <v>1253</v>
      </c>
      <c r="AV74" s="79" t="b">
        <v>0</v>
      </c>
      <c r="AW74" s="79" t="s">
        <v>1327</v>
      </c>
      <c r="AX74" s="84" t="s">
        <v>1399</v>
      </c>
      <c r="AY74" s="79" t="s">
        <v>65</v>
      </c>
      <c r="AZ74" s="79"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5" t="s">
        <v>307</v>
      </c>
      <c r="B75" s="66"/>
      <c r="C75" s="66" t="s">
        <v>64</v>
      </c>
      <c r="D75" s="67">
        <v>162.47541058760157</v>
      </c>
      <c r="E75" s="69"/>
      <c r="F75" s="103" t="s">
        <v>1316</v>
      </c>
      <c r="G75" s="66"/>
      <c r="H75" s="70" t="s">
        <v>307</v>
      </c>
      <c r="I75" s="71"/>
      <c r="J75" s="71"/>
      <c r="K75" s="70" t="s">
        <v>1460</v>
      </c>
      <c r="L75" s="74">
        <v>1.4744374075900246</v>
      </c>
      <c r="M75" s="75">
        <v>584.1837158203125</v>
      </c>
      <c r="N75" s="75">
        <v>3825.424072265625</v>
      </c>
      <c r="O75" s="76"/>
      <c r="P75" s="77"/>
      <c r="Q75" s="77"/>
      <c r="R75" s="89"/>
      <c r="S75" s="48">
        <v>1</v>
      </c>
      <c r="T75" s="48">
        <v>0</v>
      </c>
      <c r="U75" s="49">
        <v>0</v>
      </c>
      <c r="V75" s="49">
        <v>0.00565</v>
      </c>
      <c r="W75" s="49">
        <v>0.010876</v>
      </c>
      <c r="X75" s="49">
        <v>0.399642</v>
      </c>
      <c r="Y75" s="49">
        <v>0</v>
      </c>
      <c r="Z75" s="49">
        <v>0</v>
      </c>
      <c r="AA75" s="72">
        <v>75</v>
      </c>
      <c r="AB75" s="72"/>
      <c r="AC75" s="73"/>
      <c r="AD75" s="79" t="s">
        <v>976</v>
      </c>
      <c r="AE75" s="79">
        <v>52</v>
      </c>
      <c r="AF75" s="79">
        <v>298</v>
      </c>
      <c r="AG75" s="79">
        <v>395</v>
      </c>
      <c r="AH75" s="79">
        <v>914</v>
      </c>
      <c r="AI75" s="79"/>
      <c r="AJ75" s="79" t="s">
        <v>1057</v>
      </c>
      <c r="AK75" s="79" t="s">
        <v>1072</v>
      </c>
      <c r="AL75" s="79"/>
      <c r="AM75" s="79"/>
      <c r="AN75" s="81">
        <v>42736.567291666666</v>
      </c>
      <c r="AO75" s="84" t="s">
        <v>1240</v>
      </c>
      <c r="AP75" s="79" t="b">
        <v>0</v>
      </c>
      <c r="AQ75" s="79" t="b">
        <v>0</v>
      </c>
      <c r="AR75" s="79" t="b">
        <v>0</v>
      </c>
      <c r="AS75" s="79" t="s">
        <v>866</v>
      </c>
      <c r="AT75" s="79">
        <v>2</v>
      </c>
      <c r="AU75" s="84" t="s">
        <v>1253</v>
      </c>
      <c r="AV75" s="79" t="b">
        <v>0</v>
      </c>
      <c r="AW75" s="79" t="s">
        <v>1327</v>
      </c>
      <c r="AX75" s="84" t="s">
        <v>1400</v>
      </c>
      <c r="AY75" s="79" t="s">
        <v>65</v>
      </c>
      <c r="AZ75" s="79"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308</v>
      </c>
      <c r="B76" s="66"/>
      <c r="C76" s="66" t="s">
        <v>64</v>
      </c>
      <c r="D76" s="67">
        <v>167.53845331010587</v>
      </c>
      <c r="E76" s="69"/>
      <c r="F76" s="103" t="s">
        <v>1317</v>
      </c>
      <c r="G76" s="66"/>
      <c r="H76" s="70" t="s">
        <v>308</v>
      </c>
      <c r="I76" s="71"/>
      <c r="J76" s="71"/>
      <c r="K76" s="70" t="s">
        <v>1637</v>
      </c>
      <c r="L76" s="74">
        <v>6.527115926806347</v>
      </c>
      <c r="M76" s="75">
        <v>2690.031982421875</v>
      </c>
      <c r="N76" s="75">
        <v>1742.2598876953125</v>
      </c>
      <c r="O76" s="76"/>
      <c r="P76" s="77"/>
      <c r="Q76" s="77"/>
      <c r="R76" s="89"/>
      <c r="S76" s="48">
        <v>1</v>
      </c>
      <c r="T76" s="48">
        <v>1</v>
      </c>
      <c r="U76" s="49">
        <v>0</v>
      </c>
      <c r="V76" s="49">
        <v>0.005682</v>
      </c>
      <c r="W76" s="49">
        <v>0.01216</v>
      </c>
      <c r="X76" s="49">
        <v>0.69503</v>
      </c>
      <c r="Y76" s="49">
        <v>0.5</v>
      </c>
      <c r="Z76" s="49">
        <v>0</v>
      </c>
      <c r="AA76" s="72">
        <v>76</v>
      </c>
      <c r="AB76" s="72"/>
      <c r="AC76" s="73"/>
      <c r="AD76" s="79" t="s">
        <v>977</v>
      </c>
      <c r="AE76" s="79">
        <v>355</v>
      </c>
      <c r="AF76" s="79">
        <v>3461</v>
      </c>
      <c r="AG76" s="79">
        <v>6695</v>
      </c>
      <c r="AH76" s="79">
        <v>583</v>
      </c>
      <c r="AI76" s="79"/>
      <c r="AJ76" s="79" t="s">
        <v>1058</v>
      </c>
      <c r="AK76" s="79"/>
      <c r="AL76" s="84" t="s">
        <v>1166</v>
      </c>
      <c r="AM76" s="79"/>
      <c r="AN76" s="81">
        <v>40691.631736111114</v>
      </c>
      <c r="AO76" s="84" t="s">
        <v>1241</v>
      </c>
      <c r="AP76" s="79" t="b">
        <v>1</v>
      </c>
      <c r="AQ76" s="79" t="b">
        <v>0</v>
      </c>
      <c r="AR76" s="79" t="b">
        <v>1</v>
      </c>
      <c r="AS76" s="79" t="s">
        <v>866</v>
      </c>
      <c r="AT76" s="79">
        <v>132</v>
      </c>
      <c r="AU76" s="84" t="s">
        <v>1253</v>
      </c>
      <c r="AV76" s="79" t="b">
        <v>0</v>
      </c>
      <c r="AW76" s="79" t="s">
        <v>1327</v>
      </c>
      <c r="AX76" s="84" t="s">
        <v>1401</v>
      </c>
      <c r="AY76" s="79" t="s">
        <v>66</v>
      </c>
      <c r="AZ76" s="79" t="str">
        <f>REPLACE(INDEX(GroupVertices[Group],MATCH(Vertices[[#This Row],[Vertex]],GroupVertices[Vertex],0)),1,1,"")</f>
        <v>1</v>
      </c>
      <c r="BA76" s="48"/>
      <c r="BB76" s="48"/>
      <c r="BC76" s="48"/>
      <c r="BD76" s="48"/>
      <c r="BE76" s="48" t="s">
        <v>1525</v>
      </c>
      <c r="BF76" s="48" t="s">
        <v>1525</v>
      </c>
      <c r="BG76" s="129" t="s">
        <v>1960</v>
      </c>
      <c r="BH76" s="129" t="s">
        <v>1960</v>
      </c>
      <c r="BI76" s="129" t="s">
        <v>2009</v>
      </c>
      <c r="BJ76" s="129" t="s">
        <v>2009</v>
      </c>
      <c r="BK76" s="129">
        <v>0</v>
      </c>
      <c r="BL76" s="132">
        <v>0</v>
      </c>
      <c r="BM76" s="129">
        <v>0</v>
      </c>
      <c r="BN76" s="132">
        <v>0</v>
      </c>
      <c r="BO76" s="129">
        <v>0</v>
      </c>
      <c r="BP76" s="132">
        <v>0</v>
      </c>
      <c r="BQ76" s="129">
        <v>17</v>
      </c>
      <c r="BR76" s="132">
        <v>100</v>
      </c>
      <c r="BS76" s="129">
        <v>17</v>
      </c>
      <c r="BT76" s="2"/>
      <c r="BU76" s="3"/>
      <c r="BV76" s="3"/>
      <c r="BW76" s="3"/>
      <c r="BX76" s="3"/>
    </row>
    <row r="77" spans="1:76" ht="15">
      <c r="A77" s="65" t="s">
        <v>309</v>
      </c>
      <c r="B77" s="66"/>
      <c r="C77" s="66" t="s">
        <v>64</v>
      </c>
      <c r="D77" s="67">
        <v>451.73954286194555</v>
      </c>
      <c r="E77" s="69"/>
      <c r="F77" s="103" t="s">
        <v>1318</v>
      </c>
      <c r="G77" s="66"/>
      <c r="H77" s="70" t="s">
        <v>309</v>
      </c>
      <c r="I77" s="71"/>
      <c r="J77" s="71"/>
      <c r="K77" s="70" t="s">
        <v>1461</v>
      </c>
      <c r="L77" s="74">
        <v>290.1464371570625</v>
      </c>
      <c r="M77" s="75">
        <v>3791.880615234375</v>
      </c>
      <c r="N77" s="75">
        <v>7924.3984375</v>
      </c>
      <c r="O77" s="76"/>
      <c r="P77" s="77"/>
      <c r="Q77" s="77"/>
      <c r="R77" s="89"/>
      <c r="S77" s="48">
        <v>1</v>
      </c>
      <c r="T77" s="48">
        <v>0</v>
      </c>
      <c r="U77" s="49">
        <v>0</v>
      </c>
      <c r="V77" s="49">
        <v>0.00565</v>
      </c>
      <c r="W77" s="49">
        <v>0.010876</v>
      </c>
      <c r="X77" s="49">
        <v>0.399642</v>
      </c>
      <c r="Y77" s="49">
        <v>0</v>
      </c>
      <c r="Z77" s="49">
        <v>0</v>
      </c>
      <c r="AA77" s="72">
        <v>77</v>
      </c>
      <c r="AB77" s="72"/>
      <c r="AC77" s="73"/>
      <c r="AD77" s="79" t="s">
        <v>978</v>
      </c>
      <c r="AE77" s="79">
        <v>2808</v>
      </c>
      <c r="AF77" s="79">
        <v>181008</v>
      </c>
      <c r="AG77" s="79">
        <v>160249</v>
      </c>
      <c r="AH77" s="79">
        <v>712</v>
      </c>
      <c r="AI77" s="79"/>
      <c r="AJ77" s="79" t="s">
        <v>1059</v>
      </c>
      <c r="AK77" s="79"/>
      <c r="AL77" s="84" t="s">
        <v>1167</v>
      </c>
      <c r="AM77" s="79"/>
      <c r="AN77" s="81">
        <v>40624.721655092595</v>
      </c>
      <c r="AO77" s="84" t="s">
        <v>1242</v>
      </c>
      <c r="AP77" s="79" t="b">
        <v>1</v>
      </c>
      <c r="AQ77" s="79" t="b">
        <v>0</v>
      </c>
      <c r="AR77" s="79" t="b">
        <v>1</v>
      </c>
      <c r="AS77" s="79" t="s">
        <v>866</v>
      </c>
      <c r="AT77" s="79">
        <v>1067</v>
      </c>
      <c r="AU77" s="84" t="s">
        <v>1253</v>
      </c>
      <c r="AV77" s="79" t="b">
        <v>1</v>
      </c>
      <c r="AW77" s="79" t="s">
        <v>1327</v>
      </c>
      <c r="AX77" s="84" t="s">
        <v>1402</v>
      </c>
      <c r="AY77" s="79" t="s">
        <v>65</v>
      </c>
      <c r="AZ77" s="79"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310</v>
      </c>
      <c r="B78" s="66"/>
      <c r="C78" s="66" t="s">
        <v>64</v>
      </c>
      <c r="D78" s="67">
        <v>187.6161469137642</v>
      </c>
      <c r="E78" s="69"/>
      <c r="F78" s="103" t="s">
        <v>1319</v>
      </c>
      <c r="G78" s="66"/>
      <c r="H78" s="70" t="s">
        <v>310</v>
      </c>
      <c r="I78" s="71"/>
      <c r="J78" s="71"/>
      <c r="K78" s="70" t="s">
        <v>1462</v>
      </c>
      <c r="L78" s="74">
        <v>26.563709877653746</v>
      </c>
      <c r="M78" s="75">
        <v>4485.30419921875</v>
      </c>
      <c r="N78" s="75">
        <v>5686.896484375</v>
      </c>
      <c r="O78" s="76"/>
      <c r="P78" s="77"/>
      <c r="Q78" s="77"/>
      <c r="R78" s="89"/>
      <c r="S78" s="48">
        <v>1</v>
      </c>
      <c r="T78" s="48">
        <v>0</v>
      </c>
      <c r="U78" s="49">
        <v>0</v>
      </c>
      <c r="V78" s="49">
        <v>0.00565</v>
      </c>
      <c r="W78" s="49">
        <v>0.010876</v>
      </c>
      <c r="X78" s="49">
        <v>0.399642</v>
      </c>
      <c r="Y78" s="49">
        <v>0</v>
      </c>
      <c r="Z78" s="49">
        <v>0</v>
      </c>
      <c r="AA78" s="72">
        <v>78</v>
      </c>
      <c r="AB78" s="72"/>
      <c r="AC78" s="73"/>
      <c r="AD78" s="79" t="s">
        <v>979</v>
      </c>
      <c r="AE78" s="79">
        <v>8517</v>
      </c>
      <c r="AF78" s="79">
        <v>16004</v>
      </c>
      <c r="AG78" s="79">
        <v>6734</v>
      </c>
      <c r="AH78" s="79">
        <v>14257</v>
      </c>
      <c r="AI78" s="79"/>
      <c r="AJ78" s="79" t="s">
        <v>1060</v>
      </c>
      <c r="AK78" s="79" t="s">
        <v>1107</v>
      </c>
      <c r="AL78" s="84" t="s">
        <v>1168</v>
      </c>
      <c r="AM78" s="79"/>
      <c r="AN78" s="81">
        <v>40716.89189814815</v>
      </c>
      <c r="AO78" s="84" t="s">
        <v>1243</v>
      </c>
      <c r="AP78" s="79" t="b">
        <v>0</v>
      </c>
      <c r="AQ78" s="79" t="b">
        <v>0</v>
      </c>
      <c r="AR78" s="79" t="b">
        <v>1</v>
      </c>
      <c r="AS78" s="79" t="s">
        <v>866</v>
      </c>
      <c r="AT78" s="79">
        <v>220</v>
      </c>
      <c r="AU78" s="84" t="s">
        <v>1253</v>
      </c>
      <c r="AV78" s="79" t="b">
        <v>0</v>
      </c>
      <c r="AW78" s="79" t="s">
        <v>1327</v>
      </c>
      <c r="AX78" s="84" t="s">
        <v>1403</v>
      </c>
      <c r="AY78" s="79" t="s">
        <v>65</v>
      </c>
      <c r="AZ78" s="79"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311</v>
      </c>
      <c r="B79" s="66"/>
      <c r="C79" s="66" t="s">
        <v>64</v>
      </c>
      <c r="D79" s="67">
        <v>163.69355017401503</v>
      </c>
      <c r="E79" s="69"/>
      <c r="F79" s="103" t="s">
        <v>1320</v>
      </c>
      <c r="G79" s="66"/>
      <c r="H79" s="70" t="s">
        <v>311</v>
      </c>
      <c r="I79" s="71"/>
      <c r="J79" s="71"/>
      <c r="K79" s="70" t="s">
        <v>1638</v>
      </c>
      <c r="L79" s="74">
        <v>2.6900834250176633</v>
      </c>
      <c r="M79" s="75">
        <v>3949.714111328125</v>
      </c>
      <c r="N79" s="75">
        <v>2048.395751953125</v>
      </c>
      <c r="O79" s="76"/>
      <c r="P79" s="77"/>
      <c r="Q79" s="77"/>
      <c r="R79" s="89"/>
      <c r="S79" s="48">
        <v>2</v>
      </c>
      <c r="T79" s="48">
        <v>1</v>
      </c>
      <c r="U79" s="49">
        <v>0</v>
      </c>
      <c r="V79" s="49">
        <v>0.00565</v>
      </c>
      <c r="W79" s="49">
        <v>0.01216</v>
      </c>
      <c r="X79" s="49">
        <v>0.69503</v>
      </c>
      <c r="Y79" s="49">
        <v>0</v>
      </c>
      <c r="Z79" s="49">
        <v>0</v>
      </c>
      <c r="AA79" s="72">
        <v>79</v>
      </c>
      <c r="AB79" s="72"/>
      <c r="AC79" s="73"/>
      <c r="AD79" s="79" t="s">
        <v>980</v>
      </c>
      <c r="AE79" s="79">
        <v>1661</v>
      </c>
      <c r="AF79" s="79">
        <v>1059</v>
      </c>
      <c r="AG79" s="79">
        <v>1952</v>
      </c>
      <c r="AH79" s="79">
        <v>694</v>
      </c>
      <c r="AI79" s="79"/>
      <c r="AJ79" s="79" t="s">
        <v>1061</v>
      </c>
      <c r="AK79" s="79" t="s">
        <v>1108</v>
      </c>
      <c r="AL79" s="84" t="s">
        <v>1169</v>
      </c>
      <c r="AM79" s="79"/>
      <c r="AN79" s="81">
        <v>42058.499189814815</v>
      </c>
      <c r="AO79" s="84" t="s">
        <v>1244</v>
      </c>
      <c r="AP79" s="79" t="b">
        <v>0</v>
      </c>
      <c r="AQ79" s="79" t="b">
        <v>0</v>
      </c>
      <c r="AR79" s="79" t="b">
        <v>1</v>
      </c>
      <c r="AS79" s="79" t="s">
        <v>866</v>
      </c>
      <c r="AT79" s="79">
        <v>47</v>
      </c>
      <c r="AU79" s="84" t="s">
        <v>1253</v>
      </c>
      <c r="AV79" s="79" t="b">
        <v>0</v>
      </c>
      <c r="AW79" s="79" t="s">
        <v>1327</v>
      </c>
      <c r="AX79" s="84" t="s">
        <v>1404</v>
      </c>
      <c r="AY79" s="79" t="s">
        <v>66</v>
      </c>
      <c r="AZ79" s="79" t="str">
        <f>REPLACE(INDEX(GroupVertices[Group],MATCH(Vertices[[#This Row],[Vertex]],GroupVertices[Vertex],0)),1,1,"")</f>
        <v>1</v>
      </c>
      <c r="BA79" s="48" t="s">
        <v>1517</v>
      </c>
      <c r="BB79" s="48" t="s">
        <v>1517</v>
      </c>
      <c r="BC79" s="48" t="s">
        <v>1523</v>
      </c>
      <c r="BD79" s="48" t="s">
        <v>1523</v>
      </c>
      <c r="BE79" s="48"/>
      <c r="BF79" s="48"/>
      <c r="BG79" s="129" t="s">
        <v>1961</v>
      </c>
      <c r="BH79" s="129" t="s">
        <v>1961</v>
      </c>
      <c r="BI79" s="129" t="s">
        <v>2010</v>
      </c>
      <c r="BJ79" s="129" t="s">
        <v>2010</v>
      </c>
      <c r="BK79" s="129">
        <v>0</v>
      </c>
      <c r="BL79" s="132">
        <v>0</v>
      </c>
      <c r="BM79" s="129">
        <v>0</v>
      </c>
      <c r="BN79" s="132">
        <v>0</v>
      </c>
      <c r="BO79" s="129">
        <v>0</v>
      </c>
      <c r="BP79" s="132">
        <v>0</v>
      </c>
      <c r="BQ79" s="129">
        <v>9</v>
      </c>
      <c r="BR79" s="132">
        <v>100</v>
      </c>
      <c r="BS79" s="129">
        <v>9</v>
      </c>
      <c r="BT79" s="2"/>
      <c r="BU79" s="3"/>
      <c r="BV79" s="3"/>
      <c r="BW79" s="3"/>
      <c r="BX79" s="3"/>
    </row>
    <row r="80" spans="1:76" ht="15">
      <c r="A80" s="65" t="s">
        <v>312</v>
      </c>
      <c r="B80" s="66"/>
      <c r="C80" s="66" t="s">
        <v>64</v>
      </c>
      <c r="D80" s="67">
        <v>183.92811326449137</v>
      </c>
      <c r="E80" s="69"/>
      <c r="F80" s="103" t="s">
        <v>1321</v>
      </c>
      <c r="G80" s="66"/>
      <c r="H80" s="70" t="s">
        <v>312</v>
      </c>
      <c r="I80" s="71"/>
      <c r="J80" s="71"/>
      <c r="K80" s="70" t="s">
        <v>1463</v>
      </c>
      <c r="L80" s="74">
        <v>22.883225746046282</v>
      </c>
      <c r="M80" s="75">
        <v>480.7211608886719</v>
      </c>
      <c r="N80" s="75">
        <v>4801.27880859375</v>
      </c>
      <c r="O80" s="76"/>
      <c r="P80" s="77"/>
      <c r="Q80" s="77"/>
      <c r="R80" s="89"/>
      <c r="S80" s="48">
        <v>1</v>
      </c>
      <c r="T80" s="48">
        <v>0</v>
      </c>
      <c r="U80" s="49">
        <v>0</v>
      </c>
      <c r="V80" s="49">
        <v>0.00565</v>
      </c>
      <c r="W80" s="49">
        <v>0.010876</v>
      </c>
      <c r="X80" s="49">
        <v>0.399642</v>
      </c>
      <c r="Y80" s="49">
        <v>0</v>
      </c>
      <c r="Z80" s="49">
        <v>0</v>
      </c>
      <c r="AA80" s="72">
        <v>80</v>
      </c>
      <c r="AB80" s="72"/>
      <c r="AC80" s="73"/>
      <c r="AD80" s="79" t="s">
        <v>981</v>
      </c>
      <c r="AE80" s="79">
        <v>1585</v>
      </c>
      <c r="AF80" s="79">
        <v>13700</v>
      </c>
      <c r="AG80" s="79">
        <v>6146</v>
      </c>
      <c r="AH80" s="79">
        <v>3791</v>
      </c>
      <c r="AI80" s="79"/>
      <c r="AJ80" s="79" t="s">
        <v>1062</v>
      </c>
      <c r="AK80" s="79" t="s">
        <v>1082</v>
      </c>
      <c r="AL80" s="84" t="s">
        <v>1170</v>
      </c>
      <c r="AM80" s="79"/>
      <c r="AN80" s="81">
        <v>40974.768599537034</v>
      </c>
      <c r="AO80" s="84" t="s">
        <v>1245</v>
      </c>
      <c r="AP80" s="79" t="b">
        <v>0</v>
      </c>
      <c r="AQ80" s="79" t="b">
        <v>0</v>
      </c>
      <c r="AR80" s="79" t="b">
        <v>1</v>
      </c>
      <c r="AS80" s="79" t="s">
        <v>866</v>
      </c>
      <c r="AT80" s="79">
        <v>329</v>
      </c>
      <c r="AU80" s="84" t="s">
        <v>1253</v>
      </c>
      <c r="AV80" s="79" t="b">
        <v>1</v>
      </c>
      <c r="AW80" s="79" t="s">
        <v>1327</v>
      </c>
      <c r="AX80" s="84" t="s">
        <v>1405</v>
      </c>
      <c r="AY80" s="79" t="s">
        <v>65</v>
      </c>
      <c r="AZ80" s="79"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313</v>
      </c>
      <c r="B81" s="66"/>
      <c r="C81" s="66" t="s">
        <v>64</v>
      </c>
      <c r="D81" s="67">
        <v>166.3603314499215</v>
      </c>
      <c r="E81" s="69"/>
      <c r="F81" s="103" t="s">
        <v>1322</v>
      </c>
      <c r="G81" s="66"/>
      <c r="H81" s="70" t="s">
        <v>313</v>
      </c>
      <c r="I81" s="71"/>
      <c r="J81" s="71"/>
      <c r="K81" s="70" t="s">
        <v>1464</v>
      </c>
      <c r="L81" s="74">
        <v>5.351405718098407</v>
      </c>
      <c r="M81" s="75">
        <v>4387.36376953125</v>
      </c>
      <c r="N81" s="75">
        <v>6568.6142578125</v>
      </c>
      <c r="O81" s="76"/>
      <c r="P81" s="77"/>
      <c r="Q81" s="77"/>
      <c r="R81" s="89"/>
      <c r="S81" s="48">
        <v>1</v>
      </c>
      <c r="T81" s="48">
        <v>0</v>
      </c>
      <c r="U81" s="49">
        <v>0</v>
      </c>
      <c r="V81" s="49">
        <v>0.00565</v>
      </c>
      <c r="W81" s="49">
        <v>0.010876</v>
      </c>
      <c r="X81" s="49">
        <v>0.399642</v>
      </c>
      <c r="Y81" s="49">
        <v>0</v>
      </c>
      <c r="Z81" s="49">
        <v>0</v>
      </c>
      <c r="AA81" s="72">
        <v>81</v>
      </c>
      <c r="AB81" s="72"/>
      <c r="AC81" s="73"/>
      <c r="AD81" s="79" t="s">
        <v>982</v>
      </c>
      <c r="AE81" s="79">
        <v>724</v>
      </c>
      <c r="AF81" s="79">
        <v>2725</v>
      </c>
      <c r="AG81" s="79">
        <v>5115</v>
      </c>
      <c r="AH81" s="79">
        <v>2320</v>
      </c>
      <c r="AI81" s="79"/>
      <c r="AJ81" s="79" t="s">
        <v>1063</v>
      </c>
      <c r="AK81" s="79" t="s">
        <v>1093</v>
      </c>
      <c r="AL81" s="84" t="s">
        <v>1171</v>
      </c>
      <c r="AM81" s="79"/>
      <c r="AN81" s="81">
        <v>41379.616631944446</v>
      </c>
      <c r="AO81" s="84" t="s">
        <v>1246</v>
      </c>
      <c r="AP81" s="79" t="b">
        <v>0</v>
      </c>
      <c r="AQ81" s="79" t="b">
        <v>0</v>
      </c>
      <c r="AR81" s="79" t="b">
        <v>0</v>
      </c>
      <c r="AS81" s="79" t="s">
        <v>866</v>
      </c>
      <c r="AT81" s="79">
        <v>60</v>
      </c>
      <c r="AU81" s="84" t="s">
        <v>1253</v>
      </c>
      <c r="AV81" s="79" t="b">
        <v>0</v>
      </c>
      <c r="AW81" s="79" t="s">
        <v>1327</v>
      </c>
      <c r="AX81" s="84" t="s">
        <v>1406</v>
      </c>
      <c r="AY81" s="79" t="s">
        <v>65</v>
      </c>
      <c r="AZ81" s="79"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314</v>
      </c>
      <c r="B82" s="66"/>
      <c r="C82" s="66" t="s">
        <v>64</v>
      </c>
      <c r="D82" s="67">
        <v>163.6727409563759</v>
      </c>
      <c r="E82" s="69"/>
      <c r="F82" s="103" t="s">
        <v>1323</v>
      </c>
      <c r="G82" s="66"/>
      <c r="H82" s="70" t="s">
        <v>314</v>
      </c>
      <c r="I82" s="71"/>
      <c r="J82" s="71"/>
      <c r="K82" s="70" t="s">
        <v>1465</v>
      </c>
      <c r="L82" s="74">
        <v>2.6693168044834197</v>
      </c>
      <c r="M82" s="75">
        <v>2971.759521484375</v>
      </c>
      <c r="N82" s="75">
        <v>8930.125</v>
      </c>
      <c r="O82" s="76"/>
      <c r="P82" s="77"/>
      <c r="Q82" s="77"/>
      <c r="R82" s="89"/>
      <c r="S82" s="48">
        <v>1</v>
      </c>
      <c r="T82" s="48">
        <v>0</v>
      </c>
      <c r="U82" s="49">
        <v>0</v>
      </c>
      <c r="V82" s="49">
        <v>0.00565</v>
      </c>
      <c r="W82" s="49">
        <v>0.010876</v>
      </c>
      <c r="X82" s="49">
        <v>0.399642</v>
      </c>
      <c r="Y82" s="49">
        <v>0</v>
      </c>
      <c r="Z82" s="49">
        <v>0</v>
      </c>
      <c r="AA82" s="72">
        <v>82</v>
      </c>
      <c r="AB82" s="72"/>
      <c r="AC82" s="73"/>
      <c r="AD82" s="79" t="s">
        <v>983</v>
      </c>
      <c r="AE82" s="79">
        <v>2004</v>
      </c>
      <c r="AF82" s="79">
        <v>1046</v>
      </c>
      <c r="AG82" s="79">
        <v>221</v>
      </c>
      <c r="AH82" s="79">
        <v>57</v>
      </c>
      <c r="AI82" s="79"/>
      <c r="AJ82" s="79" t="s">
        <v>1064</v>
      </c>
      <c r="AK82" s="79" t="s">
        <v>1081</v>
      </c>
      <c r="AL82" s="84" t="s">
        <v>1172</v>
      </c>
      <c r="AM82" s="79"/>
      <c r="AN82" s="81">
        <v>40270.382881944446</v>
      </c>
      <c r="AO82" s="84" t="s">
        <v>1247</v>
      </c>
      <c r="AP82" s="79" t="b">
        <v>0</v>
      </c>
      <c r="AQ82" s="79" t="b">
        <v>0</v>
      </c>
      <c r="AR82" s="79" t="b">
        <v>1</v>
      </c>
      <c r="AS82" s="79" t="s">
        <v>866</v>
      </c>
      <c r="AT82" s="79">
        <v>59</v>
      </c>
      <c r="AU82" s="84" t="s">
        <v>1256</v>
      </c>
      <c r="AV82" s="79" t="b">
        <v>0</v>
      </c>
      <c r="AW82" s="79" t="s">
        <v>1327</v>
      </c>
      <c r="AX82" s="84" t="s">
        <v>1407</v>
      </c>
      <c r="AY82" s="79" t="s">
        <v>65</v>
      </c>
      <c r="AZ82" s="79"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315</v>
      </c>
      <c r="B83" s="66"/>
      <c r="C83" s="66" t="s">
        <v>64</v>
      </c>
      <c r="D83" s="67">
        <v>165.7760726469768</v>
      </c>
      <c r="E83" s="69"/>
      <c r="F83" s="103" t="s">
        <v>1324</v>
      </c>
      <c r="G83" s="66"/>
      <c r="H83" s="70" t="s">
        <v>315</v>
      </c>
      <c r="I83" s="71"/>
      <c r="J83" s="71"/>
      <c r="K83" s="70" t="s">
        <v>1466</v>
      </c>
      <c r="L83" s="74">
        <v>4.768342910790801</v>
      </c>
      <c r="M83" s="75">
        <v>7595.39404296875</v>
      </c>
      <c r="N83" s="75">
        <v>7232.6845703125</v>
      </c>
      <c r="O83" s="76"/>
      <c r="P83" s="77"/>
      <c r="Q83" s="77"/>
      <c r="R83" s="89"/>
      <c r="S83" s="48">
        <v>3</v>
      </c>
      <c r="T83" s="48">
        <v>0</v>
      </c>
      <c r="U83" s="49">
        <v>0</v>
      </c>
      <c r="V83" s="49">
        <v>0.005714</v>
      </c>
      <c r="W83" s="49">
        <v>0.014393</v>
      </c>
      <c r="X83" s="49">
        <v>0.875168</v>
      </c>
      <c r="Y83" s="49">
        <v>1</v>
      </c>
      <c r="Z83" s="49">
        <v>0</v>
      </c>
      <c r="AA83" s="72">
        <v>83</v>
      </c>
      <c r="AB83" s="72"/>
      <c r="AC83" s="73"/>
      <c r="AD83" s="79" t="s">
        <v>984</v>
      </c>
      <c r="AE83" s="79">
        <v>1138</v>
      </c>
      <c r="AF83" s="79">
        <v>2360</v>
      </c>
      <c r="AG83" s="79">
        <v>1769</v>
      </c>
      <c r="AH83" s="79">
        <v>598</v>
      </c>
      <c r="AI83" s="79"/>
      <c r="AJ83" s="79" t="s">
        <v>1065</v>
      </c>
      <c r="AK83" s="79" t="s">
        <v>1072</v>
      </c>
      <c r="AL83" s="84" t="s">
        <v>1173</v>
      </c>
      <c r="AM83" s="79"/>
      <c r="AN83" s="81">
        <v>40471.64160879629</v>
      </c>
      <c r="AO83" s="84" t="s">
        <v>1248</v>
      </c>
      <c r="AP83" s="79" t="b">
        <v>0</v>
      </c>
      <c r="AQ83" s="79" t="b">
        <v>0</v>
      </c>
      <c r="AR83" s="79" t="b">
        <v>1</v>
      </c>
      <c r="AS83" s="79" t="s">
        <v>866</v>
      </c>
      <c r="AT83" s="79">
        <v>51</v>
      </c>
      <c r="AU83" s="84" t="s">
        <v>1253</v>
      </c>
      <c r="AV83" s="79" t="b">
        <v>0</v>
      </c>
      <c r="AW83" s="79" t="s">
        <v>1327</v>
      </c>
      <c r="AX83" s="84" t="s">
        <v>1408</v>
      </c>
      <c r="AY83" s="79" t="s">
        <v>65</v>
      </c>
      <c r="AZ83" s="79" t="str">
        <f>REPLACE(INDEX(GroupVertices[Group],MATCH(Vertices[[#This Row],[Vertex]],GroupVertices[Vertex],0)),1,1,"")</f>
        <v>4</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316</v>
      </c>
      <c r="B84" s="66"/>
      <c r="C84" s="66" t="s">
        <v>64</v>
      </c>
      <c r="D84" s="67">
        <v>1000</v>
      </c>
      <c r="E84" s="69"/>
      <c r="F84" s="103" t="s">
        <v>1325</v>
      </c>
      <c r="G84" s="66"/>
      <c r="H84" s="70" t="s">
        <v>316</v>
      </c>
      <c r="I84" s="71"/>
      <c r="J84" s="71"/>
      <c r="K84" s="70" t="s">
        <v>1467</v>
      </c>
      <c r="L84" s="74">
        <v>837.2845883727759</v>
      </c>
      <c r="M84" s="75">
        <v>3138.090576171875</v>
      </c>
      <c r="N84" s="75">
        <v>1180.311767578125</v>
      </c>
      <c r="O84" s="76"/>
      <c r="P84" s="77"/>
      <c r="Q84" s="77"/>
      <c r="R84" s="89"/>
      <c r="S84" s="48">
        <v>1</v>
      </c>
      <c r="T84" s="48">
        <v>0</v>
      </c>
      <c r="U84" s="49">
        <v>0</v>
      </c>
      <c r="V84" s="49">
        <v>0.00565</v>
      </c>
      <c r="W84" s="49">
        <v>0.010876</v>
      </c>
      <c r="X84" s="49">
        <v>0.399642</v>
      </c>
      <c r="Y84" s="49">
        <v>0</v>
      </c>
      <c r="Z84" s="49">
        <v>0</v>
      </c>
      <c r="AA84" s="72">
        <v>84</v>
      </c>
      <c r="AB84" s="72"/>
      <c r="AC84" s="73"/>
      <c r="AD84" s="79" t="s">
        <v>985</v>
      </c>
      <c r="AE84" s="79">
        <v>6240</v>
      </c>
      <c r="AF84" s="79">
        <v>523519</v>
      </c>
      <c r="AG84" s="79">
        <v>12561</v>
      </c>
      <c r="AH84" s="79">
        <v>6746</v>
      </c>
      <c r="AI84" s="79"/>
      <c r="AJ84" s="79" t="s">
        <v>1066</v>
      </c>
      <c r="AK84" s="79" t="s">
        <v>1109</v>
      </c>
      <c r="AL84" s="84" t="s">
        <v>1174</v>
      </c>
      <c r="AM84" s="79"/>
      <c r="AN84" s="81">
        <v>39827.86246527778</v>
      </c>
      <c r="AO84" s="84" t="s">
        <v>1249</v>
      </c>
      <c r="AP84" s="79" t="b">
        <v>0</v>
      </c>
      <c r="AQ84" s="79" t="b">
        <v>0</v>
      </c>
      <c r="AR84" s="79" t="b">
        <v>0</v>
      </c>
      <c r="AS84" s="79" t="s">
        <v>866</v>
      </c>
      <c r="AT84" s="79">
        <v>5829</v>
      </c>
      <c r="AU84" s="84" t="s">
        <v>1262</v>
      </c>
      <c r="AV84" s="79" t="b">
        <v>1</v>
      </c>
      <c r="AW84" s="79" t="s">
        <v>1327</v>
      </c>
      <c r="AX84" s="84" t="s">
        <v>1409</v>
      </c>
      <c r="AY84" s="79" t="s">
        <v>65</v>
      </c>
      <c r="AZ84" s="79"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90" t="s">
        <v>317</v>
      </c>
      <c r="B85" s="91"/>
      <c r="C85" s="91" t="s">
        <v>64</v>
      </c>
      <c r="D85" s="92">
        <v>166.33472010513486</v>
      </c>
      <c r="E85" s="93"/>
      <c r="F85" s="104" t="s">
        <v>1326</v>
      </c>
      <c r="G85" s="91"/>
      <c r="H85" s="94" t="s">
        <v>317</v>
      </c>
      <c r="I85" s="95"/>
      <c r="J85" s="95"/>
      <c r="K85" s="94" t="s">
        <v>1468</v>
      </c>
      <c r="L85" s="96">
        <v>5.325846800517799</v>
      </c>
      <c r="M85" s="97">
        <v>3666.88525390625</v>
      </c>
      <c r="N85" s="97">
        <v>3203.00146484375</v>
      </c>
      <c r="O85" s="98"/>
      <c r="P85" s="99"/>
      <c r="Q85" s="99"/>
      <c r="R85" s="100"/>
      <c r="S85" s="48">
        <v>1</v>
      </c>
      <c r="T85" s="48">
        <v>0</v>
      </c>
      <c r="U85" s="49">
        <v>0</v>
      </c>
      <c r="V85" s="49">
        <v>0.00565</v>
      </c>
      <c r="W85" s="49">
        <v>0.010876</v>
      </c>
      <c r="X85" s="49">
        <v>0.399642</v>
      </c>
      <c r="Y85" s="49">
        <v>0</v>
      </c>
      <c r="Z85" s="49">
        <v>0</v>
      </c>
      <c r="AA85" s="101">
        <v>85</v>
      </c>
      <c r="AB85" s="101"/>
      <c r="AC85" s="102"/>
      <c r="AD85" s="79" t="s">
        <v>986</v>
      </c>
      <c r="AE85" s="79">
        <v>2909</v>
      </c>
      <c r="AF85" s="79">
        <v>2709</v>
      </c>
      <c r="AG85" s="79">
        <v>6301</v>
      </c>
      <c r="AH85" s="79">
        <v>2213</v>
      </c>
      <c r="AI85" s="79"/>
      <c r="AJ85" s="79" t="s">
        <v>1067</v>
      </c>
      <c r="AK85" s="79" t="s">
        <v>1110</v>
      </c>
      <c r="AL85" s="79"/>
      <c r="AM85" s="79"/>
      <c r="AN85" s="81">
        <v>40193.66775462963</v>
      </c>
      <c r="AO85" s="84" t="s">
        <v>1250</v>
      </c>
      <c r="AP85" s="79" t="b">
        <v>0</v>
      </c>
      <c r="AQ85" s="79" t="b">
        <v>0</v>
      </c>
      <c r="AR85" s="79" t="b">
        <v>1</v>
      </c>
      <c r="AS85" s="79" t="s">
        <v>866</v>
      </c>
      <c r="AT85" s="79">
        <v>84</v>
      </c>
      <c r="AU85" s="84" t="s">
        <v>1258</v>
      </c>
      <c r="AV85" s="79" t="b">
        <v>0</v>
      </c>
      <c r="AW85" s="79" t="s">
        <v>1327</v>
      </c>
      <c r="AX85" s="84" t="s">
        <v>1410</v>
      </c>
      <c r="AY85" s="79" t="s">
        <v>65</v>
      </c>
      <c r="AZ85" s="79" t="str">
        <f>REPLACE(INDEX(GroupVertices[Group],MATCH(Vertices[[#This Row],[Vertex]],GroupVertices[Vertex],0)),1,1,"")</f>
        <v>1</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hyperlinks>
    <hyperlink ref="AL4" r:id="rId1" display="https://t.co/jccEPexHPc"/>
    <hyperlink ref="AL5" r:id="rId2" display="https://t.co/1A8CnmuU7j"/>
    <hyperlink ref="AL7" r:id="rId3" display="https://t.co/2lwXNMECcH"/>
    <hyperlink ref="AL9" r:id="rId4" display="https://t.co/j2VbLm98EQ"/>
    <hyperlink ref="AL10" r:id="rId5" display="https://t.co/j4HBPuI8LK"/>
    <hyperlink ref="AL11" r:id="rId6" display="https://t.co/1JsMan5qVA"/>
    <hyperlink ref="AL12" r:id="rId7" display="https://t.co/oUCSiQGrD3"/>
    <hyperlink ref="AL13" r:id="rId8" display="https://t.co/gNflun2cA0"/>
    <hyperlink ref="AL15" r:id="rId9" display="https://t.co/2b0OM7KpCg"/>
    <hyperlink ref="AL16" r:id="rId10" display="https://t.co/Jqyqgz1mPu"/>
    <hyperlink ref="AL17" r:id="rId11" display="https://t.co/amDOQT4bgc"/>
    <hyperlink ref="AL18" r:id="rId12" display="https://t.co/2uEwVj4bIq"/>
    <hyperlink ref="AL19" r:id="rId13" display="https://t.co/iJkUnDpXt7"/>
    <hyperlink ref="AL20" r:id="rId14" display="https://t.co/pktSyY5MNl"/>
    <hyperlink ref="AL21" r:id="rId15" display="https://t.co/J8LDxR6umd"/>
    <hyperlink ref="AL22" r:id="rId16" display="https://t.co/J91O1k4MJT"/>
    <hyperlink ref="AL23" r:id="rId17" display="https://t.co/ykaY0lMyOD"/>
    <hyperlink ref="AL24" r:id="rId18" display="https://t.co/RHnSZPvhy7"/>
    <hyperlink ref="AL27" r:id="rId19" display="http://t.co/Ob5nESLr2Q"/>
    <hyperlink ref="AL28" r:id="rId20" display="http://t.co/cf7rVjNBRN"/>
    <hyperlink ref="AL29" r:id="rId21" display="https://t.co/l2PFgvR1hq"/>
    <hyperlink ref="AL30" r:id="rId22" display="http://t.co/InGd1J6I6k"/>
    <hyperlink ref="AL31" r:id="rId23" display="https://t.co/HySV1YB9an"/>
    <hyperlink ref="AL32" r:id="rId24" display="https://t.co/5fwv2uCQN4"/>
    <hyperlink ref="AL33" r:id="rId25" display="http://t.co/tJjTJuNMyR"/>
    <hyperlink ref="AL34" r:id="rId26" display="https://t.co/4NT06MgNms"/>
    <hyperlink ref="AL35" r:id="rId27" display="https://t.co/6oOrgSTi3y"/>
    <hyperlink ref="AL36" r:id="rId28" display="https://t.co/rr4zejtDOm"/>
    <hyperlink ref="AL37" r:id="rId29" display="https://t.co/G2DAGmjhmn"/>
    <hyperlink ref="AL38" r:id="rId30" display="https://t.co/GAz8FfAM0N"/>
    <hyperlink ref="AL40" r:id="rId31" display="https://t.co/Q1UkeCTepE"/>
    <hyperlink ref="AL42" r:id="rId32" display="https://t.co/yB13sULKj3"/>
    <hyperlink ref="AL43" r:id="rId33" display="https://t.co/YoOhqJN5ti"/>
    <hyperlink ref="AL45" r:id="rId34" display="https://t.co/fskJdeHBZ6"/>
    <hyperlink ref="AL46" r:id="rId35" display="https://t.co/cezXGRUiBe"/>
    <hyperlink ref="AL49" r:id="rId36" display="https://t.co/UiPWQuTf0g"/>
    <hyperlink ref="AL50" r:id="rId37" display="https://t.co/fl0QBnknUm"/>
    <hyperlink ref="AL51" r:id="rId38" display="https://t.co/znUVCNkM8a"/>
    <hyperlink ref="AL52" r:id="rId39" display="https://t.co/6RuablteiA"/>
    <hyperlink ref="AL53" r:id="rId40" display="https://t.co/lK7u9AYRIn"/>
    <hyperlink ref="AL54" r:id="rId41" display="https://t.co/ZdQo9bNfEs"/>
    <hyperlink ref="AL55" r:id="rId42" display="https://t.co/lTV4MDWDCw"/>
    <hyperlink ref="AL58" r:id="rId43" display="https://t.co/4GXgLrUdGC"/>
    <hyperlink ref="AL60" r:id="rId44" display="https://t.co/pTksyRuaOx"/>
    <hyperlink ref="AL61" r:id="rId45" display="http://t.co/P5yQLzHRKm"/>
    <hyperlink ref="AL62" r:id="rId46" display="http://t.co/177fJYDjdc"/>
    <hyperlink ref="AL63" r:id="rId47" display="https://t.co/EICtYs51nv"/>
    <hyperlink ref="AL64" r:id="rId48" display="https://t.co/cQt2rglAk1"/>
    <hyperlink ref="AL65" r:id="rId49" display="http://t.co/hUkRwzGvVt"/>
    <hyperlink ref="AL66" r:id="rId50" display="http://t.co/Cxv2go6NTe"/>
    <hyperlink ref="AL68" r:id="rId51" display="https://t.co/yT3U8uar8u"/>
    <hyperlink ref="AL69" r:id="rId52" display="https://t.co/xofHd5uetw"/>
    <hyperlink ref="AL71" r:id="rId53" display="https://t.co/wSkMrxM7HD"/>
    <hyperlink ref="AL72" r:id="rId54" display="https://t.co/MHeIqhWBDZ"/>
    <hyperlink ref="AL73" r:id="rId55" display="https://t.co/rTUaUBqk9v"/>
    <hyperlink ref="AL74" r:id="rId56" display="https://t.co/HySV1YB9an"/>
    <hyperlink ref="AL76" r:id="rId57" display="https://t.co/0omM4Mzsrk"/>
    <hyperlink ref="AL77" r:id="rId58" display="https://t.co/eYydzsS9fp"/>
    <hyperlink ref="AL78" r:id="rId59" display="https://t.co/Fl8zDReDyr"/>
    <hyperlink ref="AL79" r:id="rId60" display="https://t.co/zbQwQXvan0"/>
    <hyperlink ref="AL80" r:id="rId61" display="http://t.co/MYgAduTyvo"/>
    <hyperlink ref="AL81" r:id="rId62" display="https://t.co/BHtmBHA4qP"/>
    <hyperlink ref="AL82" r:id="rId63" display="https://t.co/8h0XBXKtsp"/>
    <hyperlink ref="AL83" r:id="rId64" display="https://t.co/qw8MUuB4Ly"/>
    <hyperlink ref="AL84" r:id="rId65" display="https://t.co/4ZyG9FgkYe"/>
    <hyperlink ref="AO3" r:id="rId66" display="https://pbs.twimg.com/profile_banners/42256047/1436561650"/>
    <hyperlink ref="AO4" r:id="rId67" display="https://pbs.twimg.com/profile_banners/1010890008067272704/1549129936"/>
    <hyperlink ref="AO5" r:id="rId68" display="https://pbs.twimg.com/profile_banners/2525375635/1495605571"/>
    <hyperlink ref="AO6" r:id="rId69" display="https://pbs.twimg.com/profile_banners/3901333876/1448285887"/>
    <hyperlink ref="AO7" r:id="rId70" display="https://pbs.twimg.com/profile_banners/1069149654204469248/1553540457"/>
    <hyperlink ref="AO8" r:id="rId71" display="https://pbs.twimg.com/profile_banners/18714562/1412357569"/>
    <hyperlink ref="AO9" r:id="rId72" display="https://pbs.twimg.com/profile_banners/925269775294586880/1509437104"/>
    <hyperlink ref="AO10" r:id="rId73" display="https://pbs.twimg.com/profile_banners/1568368735/1555355748"/>
    <hyperlink ref="AO11" r:id="rId74" display="https://pbs.twimg.com/profile_banners/992071184467587077/1557755910"/>
    <hyperlink ref="AO12" r:id="rId75" display="https://pbs.twimg.com/profile_banners/997022457310527488/1528286582"/>
    <hyperlink ref="AO13" r:id="rId76" display="https://pbs.twimg.com/profile_banners/1020338979743334400/1554981480"/>
    <hyperlink ref="AO14" r:id="rId77" display="https://pbs.twimg.com/profile_banners/1039837843978428416/1536753461"/>
    <hyperlink ref="AO15" r:id="rId78" display="https://pbs.twimg.com/profile_banners/1040607926925381637/1539169412"/>
    <hyperlink ref="AO16" r:id="rId79" display="https://pbs.twimg.com/profile_banners/1042143921202241536/1549116377"/>
    <hyperlink ref="AO18" r:id="rId80" display="https://pbs.twimg.com/profile_banners/1046331844835332096/1551619070"/>
    <hyperlink ref="AO19" r:id="rId81" display="https://pbs.twimg.com/profile_banners/1057290667305693185/1546804187"/>
    <hyperlink ref="AO20" r:id="rId82" display="https://pbs.twimg.com/profile_banners/1064616049054756865/1544206334"/>
    <hyperlink ref="AO21" r:id="rId83" display="https://pbs.twimg.com/profile_banners/1068086398236991488/1550908540"/>
    <hyperlink ref="AO22" r:id="rId84" display="https://pbs.twimg.com/profile_banners/1068522214629113857/1557264319"/>
    <hyperlink ref="AO23" r:id="rId85" display="https://pbs.twimg.com/profile_banners/1068663064558489600/1548617946"/>
    <hyperlink ref="AO24" r:id="rId86" display="https://pbs.twimg.com/profile_banners/163900673/1515866007"/>
    <hyperlink ref="AO25" r:id="rId87" display="https://pbs.twimg.com/profile_banners/1049756744879095809/1539116790"/>
    <hyperlink ref="AO26" r:id="rId88" display="https://pbs.twimg.com/profile_banners/4885832650/1496064103"/>
    <hyperlink ref="AO27" r:id="rId89" display="https://pbs.twimg.com/profile_banners/472867697/1548174413"/>
    <hyperlink ref="AO29" r:id="rId90" display="https://pbs.twimg.com/profile_banners/587099497/1545012073"/>
    <hyperlink ref="AO30" r:id="rId91" display="https://pbs.twimg.com/profile_banners/254706272/1360661510"/>
    <hyperlink ref="AO31" r:id="rId92" display="https://pbs.twimg.com/profile_banners/20668046/1488373914"/>
    <hyperlink ref="AO32" r:id="rId93" display="https://pbs.twimg.com/profile_banners/520470702/1555502808"/>
    <hyperlink ref="AO34" r:id="rId94" display="https://pbs.twimg.com/profile_banners/151453729/1552586630"/>
    <hyperlink ref="AO35" r:id="rId95" display="https://pbs.twimg.com/profile_banners/4653878354/1470967118"/>
    <hyperlink ref="AO36" r:id="rId96" display="https://pbs.twimg.com/profile_banners/7555262/1549394900"/>
    <hyperlink ref="AO37" r:id="rId97" display="https://pbs.twimg.com/profile_banners/946569284/1445731434"/>
    <hyperlink ref="AO38" r:id="rId98" display="https://pbs.twimg.com/profile_banners/826749341557743616/1533985054"/>
    <hyperlink ref="AO39" r:id="rId99" display="https://pbs.twimg.com/profile_banners/1055770688668213248/1540550693"/>
    <hyperlink ref="AO40" r:id="rId100" display="https://pbs.twimg.com/profile_banners/759173695998988288/1544369215"/>
    <hyperlink ref="AO41" r:id="rId101" display="https://pbs.twimg.com/profile_banners/987623690018938880/1528233098"/>
    <hyperlink ref="AO42" r:id="rId102" display="https://pbs.twimg.com/profile_banners/3861349456/1542484537"/>
    <hyperlink ref="AO43" r:id="rId103" display="https://pbs.twimg.com/profile_banners/72312144/1549543900"/>
    <hyperlink ref="AO44" r:id="rId104" display="https://pbs.twimg.com/profile_banners/786847092803330048/1540203027"/>
    <hyperlink ref="AO45" r:id="rId105" display="https://pbs.twimg.com/profile_banners/16310048/1464830306"/>
    <hyperlink ref="AO46" r:id="rId106" display="https://pbs.twimg.com/profile_banners/107938429/1557656990"/>
    <hyperlink ref="AO47" r:id="rId107" display="https://pbs.twimg.com/profile_banners/857187994536693760/1557724875"/>
    <hyperlink ref="AO48" r:id="rId108" display="https://pbs.twimg.com/profile_banners/1314511501/1538325270"/>
    <hyperlink ref="AO49" r:id="rId109" display="https://pbs.twimg.com/profile_banners/109895940/1401378631"/>
    <hyperlink ref="AO50" r:id="rId110" display="https://pbs.twimg.com/profile_banners/241702552/1351348405"/>
    <hyperlink ref="AO51" r:id="rId111" display="https://pbs.twimg.com/profile_banners/1094793890224369664/1551024721"/>
    <hyperlink ref="AO53" r:id="rId112" display="https://pbs.twimg.com/profile_banners/346556799/1555372614"/>
    <hyperlink ref="AO54" r:id="rId113" display="https://pbs.twimg.com/profile_banners/56366858/1479122559"/>
    <hyperlink ref="AO55" r:id="rId114" display="https://pbs.twimg.com/profile_banners/1118518020249460736/1555512037"/>
    <hyperlink ref="AO56" r:id="rId115" display="https://pbs.twimg.com/profile_banners/126670762/1532120199"/>
    <hyperlink ref="AO57" r:id="rId116" display="https://pbs.twimg.com/profile_banners/304679484/1554409067"/>
    <hyperlink ref="AO60" r:id="rId117" display="https://pbs.twimg.com/profile_banners/362391461/1440556912"/>
    <hyperlink ref="AO61" r:id="rId118" display="https://pbs.twimg.com/profile_banners/25311070/1546964308"/>
    <hyperlink ref="AO62" r:id="rId119" display="https://pbs.twimg.com/profile_banners/4898091/1523880253"/>
    <hyperlink ref="AO63" r:id="rId120" display="https://pbs.twimg.com/profile_banners/19427681/1388734358"/>
    <hyperlink ref="AO64" r:id="rId121" display="https://pbs.twimg.com/profile_banners/2706427755/1557309329"/>
    <hyperlink ref="AO65" r:id="rId122" display="https://pbs.twimg.com/profile_banners/161085211/1537805406"/>
    <hyperlink ref="AO66" r:id="rId123" display="https://pbs.twimg.com/profile_banners/125351426/1515766527"/>
    <hyperlink ref="AO67" r:id="rId124" display="https://pbs.twimg.com/profile_banners/3036351777/1479646199"/>
    <hyperlink ref="AO68" r:id="rId125" display="https://pbs.twimg.com/profile_banners/294040042/1506336470"/>
    <hyperlink ref="AO70" r:id="rId126" display="https://pbs.twimg.com/profile_banners/110527956/1545167207"/>
    <hyperlink ref="AO71" r:id="rId127" display="https://pbs.twimg.com/profile_banners/633711980/1555856751"/>
    <hyperlink ref="AO72" r:id="rId128" display="https://pbs.twimg.com/profile_banners/18862112/1490097106"/>
    <hyperlink ref="AO73" r:id="rId129" display="https://pbs.twimg.com/profile_banners/725707444991758336/1488377853"/>
    <hyperlink ref="AO74" r:id="rId130" display="https://pbs.twimg.com/profile_banners/614230808/1544800471"/>
    <hyperlink ref="AO75" r:id="rId131" display="https://pbs.twimg.com/profile_banners/815552377981956096/1484391164"/>
    <hyperlink ref="AO76" r:id="rId132" display="https://pbs.twimg.com/profile_banners/306847032/1391190366"/>
    <hyperlink ref="AO77" r:id="rId133" display="https://pbs.twimg.com/profile_banners/270459817/1481358004"/>
    <hyperlink ref="AO78" r:id="rId134" display="https://pbs.twimg.com/profile_banners/322242792/1491919973"/>
    <hyperlink ref="AO79" r:id="rId135" display="https://pbs.twimg.com/profile_banners/3055629340/1549466092"/>
    <hyperlink ref="AO80" r:id="rId136" display="https://pbs.twimg.com/profile_banners/516757783/1400056139"/>
    <hyperlink ref="AO81" r:id="rId137" display="https://pbs.twimg.com/profile_banners/1354537748/1557225051"/>
    <hyperlink ref="AO82" r:id="rId138" display="https://pbs.twimg.com/profile_banners/128827865/1443004482"/>
    <hyperlink ref="AO83" r:id="rId139" display="https://pbs.twimg.com/profile_banners/205301346/1554507349"/>
    <hyperlink ref="AO84" r:id="rId140" display="https://pbs.twimg.com/profile_banners/18994444/1549889336"/>
    <hyperlink ref="AO85" r:id="rId141" display="https://pbs.twimg.com/profile_banners/105179350/1399239809"/>
    <hyperlink ref="AU3" r:id="rId142" display="http://abs.twimg.com/images/themes/theme10/bg.gif"/>
    <hyperlink ref="AU4" r:id="rId143" display="http://abs.twimg.com/images/themes/theme1/bg.png"/>
    <hyperlink ref="AU5" r:id="rId144" display="http://abs.twimg.com/images/themes/theme1/bg.png"/>
    <hyperlink ref="AU6" r:id="rId145" display="http://abs.twimg.com/images/themes/theme1/bg.png"/>
    <hyperlink ref="AU7" r:id="rId146" display="http://abs.twimg.com/images/themes/theme1/bg.png"/>
    <hyperlink ref="AU8" r:id="rId147" display="http://abs.twimg.com/images/themes/theme1/bg.png"/>
    <hyperlink ref="AU9" r:id="rId148" display="http://abs.twimg.com/images/themes/theme1/bg.png"/>
    <hyperlink ref="AU10" r:id="rId149" display="http://abs.twimg.com/images/themes/theme16/bg.gif"/>
    <hyperlink ref="AU12" r:id="rId150" display="http://abs.twimg.com/images/themes/theme1/bg.png"/>
    <hyperlink ref="AU15" r:id="rId151" display="http://abs.twimg.com/images/themes/theme1/bg.png"/>
    <hyperlink ref="AU16" r:id="rId152" display="http://abs.twimg.com/images/themes/theme1/bg.png"/>
    <hyperlink ref="AU19" r:id="rId153" display="http://abs.twimg.com/images/themes/theme1/bg.png"/>
    <hyperlink ref="AU22" r:id="rId154" display="http://abs.twimg.com/images/themes/theme1/bg.png"/>
    <hyperlink ref="AU24" r:id="rId155" display="http://abs.twimg.com/images/themes/theme1/bg.png"/>
    <hyperlink ref="AU27" r:id="rId156" display="http://abs.twimg.com/images/themes/theme4/bg.gif"/>
    <hyperlink ref="AU28" r:id="rId157" display="http://abs.twimg.com/images/themes/theme1/bg.png"/>
    <hyperlink ref="AU29" r:id="rId158" display="http://abs.twimg.com/images/themes/theme14/bg.gif"/>
    <hyperlink ref="AU30" r:id="rId159" display="http://abs.twimg.com/images/themes/theme1/bg.png"/>
    <hyperlink ref="AU31" r:id="rId160" display="http://abs.twimg.com/images/themes/theme15/bg.png"/>
    <hyperlink ref="AU32" r:id="rId161" display="http://abs.twimg.com/images/themes/theme1/bg.png"/>
    <hyperlink ref="AU33" r:id="rId162" display="http://abs.twimg.com/images/themes/theme15/bg.png"/>
    <hyperlink ref="AU34" r:id="rId163" display="http://abs.twimg.com/images/themes/theme1/bg.png"/>
    <hyperlink ref="AU35" r:id="rId164" display="http://abs.twimg.com/images/themes/theme1/bg.png"/>
    <hyperlink ref="AU36" r:id="rId165" display="http://abs.twimg.com/images/themes/theme18/bg.gif"/>
    <hyperlink ref="AU37" r:id="rId166" display="http://abs.twimg.com/images/themes/theme1/bg.png"/>
    <hyperlink ref="AU39" r:id="rId167" display="http://abs.twimg.com/images/themes/theme1/bg.png"/>
    <hyperlink ref="AU40" r:id="rId168" display="http://abs.twimg.com/images/themes/theme1/bg.png"/>
    <hyperlink ref="AU41" r:id="rId169" display="http://abs.twimg.com/images/themes/theme1/bg.png"/>
    <hyperlink ref="AU42" r:id="rId170" display="http://abs.twimg.com/images/themes/theme1/bg.png"/>
    <hyperlink ref="AU43" r:id="rId171" display="http://abs.twimg.com/images/themes/theme1/bg.png"/>
    <hyperlink ref="AU45" r:id="rId172" display="http://abs.twimg.com/images/themes/theme1/bg.png"/>
    <hyperlink ref="AU46" r:id="rId173" display="http://abs.twimg.com/images/themes/theme1/bg.png"/>
    <hyperlink ref="AU48" r:id="rId174" display="http://abs.twimg.com/images/themes/theme1/bg.png"/>
    <hyperlink ref="AU49" r:id="rId175" display="http://abs.twimg.com/images/themes/theme1/bg.png"/>
    <hyperlink ref="AU50" r:id="rId176" display="http://abs.twimg.com/images/themes/theme1/bg.png"/>
    <hyperlink ref="AU52" r:id="rId177" display="http://abs.twimg.com/images/themes/theme1/bg.png"/>
    <hyperlink ref="AU53" r:id="rId178" display="http://abs.twimg.com/images/themes/theme1/bg.png"/>
    <hyperlink ref="AU54" r:id="rId179" display="http://abs.twimg.com/images/themes/theme5/bg.gif"/>
    <hyperlink ref="AU56" r:id="rId180" display="http://abs.twimg.com/images/themes/theme1/bg.png"/>
    <hyperlink ref="AU57" r:id="rId181" display="http://abs.twimg.com/images/themes/theme14/bg.gif"/>
    <hyperlink ref="AU58" r:id="rId182" display="http://abs.twimg.com/images/themes/theme1/bg.png"/>
    <hyperlink ref="AU59" r:id="rId183" display="http://abs.twimg.com/images/themes/theme1/bg.png"/>
    <hyperlink ref="AU60" r:id="rId184" display="http://abs.twimg.com/images/themes/theme2/bg.gif"/>
    <hyperlink ref="AU61" r:id="rId185" display="http://abs.twimg.com/images/themes/theme6/bg.gif"/>
    <hyperlink ref="AU62" r:id="rId186" display="http://abs.twimg.com/images/themes/theme1/bg.png"/>
    <hyperlink ref="AU63" r:id="rId187" display="http://abs.twimg.com/images/themes/theme1/bg.png"/>
    <hyperlink ref="AU64" r:id="rId188" display="http://abs.twimg.com/images/themes/theme1/bg.png"/>
    <hyperlink ref="AU65" r:id="rId189" display="http://abs.twimg.com/images/themes/theme1/bg.png"/>
    <hyperlink ref="AU66" r:id="rId190" display="http://abs.twimg.com/images/themes/theme1/bg.png"/>
    <hyperlink ref="AU67" r:id="rId191" display="http://abs.twimg.com/images/themes/theme1/bg.png"/>
    <hyperlink ref="AU68" r:id="rId192" display="http://abs.twimg.com/images/themes/theme14/bg.gif"/>
    <hyperlink ref="AU69" r:id="rId193" display="http://abs.twimg.com/images/themes/theme9/bg.gif"/>
    <hyperlink ref="AU70" r:id="rId194" display="http://abs.twimg.com/images/themes/theme14/bg.gif"/>
    <hyperlink ref="AU71" r:id="rId195" display="http://abs.twimg.com/images/themes/theme1/bg.png"/>
    <hyperlink ref="AU72" r:id="rId196" display="http://abs.twimg.com/images/themes/theme9/bg.gif"/>
    <hyperlink ref="AU73" r:id="rId197" display="http://abs.twimg.com/images/themes/theme1/bg.png"/>
    <hyperlink ref="AU74" r:id="rId198" display="http://abs.twimg.com/images/themes/theme1/bg.png"/>
    <hyperlink ref="AU75" r:id="rId199" display="http://abs.twimg.com/images/themes/theme1/bg.png"/>
    <hyperlink ref="AU76" r:id="rId200" display="http://abs.twimg.com/images/themes/theme1/bg.png"/>
    <hyperlink ref="AU77" r:id="rId201" display="http://abs.twimg.com/images/themes/theme1/bg.png"/>
    <hyperlink ref="AU78" r:id="rId202" display="http://abs.twimg.com/images/themes/theme1/bg.png"/>
    <hyperlink ref="AU79" r:id="rId203" display="http://abs.twimg.com/images/themes/theme1/bg.png"/>
    <hyperlink ref="AU80" r:id="rId204" display="http://abs.twimg.com/images/themes/theme1/bg.png"/>
    <hyperlink ref="AU81" r:id="rId205" display="http://abs.twimg.com/images/themes/theme1/bg.png"/>
    <hyperlink ref="AU82" r:id="rId206" display="http://abs.twimg.com/images/themes/theme14/bg.gif"/>
    <hyperlink ref="AU83" r:id="rId207" display="http://abs.twimg.com/images/themes/theme1/bg.png"/>
    <hyperlink ref="AU84" r:id="rId208" display="http://abs.twimg.com/images/themes/theme9/bg.gif"/>
    <hyperlink ref="AU85" r:id="rId209" display="http://abs.twimg.com/images/themes/theme18/bg.gif"/>
    <hyperlink ref="F3" r:id="rId210" display="http://pbs.twimg.com/profile_images/294098550/ashpicsq_normal.jpg"/>
    <hyperlink ref="F4" r:id="rId211" display="http://pbs.twimg.com/profile_images/1106936493849886726/Q5ItOAv2_normal.png"/>
    <hyperlink ref="F5" r:id="rId212" display="http://pbs.twimg.com/profile_images/1101139263129825280/G5OsaxVg_normal.jpg"/>
    <hyperlink ref="F6" r:id="rId213" display="http://pbs.twimg.com/profile_images/1074383168294281217/HQvJoz7b_normal.jpg"/>
    <hyperlink ref="F7" r:id="rId214" display="http://pbs.twimg.com/profile_images/1081171630016159745/2iNZS4kj_normal.jpg"/>
    <hyperlink ref="F8" r:id="rId215" display="http://pbs.twimg.com/profile_images/863361933847785472/df2N8tqx_normal.jpg"/>
    <hyperlink ref="F9" r:id="rId216" display="http://pbs.twimg.com/profile_images/925272322826756096/UJA91DoZ_normal.jpg"/>
    <hyperlink ref="F10" r:id="rId217" display="http://pbs.twimg.com/profile_images/726711839762059264/TQcCfWe-_normal.jpg"/>
    <hyperlink ref="F11" r:id="rId218" display="http://pbs.twimg.com/profile_images/1127936683662553093/hRCOCz0b_normal.jpg"/>
    <hyperlink ref="F12" r:id="rId219" display="http://pbs.twimg.com/profile_images/997022956479025152/uK43gec4_normal.jpg"/>
    <hyperlink ref="F13" r:id="rId220" display="http://pbs.twimg.com/profile_images/1026405546553950208/EWe5bpqv_normal.jpg"/>
    <hyperlink ref="F14" r:id="rId221" display="http://pbs.twimg.com/profile_images/1124029229656621056/aBZvezMX_normal.png"/>
    <hyperlink ref="F15" r:id="rId222" display="http://pbs.twimg.com/profile_images/1040608579269677056/Ub54tSAv_normal.jpg"/>
    <hyperlink ref="F16" r:id="rId223" display="http://pbs.twimg.com/profile_images/1042308767914909696/qB5FE3fD_normal.jpg"/>
    <hyperlink ref="F17" r:id="rId224" display="http://pbs.twimg.com/profile_images/1044265976504754178/POKa15aR_normal.jpg"/>
    <hyperlink ref="F18" r:id="rId225" display="http://pbs.twimg.com/profile_images/1104400830457876480/W8W1MM2k_normal.jpg"/>
    <hyperlink ref="F19" r:id="rId226" display="http://pbs.twimg.com/profile_images/1082002668695011330/HFZ8hdhK_normal.jpg"/>
    <hyperlink ref="F20" r:id="rId227" display="http://pbs.twimg.com/profile_images/1084582236744286209/TvfMq9NU_normal.jpg"/>
    <hyperlink ref="F21" r:id="rId228" display="http://pbs.twimg.com/profile_images/1084812328644894727/u4NhodJd_normal.jpg"/>
    <hyperlink ref="F22" r:id="rId229" display="http://pbs.twimg.com/profile_images/1074673695581487109/FB5yhfiR_normal.jpg"/>
    <hyperlink ref="F23" r:id="rId230" display="http://pbs.twimg.com/profile_images/1089573314878717953/kn7pCZRC_normal.jpg"/>
    <hyperlink ref="F24" r:id="rId231" display="http://pbs.twimg.com/profile_images/1046034987361992704/5pJ0Pw3m_normal.jpg"/>
    <hyperlink ref="F25" r:id="rId232" display="http://pbs.twimg.com/profile_images/1049757637204697088/Tw800GiG_normal.jpg"/>
    <hyperlink ref="F26" r:id="rId233" display="http://pbs.twimg.com/profile_images/698836697845465089/Ys9QvpZJ_normal.jpg"/>
    <hyperlink ref="F27" r:id="rId234" display="http://pbs.twimg.com/profile_images/1115644280041820160/wIQgd5ir_normal.png"/>
    <hyperlink ref="F28" r:id="rId235" display="http://pbs.twimg.com/profile_images/2596880812/image_normal.jpg"/>
    <hyperlink ref="F29" r:id="rId236" display="http://pbs.twimg.com/profile_images/1084589217697681408/0y7Tp-Fq_normal.jpg"/>
    <hyperlink ref="F30" r:id="rId237" display="http://pbs.twimg.com/profile_images/1042766785408380928/b2NTSK4h_normal.jpg"/>
    <hyperlink ref="F31" r:id="rId238" display="http://pbs.twimg.com/profile_images/878174451078242304/YOIKyHYA_normal.jpg"/>
    <hyperlink ref="F32" r:id="rId239" display="http://pbs.twimg.com/profile_images/1024657406075330560/z8lc1k8Y_normal.jpg"/>
    <hyperlink ref="F33" r:id="rId240" display="http://pbs.twimg.com/profile_images/1194164046/737_cockpit_normal.jpg"/>
    <hyperlink ref="F34" r:id="rId241" display="http://pbs.twimg.com/profile_images/1892729669/Photo_47_normal.jpg"/>
    <hyperlink ref="F35" r:id="rId242" display="http://pbs.twimg.com/profile_images/763917100624715776/C8hiV68x_normal.jpg"/>
    <hyperlink ref="F36" r:id="rId243" display="http://pbs.twimg.com/profile_images/1122528640309317632/7fKhww1R_normal.png"/>
    <hyperlink ref="F37" r:id="rId244" display="http://pbs.twimg.com/profile_images/658071446309216256/73rkUfXL_normal.jpg"/>
    <hyperlink ref="F38" r:id="rId245" display="http://pbs.twimg.com/profile_images/1027482774075322368/TA3NfgRR_normal.jpg"/>
    <hyperlink ref="F39" r:id="rId246" display="http://pbs.twimg.com/profile_images/1109036814344568832/EMjgCcYw_normal.jpg"/>
    <hyperlink ref="F40" r:id="rId247" display="http://pbs.twimg.com/profile_images/1077027813214048256/65GYiGxa_normal.jpg"/>
    <hyperlink ref="F41" r:id="rId248" display="http://pbs.twimg.com/profile_images/987637779638243329/XbVnLn7X_normal.jpg"/>
    <hyperlink ref="F42" r:id="rId249" display="http://pbs.twimg.com/profile_images/1100154017802604544/8eD0TXhr_normal.jpg"/>
    <hyperlink ref="F43" r:id="rId250" display="http://pbs.twimg.com/profile_images/1093495547074433024/NFRGStbx_normal.jpg"/>
    <hyperlink ref="F44" r:id="rId251" display="http://pbs.twimg.com/profile_images/801350663921864704/iwtssBRC_normal.jpg"/>
    <hyperlink ref="F45" r:id="rId252" display="http://pbs.twimg.com/profile_images/378800000758550882/fc92c7f73abab274dd0784922a82a8b6_normal.png"/>
    <hyperlink ref="F46" r:id="rId253" display="http://pbs.twimg.com/profile_images/1116313295831564288/S79PjRyz_normal.png"/>
    <hyperlink ref="F47" r:id="rId254" display="http://pbs.twimg.com/profile_images/1127805978043400192/m854zrqm_normal.jpg"/>
    <hyperlink ref="F48" r:id="rId255" display="http://pbs.twimg.com/profile_images/1096552840724660224/H2RVxvfg_normal.png"/>
    <hyperlink ref="F49" r:id="rId256" display="http://pbs.twimg.com/profile_images/769109491019288576/NVLLkxRj_normal.jpg"/>
    <hyperlink ref="F50" r:id="rId257" display="http://pbs.twimg.com/profile_images/1088171765933723650/fcBHFXhi_normal.jpg"/>
    <hyperlink ref="F51" r:id="rId258" display="http://pbs.twimg.com/profile_images/1094794716355461120/6qxEDWkx_normal.jpg"/>
    <hyperlink ref="F52" r:id="rId259" display="http://pbs.twimg.com/profile_images/928673735380529153/Df4DIUBz_normal.jpg"/>
    <hyperlink ref="F53" r:id="rId260" display="http://pbs.twimg.com/profile_images/964947692953767937/aPtQ1RYu_normal.jpg"/>
    <hyperlink ref="F54" r:id="rId261" display="http://pbs.twimg.com/profile_images/707234049144840195/oOSySzdy_normal.jpg"/>
    <hyperlink ref="F55" r:id="rId262" display="http://pbs.twimg.com/profile_images/1124666020180975623/3owmdLmX_normal.jpg"/>
    <hyperlink ref="F56" r:id="rId263" display="http://pbs.twimg.com/profile_images/954143102725492740/8oBSKq2w_normal.jpg"/>
    <hyperlink ref="F57" r:id="rId264" display="http://pbs.twimg.com/profile_images/1113897557883670528/FhKwWDvp_normal.png"/>
    <hyperlink ref="F58" r:id="rId265" display="http://pbs.twimg.com/profile_images/79837191/Magdalena_Sawon_Postmasters_normal.jpg"/>
    <hyperlink ref="F59" r:id="rId266" display="http://pbs.twimg.com/profile_images/378800000063692684/28931d73b5c5cf2f2943e1f7ecefe764_normal.jpeg"/>
    <hyperlink ref="F60" r:id="rId267" display="http://pbs.twimg.com/profile_images/615953211988570112/ywkVEaPB_normal.jpg"/>
    <hyperlink ref="F61" r:id="rId268" display="http://pbs.twimg.com/profile_images/1016639074004762624/n5e0qDq6_normal.jpg"/>
    <hyperlink ref="F62" r:id="rId269" display="http://pbs.twimg.com/profile_images/931161479398686721/FI3te2Sw_normal.jpg"/>
    <hyperlink ref="F63" r:id="rId270" display="http://pbs.twimg.com/profile_images/1078597836311277569/kKuhBBrS_normal.jpg"/>
    <hyperlink ref="F64" r:id="rId271" display="http://pbs.twimg.com/profile_images/1125769775840362496/iJyhkBPK_normal.png"/>
    <hyperlink ref="F65" r:id="rId272" display="http://pbs.twimg.com/profile_images/491950301323096065/Psxib1qk_normal.jpeg"/>
    <hyperlink ref="F66" r:id="rId273" display="http://pbs.twimg.com/profile_images/950664838149300224/WQFFeJfH_normal.jpg"/>
    <hyperlink ref="F67" r:id="rId274" display="http://pbs.twimg.com/profile_images/753207972977844224/Yq5UzdZS_normal.jpg"/>
    <hyperlink ref="F68" r:id="rId275" display="http://pbs.twimg.com/profile_images/806589323520798720/Oe9T7lO__normal.jpg"/>
    <hyperlink ref="F69" r:id="rId276" display="http://pbs.twimg.com/profile_images/895423539553210368/q1Au_r5h_normal.jpg"/>
    <hyperlink ref="F70" r:id="rId277" display="http://pbs.twimg.com/profile_images/983447444288655360/nmoFq5mc_normal.jpg"/>
    <hyperlink ref="F71" r:id="rId278" display="http://pbs.twimg.com/profile_images/1078391037297639424/u1Pbamay_normal.jpg"/>
    <hyperlink ref="F72" r:id="rId279" display="http://pbs.twimg.com/profile_images/969930969515003904/yHmNXXag_normal.jpg"/>
    <hyperlink ref="F73" r:id="rId280" display="http://pbs.twimg.com/profile_images/836935738931429376/zP8Pja10_normal.jpg"/>
    <hyperlink ref="F74" r:id="rId281" display="http://pbs.twimg.com/profile_images/1003568023104520192/Z9O39i37_normal.jpg"/>
    <hyperlink ref="F75" r:id="rId282" display="http://pbs.twimg.com/profile_images/816293006198325248/FlTaZPBO_normal.jpg"/>
    <hyperlink ref="F76" r:id="rId283" display="http://pbs.twimg.com/profile_images/963918845051330568/ReXTF4E7_normal.jpg"/>
    <hyperlink ref="F77" r:id="rId284" display="http://pbs.twimg.com/profile_images/807500644957437952/TKjsiWC8_normal.jpg"/>
    <hyperlink ref="F78" r:id="rId285" display="http://pbs.twimg.com/profile_images/915212253615591424/vp2H7npV_normal.jpg"/>
    <hyperlink ref="F79" r:id="rId286" display="http://pbs.twimg.com/profile_images/1040256313748606976/qGbMhtto_normal.jpg"/>
    <hyperlink ref="F80" r:id="rId287" display="http://pbs.twimg.com/profile_images/875637004750344193/QdDLFtCw_normal.jpg"/>
    <hyperlink ref="F81" r:id="rId288" display="http://pbs.twimg.com/profile_images/1101510339529715714/sf5aYeTi_normal.png"/>
    <hyperlink ref="F82" r:id="rId289" display="http://pbs.twimg.com/profile_images/646360010411249664/qZiLTCBX_normal.jpg"/>
    <hyperlink ref="F83" r:id="rId290" display="http://pbs.twimg.com/profile_images/3192982714/1c6484527b086a307b1cbc24e1c7c072_normal.jpeg"/>
    <hyperlink ref="F84" r:id="rId291" display="http://pbs.twimg.com/profile_images/1013563961633959936/X5epMthl_normal.jpg"/>
    <hyperlink ref="F85" r:id="rId292" display="http://pbs.twimg.com/profile_images/638364226000654336/SALC9I-t_normal.png"/>
    <hyperlink ref="AX3" r:id="rId293" display="https://twitter.com/ashles3000"/>
    <hyperlink ref="AX4" r:id="rId294" display="https://twitter.com/gameartacademic"/>
    <hyperlink ref="AX5" r:id="rId295" display="https://twitter.com/vr_sam"/>
    <hyperlink ref="AX6" r:id="rId296" display="https://twitter.com/martinemannion"/>
    <hyperlink ref="AX7" r:id="rId297" display="https://twitter.com/diginorthampton"/>
    <hyperlink ref="AX8" r:id="rId298" display="https://twitter.com/grifster96"/>
    <hyperlink ref="AX9" r:id="rId299" display="https://twitter.com/irisiot"/>
    <hyperlink ref="AX10" r:id="rId300" display="https://twitter.com/northantshouruk"/>
    <hyperlink ref="AX11" r:id="rId301" display="https://twitter.com/decotheatre"/>
    <hyperlink ref="AX12" r:id="rId302" display="https://twitter.com/eruptiveclothin"/>
    <hyperlink ref="AX13" r:id="rId303" display="https://twitter.com/hobbycraft_rsl"/>
    <hyperlink ref="AX14" r:id="rId304" display="https://twitter.com/versatileeventm"/>
    <hyperlink ref="AX15" r:id="rId305" display="https://twitter.com/cobblerstome"/>
    <hyperlink ref="AX16" r:id="rId306" display="https://twitter.com/redoctagonuk"/>
    <hyperlink ref="AX17" r:id="rId307" display="https://twitter.com/squarefeetco"/>
    <hyperlink ref="AX18" r:id="rId308" display="https://twitter.com/fridgestreet"/>
    <hyperlink ref="AX19" r:id="rId309" display="https://twitter.com/mellowdeco"/>
    <hyperlink ref="AX20" r:id="rId310" display="https://twitter.com/cafetracknn"/>
    <hyperlink ref="AX21" r:id="rId311" display="https://twitter.com/towcestermarket"/>
    <hyperlink ref="AX22" r:id="rId312" display="https://twitter.com/heyfordbooks"/>
    <hyperlink ref="AX23" r:id="rId313" display="https://twitter.com/northamptonspe2"/>
    <hyperlink ref="AX24" r:id="rId314" display="https://twitter.com/olibasciano"/>
    <hyperlink ref="AX25" r:id="rId315" display="https://twitter.com/awb1101"/>
    <hyperlink ref="AX26" r:id="rId316" display="https://twitter.com/archaeomark1"/>
    <hyperlink ref="AX27" r:id="rId317" display="https://twitter.com/lovenorthampton"/>
    <hyperlink ref="AX28" r:id="rId318" display="https://twitter.com/brackleymorris"/>
    <hyperlink ref="AX29" r:id="rId319" display="https://twitter.com/aidan_wolf"/>
    <hyperlink ref="AX30" r:id="rId320" display="https://twitter.com/angry_voice"/>
    <hyperlink ref="AX31" r:id="rId321" display="https://twitter.com/uninorthants"/>
    <hyperlink ref="AX32" r:id="rId322" display="https://twitter.com/allthemwitches"/>
    <hyperlink ref="AX33" r:id="rId323" display="https://twitter.com/737sim"/>
    <hyperlink ref="AX34" r:id="rId324" display="https://twitter.com/iammaxnathan"/>
    <hyperlink ref="AX35" r:id="rId325" display="https://twitter.com/normalvr"/>
    <hyperlink ref="AX36" r:id="rId326" display="https://twitter.com/holly"/>
    <hyperlink ref="AX37" r:id="rId327" display="https://twitter.com/_alisongoodyear"/>
    <hyperlink ref="AX38" r:id="rId328" display="https://twitter.com/vertigovruk"/>
    <hyperlink ref="AX39" r:id="rId329" display="https://twitter.com/lovickdanny"/>
    <hyperlink ref="AX40" r:id="rId330" display="https://twitter.com/dannyyosh"/>
    <hyperlink ref="AX41" r:id="rId331" display="https://twitter.com/miriambellard"/>
    <hyperlink ref="AX42" r:id="rId332" display="https://twitter.com/noodlethings"/>
    <hyperlink ref="AX43" r:id="rId333" display="https://twitter.com/maxbarrister"/>
    <hyperlink ref="AX44" r:id="rId334" display="https://twitter.com/anisminic"/>
    <hyperlink ref="AX45" r:id="rId335" display="https://twitter.com/xiotex"/>
    <hyperlink ref="AX46" r:id="rId336" display="https://twitter.com/tprstly"/>
    <hyperlink ref="AX47" r:id="rId337" display="https://twitter.com/celtjules66"/>
    <hyperlink ref="AX48" r:id="rId338" display="https://twitter.com/gletherby"/>
    <hyperlink ref="AX49" r:id="rId339" display="https://twitter.com/historyscientis"/>
    <hyperlink ref="AX50" r:id="rId340" display="https://twitter.com/junrussell"/>
    <hyperlink ref="AX51" r:id="rId341" display="https://twitter.com/tomsgameart"/>
    <hyperlink ref="AX52" r:id="rId342" display="https://twitter.com/dr_alisherbaz"/>
    <hyperlink ref="AX53" r:id="rId343" display="https://twitter.com/drmmu"/>
    <hyperlink ref="AX54" r:id="rId344" display="https://twitter.com/scottturneruon"/>
    <hyperlink ref="AX55" r:id="rId345" display="https://twitter.com/humbugg__"/>
    <hyperlink ref="AX56" r:id="rId346" display="https://twitter.com/psn_electricdc"/>
    <hyperlink ref="AX57" r:id="rId347" display="https://twitter.com/hamillhimself"/>
    <hyperlink ref="AX58" r:id="rId348" display="https://twitter.com/magdasawon"/>
    <hyperlink ref="AX59" r:id="rId349" display="https://twitter.com/searleadrian"/>
    <hyperlink ref="AX60" r:id="rId350" display="https://twitter.com/robynhitchcock"/>
    <hyperlink ref="AX61" r:id="rId351" display="https://twitter.com/barbicancentre"/>
    <hyperlink ref="AX62" r:id="rId352" display="https://twitter.com/financialtimes"/>
    <hyperlink ref="AX63" r:id="rId353" display="https://twitter.com/januszczak"/>
    <hyperlink ref="AX64" r:id="rId354" display="https://twitter.com/nrthmptonevents"/>
    <hyperlink ref="AX65" r:id="rId355" display="https://twitter.com/umbrellafair"/>
    <hyperlink ref="AX66" r:id="rId356" display="https://twitter.com/hegoingglobal"/>
    <hyperlink ref="AX67" r:id="rId357" display="https://twitter.com/dmc_devecchi"/>
    <hyperlink ref="AX68" r:id="rId358" display="https://twitter.com/silent0siris"/>
    <hyperlink ref="AX69" r:id="rId359" display="https://twitter.com/omend4"/>
    <hyperlink ref="AX70" r:id="rId360" display="https://twitter.com/belgianboolean"/>
    <hyperlink ref="AX71" r:id="rId361" display="https://twitter.com/annahollinrake"/>
    <hyperlink ref="AX72" r:id="rId362" display="https://twitter.com/andywinter7t8"/>
    <hyperlink ref="AX73" r:id="rId363" display="https://twitter.com/uninhantsnews"/>
    <hyperlink ref="AX74" r:id="rId364" display="https://twitter.com/draldok"/>
    <hyperlink ref="AX75" r:id="rId365" display="https://twitter.com/deanoffast"/>
    <hyperlink ref="AX76" r:id="rId366" display="https://twitter.com/nick_petford"/>
    <hyperlink ref="AX77" r:id="rId367" display="https://twitter.com/revrichardcoles"/>
    <hyperlink ref="AX78" r:id="rId368" display="https://twitter.com/johnbirdswords"/>
    <hyperlink ref="AX79" r:id="rId369" display="https://twitter.com/secretartprize"/>
    <hyperlink ref="AX80" r:id="rId370" display="https://twitter.com/molarchaeology"/>
    <hyperlink ref="AX81" r:id="rId371" display="https://twitter.com/standrewscare"/>
    <hyperlink ref="AX82" r:id="rId372" display="https://twitter.com/armediauk"/>
    <hyperlink ref="AX83" r:id="rId373" display="https://twitter.com/nnpress"/>
    <hyperlink ref="AX84" r:id="rId374" display="https://twitter.com/ibm"/>
    <hyperlink ref="AX85" r:id="rId375" display="https://twitter.com/helencaldwel"/>
  </hyperlinks>
  <printOptions/>
  <pageMargins left="0.7" right="0.7" top="0.75" bottom="0.75" header="0.3" footer="0.3"/>
  <pageSetup horizontalDpi="600" verticalDpi="600" orientation="portrait" r:id="rId379"/>
  <legacyDrawing r:id="rId377"/>
  <tableParts>
    <tablePart r:id="rId3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1693</v>
      </c>
      <c r="Z2" s="13" t="s">
        <v>1709</v>
      </c>
      <c r="AA2" s="13" t="s">
        <v>1739</v>
      </c>
      <c r="AB2" s="13" t="s">
        <v>1799</v>
      </c>
      <c r="AC2" s="13" t="s">
        <v>1848</v>
      </c>
      <c r="AD2" s="13" t="s">
        <v>1875</v>
      </c>
      <c r="AE2" s="13" t="s">
        <v>1882</v>
      </c>
      <c r="AF2" s="13" t="s">
        <v>1900</v>
      </c>
      <c r="AG2" s="52" t="s">
        <v>2336</v>
      </c>
      <c r="AH2" s="52" t="s">
        <v>2337</v>
      </c>
      <c r="AI2" s="52" t="s">
        <v>2338</v>
      </c>
      <c r="AJ2" s="52" t="s">
        <v>2339</v>
      </c>
      <c r="AK2" s="52" t="s">
        <v>2340</v>
      </c>
      <c r="AL2" s="52" t="s">
        <v>2341</v>
      </c>
      <c r="AM2" s="52" t="s">
        <v>2342</v>
      </c>
      <c r="AN2" s="52" t="s">
        <v>2343</v>
      </c>
      <c r="AO2" s="52" t="s">
        <v>2346</v>
      </c>
    </row>
    <row r="3" spans="1:41" ht="15">
      <c r="A3" s="90" t="s">
        <v>1640</v>
      </c>
      <c r="B3" s="66" t="s">
        <v>1650</v>
      </c>
      <c r="C3" s="66" t="s">
        <v>56</v>
      </c>
      <c r="D3" s="113"/>
      <c r="E3" s="112"/>
      <c r="F3" s="114" t="s">
        <v>2388</v>
      </c>
      <c r="G3" s="115"/>
      <c r="H3" s="115"/>
      <c r="I3" s="116">
        <v>3</v>
      </c>
      <c r="J3" s="117"/>
      <c r="K3" s="48">
        <v>40</v>
      </c>
      <c r="L3" s="48">
        <v>48</v>
      </c>
      <c r="M3" s="48">
        <v>43</v>
      </c>
      <c r="N3" s="48">
        <v>91</v>
      </c>
      <c r="O3" s="48">
        <v>23</v>
      </c>
      <c r="P3" s="49">
        <v>0.13636363636363635</v>
      </c>
      <c r="Q3" s="49">
        <v>0.24</v>
      </c>
      <c r="R3" s="48">
        <v>1</v>
      </c>
      <c r="S3" s="48">
        <v>0</v>
      </c>
      <c r="T3" s="48">
        <v>40</v>
      </c>
      <c r="U3" s="48">
        <v>91</v>
      </c>
      <c r="V3" s="48">
        <v>2</v>
      </c>
      <c r="W3" s="49">
        <v>1.895</v>
      </c>
      <c r="X3" s="49">
        <v>0.03205128205128205</v>
      </c>
      <c r="Y3" s="79" t="s">
        <v>1694</v>
      </c>
      <c r="Z3" s="79" t="s">
        <v>1710</v>
      </c>
      <c r="AA3" s="79" t="s">
        <v>1740</v>
      </c>
      <c r="AB3" s="87" t="s">
        <v>1800</v>
      </c>
      <c r="AC3" s="87" t="s">
        <v>1849</v>
      </c>
      <c r="AD3" s="87" t="s">
        <v>1876</v>
      </c>
      <c r="AE3" s="87" t="s">
        <v>1883</v>
      </c>
      <c r="AF3" s="87" t="s">
        <v>1901</v>
      </c>
      <c r="AG3" s="129">
        <v>92</v>
      </c>
      <c r="AH3" s="132">
        <v>4.83955812730142</v>
      </c>
      <c r="AI3" s="129">
        <v>29</v>
      </c>
      <c r="AJ3" s="132">
        <v>1.5255128879537085</v>
      </c>
      <c r="AK3" s="129">
        <v>3</v>
      </c>
      <c r="AL3" s="132">
        <v>0.15781167806417676</v>
      </c>
      <c r="AM3" s="129">
        <v>1779</v>
      </c>
      <c r="AN3" s="132">
        <v>93.5823250920568</v>
      </c>
      <c r="AO3" s="129">
        <v>1901</v>
      </c>
    </row>
    <row r="4" spans="1:41" ht="15">
      <c r="A4" s="90" t="s">
        <v>1641</v>
      </c>
      <c r="B4" s="66" t="s">
        <v>1651</v>
      </c>
      <c r="C4" s="66" t="s">
        <v>56</v>
      </c>
      <c r="D4" s="119"/>
      <c r="E4" s="118"/>
      <c r="F4" s="120" t="s">
        <v>2389</v>
      </c>
      <c r="G4" s="121"/>
      <c r="H4" s="121"/>
      <c r="I4" s="122">
        <v>4</v>
      </c>
      <c r="J4" s="123"/>
      <c r="K4" s="48">
        <v>14</v>
      </c>
      <c r="L4" s="48">
        <v>14</v>
      </c>
      <c r="M4" s="48">
        <v>0</v>
      </c>
      <c r="N4" s="48">
        <v>14</v>
      </c>
      <c r="O4" s="48">
        <v>1</v>
      </c>
      <c r="P4" s="49">
        <v>0</v>
      </c>
      <c r="Q4" s="49">
        <v>0</v>
      </c>
      <c r="R4" s="48">
        <v>1</v>
      </c>
      <c r="S4" s="48">
        <v>0</v>
      </c>
      <c r="T4" s="48">
        <v>14</v>
      </c>
      <c r="U4" s="48">
        <v>14</v>
      </c>
      <c r="V4" s="48">
        <v>2</v>
      </c>
      <c r="W4" s="49">
        <v>1.72449</v>
      </c>
      <c r="X4" s="49">
        <v>0.07142857142857142</v>
      </c>
      <c r="Y4" s="79" t="s">
        <v>1520</v>
      </c>
      <c r="Z4" s="79" t="s">
        <v>1524</v>
      </c>
      <c r="AA4" s="79" t="s">
        <v>1741</v>
      </c>
      <c r="AB4" s="87" t="s">
        <v>1801</v>
      </c>
      <c r="AC4" s="87" t="s">
        <v>838</v>
      </c>
      <c r="AD4" s="87" t="s">
        <v>243</v>
      </c>
      <c r="AE4" s="87" t="s">
        <v>1884</v>
      </c>
      <c r="AF4" s="87" t="s">
        <v>1902</v>
      </c>
      <c r="AG4" s="129">
        <v>2</v>
      </c>
      <c r="AH4" s="132">
        <v>2.2222222222222223</v>
      </c>
      <c r="AI4" s="129">
        <v>0</v>
      </c>
      <c r="AJ4" s="132">
        <v>0</v>
      </c>
      <c r="AK4" s="129">
        <v>0</v>
      </c>
      <c r="AL4" s="132">
        <v>0</v>
      </c>
      <c r="AM4" s="129">
        <v>88</v>
      </c>
      <c r="AN4" s="132">
        <v>97.77777777777777</v>
      </c>
      <c r="AO4" s="129">
        <v>90</v>
      </c>
    </row>
    <row r="5" spans="1:41" ht="15">
      <c r="A5" s="90" t="s">
        <v>1642</v>
      </c>
      <c r="B5" s="66" t="s">
        <v>1652</v>
      </c>
      <c r="C5" s="66" t="s">
        <v>56</v>
      </c>
      <c r="D5" s="119"/>
      <c r="E5" s="118"/>
      <c r="F5" s="120" t="s">
        <v>2390</v>
      </c>
      <c r="G5" s="121"/>
      <c r="H5" s="121"/>
      <c r="I5" s="122">
        <v>5</v>
      </c>
      <c r="J5" s="123"/>
      <c r="K5" s="48">
        <v>8</v>
      </c>
      <c r="L5" s="48">
        <v>11</v>
      </c>
      <c r="M5" s="48">
        <v>3</v>
      </c>
      <c r="N5" s="48">
        <v>14</v>
      </c>
      <c r="O5" s="48">
        <v>3</v>
      </c>
      <c r="P5" s="49">
        <v>0.1</v>
      </c>
      <c r="Q5" s="49">
        <v>0.18181818181818182</v>
      </c>
      <c r="R5" s="48">
        <v>1</v>
      </c>
      <c r="S5" s="48">
        <v>0</v>
      </c>
      <c r="T5" s="48">
        <v>8</v>
      </c>
      <c r="U5" s="48">
        <v>14</v>
      </c>
      <c r="V5" s="48">
        <v>2</v>
      </c>
      <c r="W5" s="49">
        <v>1.4375</v>
      </c>
      <c r="X5" s="49">
        <v>0.19642857142857142</v>
      </c>
      <c r="Y5" s="79" t="s">
        <v>1695</v>
      </c>
      <c r="Z5" s="79" t="s">
        <v>1711</v>
      </c>
      <c r="AA5" s="79" t="s">
        <v>442</v>
      </c>
      <c r="AB5" s="87" t="s">
        <v>1802</v>
      </c>
      <c r="AC5" s="87" t="s">
        <v>1850</v>
      </c>
      <c r="AD5" s="87" t="s">
        <v>281</v>
      </c>
      <c r="AE5" s="87" t="s">
        <v>1885</v>
      </c>
      <c r="AF5" s="87" t="s">
        <v>1903</v>
      </c>
      <c r="AG5" s="129">
        <v>5</v>
      </c>
      <c r="AH5" s="132">
        <v>1.7543859649122806</v>
      </c>
      <c r="AI5" s="129">
        <v>7</v>
      </c>
      <c r="AJ5" s="132">
        <v>2.456140350877193</v>
      </c>
      <c r="AK5" s="129">
        <v>0</v>
      </c>
      <c r="AL5" s="132">
        <v>0</v>
      </c>
      <c r="AM5" s="129">
        <v>273</v>
      </c>
      <c r="AN5" s="132">
        <v>95.78947368421052</v>
      </c>
      <c r="AO5" s="129">
        <v>285</v>
      </c>
    </row>
    <row r="6" spans="1:41" ht="15">
      <c r="A6" s="90" t="s">
        <v>1643</v>
      </c>
      <c r="B6" s="66" t="s">
        <v>1653</v>
      </c>
      <c r="C6" s="66" t="s">
        <v>56</v>
      </c>
      <c r="D6" s="119"/>
      <c r="E6" s="118"/>
      <c r="F6" s="120" t="s">
        <v>2391</v>
      </c>
      <c r="G6" s="121"/>
      <c r="H6" s="121"/>
      <c r="I6" s="122">
        <v>6</v>
      </c>
      <c r="J6" s="123"/>
      <c r="K6" s="48">
        <v>7</v>
      </c>
      <c r="L6" s="48">
        <v>10</v>
      </c>
      <c r="M6" s="48">
        <v>0</v>
      </c>
      <c r="N6" s="48">
        <v>10</v>
      </c>
      <c r="O6" s="48">
        <v>1</v>
      </c>
      <c r="P6" s="49">
        <v>0.125</v>
      </c>
      <c r="Q6" s="49">
        <v>0.2222222222222222</v>
      </c>
      <c r="R6" s="48">
        <v>1</v>
      </c>
      <c r="S6" s="48">
        <v>0</v>
      </c>
      <c r="T6" s="48">
        <v>7</v>
      </c>
      <c r="U6" s="48">
        <v>10</v>
      </c>
      <c r="V6" s="48">
        <v>3</v>
      </c>
      <c r="W6" s="49">
        <v>1.55102</v>
      </c>
      <c r="X6" s="49">
        <v>0.21428571428571427</v>
      </c>
      <c r="Y6" s="79" t="s">
        <v>1696</v>
      </c>
      <c r="Z6" s="79" t="s">
        <v>1712</v>
      </c>
      <c r="AA6" s="79" t="s">
        <v>1742</v>
      </c>
      <c r="AB6" s="87" t="s">
        <v>1803</v>
      </c>
      <c r="AC6" s="87" t="s">
        <v>1817</v>
      </c>
      <c r="AD6" s="87" t="s">
        <v>243</v>
      </c>
      <c r="AE6" s="87" t="s">
        <v>1886</v>
      </c>
      <c r="AF6" s="87" t="s">
        <v>1904</v>
      </c>
      <c r="AG6" s="129">
        <v>6</v>
      </c>
      <c r="AH6" s="132">
        <v>5.172413793103448</v>
      </c>
      <c r="AI6" s="129">
        <v>1</v>
      </c>
      <c r="AJ6" s="132">
        <v>0.8620689655172413</v>
      </c>
      <c r="AK6" s="129">
        <v>0</v>
      </c>
      <c r="AL6" s="132">
        <v>0</v>
      </c>
      <c r="AM6" s="129">
        <v>109</v>
      </c>
      <c r="AN6" s="132">
        <v>93.96551724137932</v>
      </c>
      <c r="AO6" s="129">
        <v>116</v>
      </c>
    </row>
    <row r="7" spans="1:41" ht="15">
      <c r="A7" s="90" t="s">
        <v>1644</v>
      </c>
      <c r="B7" s="66" t="s">
        <v>1654</v>
      </c>
      <c r="C7" s="66" t="s">
        <v>56</v>
      </c>
      <c r="D7" s="119"/>
      <c r="E7" s="118"/>
      <c r="F7" s="120" t="s">
        <v>2392</v>
      </c>
      <c r="G7" s="121"/>
      <c r="H7" s="121"/>
      <c r="I7" s="122">
        <v>7</v>
      </c>
      <c r="J7" s="123"/>
      <c r="K7" s="48">
        <v>4</v>
      </c>
      <c r="L7" s="48">
        <v>6</v>
      </c>
      <c r="M7" s="48">
        <v>0</v>
      </c>
      <c r="N7" s="48">
        <v>6</v>
      </c>
      <c r="O7" s="48">
        <v>1</v>
      </c>
      <c r="P7" s="49">
        <v>0</v>
      </c>
      <c r="Q7" s="49">
        <v>0</v>
      </c>
      <c r="R7" s="48">
        <v>1</v>
      </c>
      <c r="S7" s="48">
        <v>0</v>
      </c>
      <c r="T7" s="48">
        <v>4</v>
      </c>
      <c r="U7" s="48">
        <v>6</v>
      </c>
      <c r="V7" s="48">
        <v>2</v>
      </c>
      <c r="W7" s="49">
        <v>0.875</v>
      </c>
      <c r="X7" s="49">
        <v>0.4166666666666667</v>
      </c>
      <c r="Y7" s="79"/>
      <c r="Z7" s="79"/>
      <c r="AA7" s="79"/>
      <c r="AB7" s="87" t="s">
        <v>1804</v>
      </c>
      <c r="AC7" s="87" t="s">
        <v>1836</v>
      </c>
      <c r="AD7" s="87" t="s">
        <v>1877</v>
      </c>
      <c r="AE7" s="87" t="s">
        <v>1887</v>
      </c>
      <c r="AF7" s="87" t="s">
        <v>1905</v>
      </c>
      <c r="AG7" s="129">
        <v>1</v>
      </c>
      <c r="AH7" s="132">
        <v>2.5</v>
      </c>
      <c r="AI7" s="129">
        <v>0</v>
      </c>
      <c r="AJ7" s="132">
        <v>0</v>
      </c>
      <c r="AK7" s="129">
        <v>0</v>
      </c>
      <c r="AL7" s="132">
        <v>0</v>
      </c>
      <c r="AM7" s="129">
        <v>39</v>
      </c>
      <c r="AN7" s="132">
        <v>97.5</v>
      </c>
      <c r="AO7" s="129">
        <v>40</v>
      </c>
    </row>
    <row r="8" spans="1:41" ht="15">
      <c r="A8" s="90" t="s">
        <v>1645</v>
      </c>
      <c r="B8" s="66" t="s">
        <v>1655</v>
      </c>
      <c r="C8" s="66" t="s">
        <v>56</v>
      </c>
      <c r="D8" s="119"/>
      <c r="E8" s="118"/>
      <c r="F8" s="120" t="s">
        <v>2393</v>
      </c>
      <c r="G8" s="121"/>
      <c r="H8" s="121"/>
      <c r="I8" s="122">
        <v>8</v>
      </c>
      <c r="J8" s="123"/>
      <c r="K8" s="48">
        <v>2</v>
      </c>
      <c r="L8" s="48">
        <v>1</v>
      </c>
      <c r="M8" s="48">
        <v>2</v>
      </c>
      <c r="N8" s="48">
        <v>3</v>
      </c>
      <c r="O8" s="48">
        <v>1</v>
      </c>
      <c r="P8" s="49">
        <v>0</v>
      </c>
      <c r="Q8" s="49">
        <v>0</v>
      </c>
      <c r="R8" s="48">
        <v>1</v>
      </c>
      <c r="S8" s="48">
        <v>0</v>
      </c>
      <c r="T8" s="48">
        <v>2</v>
      </c>
      <c r="U8" s="48">
        <v>3</v>
      </c>
      <c r="V8" s="48">
        <v>1</v>
      </c>
      <c r="W8" s="49">
        <v>0.5</v>
      </c>
      <c r="X8" s="49">
        <v>0.5</v>
      </c>
      <c r="Y8" s="79" t="s">
        <v>1515</v>
      </c>
      <c r="Z8" s="79" t="s">
        <v>1521</v>
      </c>
      <c r="AA8" s="79"/>
      <c r="AB8" s="87" t="s">
        <v>1805</v>
      </c>
      <c r="AC8" s="87" t="s">
        <v>838</v>
      </c>
      <c r="AD8" s="87" t="s">
        <v>1878</v>
      </c>
      <c r="AE8" s="87" t="s">
        <v>293</v>
      </c>
      <c r="AF8" s="87" t="s">
        <v>1906</v>
      </c>
      <c r="AG8" s="129">
        <v>0</v>
      </c>
      <c r="AH8" s="132">
        <v>0</v>
      </c>
      <c r="AI8" s="129">
        <v>4</v>
      </c>
      <c r="AJ8" s="132">
        <v>7.2727272727272725</v>
      </c>
      <c r="AK8" s="129">
        <v>1</v>
      </c>
      <c r="AL8" s="132">
        <v>1.8181818181818181</v>
      </c>
      <c r="AM8" s="129">
        <v>51</v>
      </c>
      <c r="AN8" s="132">
        <v>92.72727272727273</v>
      </c>
      <c r="AO8" s="129">
        <v>55</v>
      </c>
    </row>
    <row r="9" spans="1:41" ht="15">
      <c r="A9" s="90" t="s">
        <v>1646</v>
      </c>
      <c r="B9" s="66" t="s">
        <v>1656</v>
      </c>
      <c r="C9" s="66" t="s">
        <v>56</v>
      </c>
      <c r="D9" s="119"/>
      <c r="E9" s="118"/>
      <c r="F9" s="120" t="s">
        <v>2394</v>
      </c>
      <c r="G9" s="121"/>
      <c r="H9" s="121"/>
      <c r="I9" s="122">
        <v>9</v>
      </c>
      <c r="J9" s="123"/>
      <c r="K9" s="48">
        <v>2</v>
      </c>
      <c r="L9" s="48">
        <v>3</v>
      </c>
      <c r="M9" s="48">
        <v>0</v>
      </c>
      <c r="N9" s="48">
        <v>3</v>
      </c>
      <c r="O9" s="48">
        <v>1</v>
      </c>
      <c r="P9" s="49">
        <v>1</v>
      </c>
      <c r="Q9" s="49">
        <v>1</v>
      </c>
      <c r="R9" s="48">
        <v>1</v>
      </c>
      <c r="S9" s="48">
        <v>0</v>
      </c>
      <c r="T9" s="48">
        <v>2</v>
      </c>
      <c r="U9" s="48">
        <v>3</v>
      </c>
      <c r="V9" s="48">
        <v>1</v>
      </c>
      <c r="W9" s="49">
        <v>0.5</v>
      </c>
      <c r="X9" s="49">
        <v>1</v>
      </c>
      <c r="Y9" s="79" t="s">
        <v>1518</v>
      </c>
      <c r="Z9" s="79" t="s">
        <v>433</v>
      </c>
      <c r="AA9" s="79"/>
      <c r="AB9" s="87" t="s">
        <v>1751</v>
      </c>
      <c r="AC9" s="87" t="s">
        <v>838</v>
      </c>
      <c r="AD9" s="87" t="s">
        <v>1879</v>
      </c>
      <c r="AE9" s="87"/>
      <c r="AF9" s="87" t="s">
        <v>1879</v>
      </c>
      <c r="AG9" s="129">
        <v>1</v>
      </c>
      <c r="AH9" s="132">
        <v>5.882352941176471</v>
      </c>
      <c r="AI9" s="129">
        <v>2</v>
      </c>
      <c r="AJ9" s="132">
        <v>11.764705882352942</v>
      </c>
      <c r="AK9" s="129">
        <v>0</v>
      </c>
      <c r="AL9" s="132">
        <v>0</v>
      </c>
      <c r="AM9" s="129">
        <v>14</v>
      </c>
      <c r="AN9" s="132">
        <v>82.3529411764706</v>
      </c>
      <c r="AO9" s="129">
        <v>17</v>
      </c>
    </row>
    <row r="10" spans="1:41" ht="14.25" customHeight="1">
      <c r="A10" s="90" t="s">
        <v>1647</v>
      </c>
      <c r="B10" s="66" t="s">
        <v>1657</v>
      </c>
      <c r="C10" s="66" t="s">
        <v>56</v>
      </c>
      <c r="D10" s="119"/>
      <c r="E10" s="118"/>
      <c r="F10" s="120" t="s">
        <v>2395</v>
      </c>
      <c r="G10" s="121"/>
      <c r="H10" s="121"/>
      <c r="I10" s="122">
        <v>10</v>
      </c>
      <c r="J10" s="123"/>
      <c r="K10" s="48">
        <v>2</v>
      </c>
      <c r="L10" s="48">
        <v>2</v>
      </c>
      <c r="M10" s="48">
        <v>0</v>
      </c>
      <c r="N10" s="48">
        <v>2</v>
      </c>
      <c r="O10" s="48">
        <v>1</v>
      </c>
      <c r="P10" s="49">
        <v>0</v>
      </c>
      <c r="Q10" s="49">
        <v>0</v>
      </c>
      <c r="R10" s="48">
        <v>1</v>
      </c>
      <c r="S10" s="48">
        <v>0</v>
      </c>
      <c r="T10" s="48">
        <v>2</v>
      </c>
      <c r="U10" s="48">
        <v>2</v>
      </c>
      <c r="V10" s="48">
        <v>1</v>
      </c>
      <c r="W10" s="49">
        <v>0.5</v>
      </c>
      <c r="X10" s="49">
        <v>0.5</v>
      </c>
      <c r="Y10" s="79"/>
      <c r="Z10" s="79"/>
      <c r="AA10" s="79"/>
      <c r="AB10" s="87" t="s">
        <v>1806</v>
      </c>
      <c r="AC10" s="87" t="s">
        <v>838</v>
      </c>
      <c r="AD10" s="87" t="s">
        <v>284</v>
      </c>
      <c r="AE10" s="87"/>
      <c r="AF10" s="87" t="s">
        <v>1907</v>
      </c>
      <c r="AG10" s="129">
        <v>3</v>
      </c>
      <c r="AH10" s="132">
        <v>6.818181818181818</v>
      </c>
      <c r="AI10" s="129">
        <v>0</v>
      </c>
      <c r="AJ10" s="132">
        <v>0</v>
      </c>
      <c r="AK10" s="129">
        <v>0</v>
      </c>
      <c r="AL10" s="132">
        <v>0</v>
      </c>
      <c r="AM10" s="129">
        <v>41</v>
      </c>
      <c r="AN10" s="132">
        <v>93.18181818181819</v>
      </c>
      <c r="AO10" s="129">
        <v>44</v>
      </c>
    </row>
    <row r="11" spans="1:41" ht="15">
      <c r="A11" s="90" t="s">
        <v>1648</v>
      </c>
      <c r="B11" s="66" t="s">
        <v>1658</v>
      </c>
      <c r="C11" s="66" t="s">
        <v>56</v>
      </c>
      <c r="D11" s="119"/>
      <c r="E11" s="118"/>
      <c r="F11" s="120" t="s">
        <v>2396</v>
      </c>
      <c r="G11" s="121"/>
      <c r="H11" s="121"/>
      <c r="I11" s="122">
        <v>11</v>
      </c>
      <c r="J11" s="123"/>
      <c r="K11" s="48">
        <v>2</v>
      </c>
      <c r="L11" s="48">
        <v>3</v>
      </c>
      <c r="M11" s="48">
        <v>0</v>
      </c>
      <c r="N11" s="48">
        <v>3</v>
      </c>
      <c r="O11" s="48">
        <v>1</v>
      </c>
      <c r="P11" s="49">
        <v>1</v>
      </c>
      <c r="Q11" s="49">
        <v>1</v>
      </c>
      <c r="R11" s="48">
        <v>1</v>
      </c>
      <c r="S11" s="48">
        <v>0</v>
      </c>
      <c r="T11" s="48">
        <v>2</v>
      </c>
      <c r="U11" s="48">
        <v>3</v>
      </c>
      <c r="V11" s="48">
        <v>1</v>
      </c>
      <c r="W11" s="49">
        <v>0.5</v>
      </c>
      <c r="X11" s="49">
        <v>1</v>
      </c>
      <c r="Y11" s="79"/>
      <c r="Z11" s="79"/>
      <c r="AA11" s="79"/>
      <c r="AB11" s="87" t="s">
        <v>1807</v>
      </c>
      <c r="AC11" s="87" t="s">
        <v>1851</v>
      </c>
      <c r="AD11" s="87" t="s">
        <v>1880</v>
      </c>
      <c r="AE11" s="87" t="s">
        <v>1888</v>
      </c>
      <c r="AF11" s="87" t="s">
        <v>1908</v>
      </c>
      <c r="AG11" s="129">
        <v>1</v>
      </c>
      <c r="AH11" s="132">
        <v>1.408450704225352</v>
      </c>
      <c r="AI11" s="129">
        <v>2</v>
      </c>
      <c r="AJ11" s="132">
        <v>2.816901408450704</v>
      </c>
      <c r="AK11" s="129">
        <v>0</v>
      </c>
      <c r="AL11" s="132">
        <v>0</v>
      </c>
      <c r="AM11" s="129">
        <v>68</v>
      </c>
      <c r="AN11" s="132">
        <v>95.77464788732394</v>
      </c>
      <c r="AO11" s="129">
        <v>71</v>
      </c>
    </row>
    <row r="12" spans="1:41" ht="15">
      <c r="A12" s="90" t="s">
        <v>1649</v>
      </c>
      <c r="B12" s="66" t="s">
        <v>1659</v>
      </c>
      <c r="C12" s="66" t="s">
        <v>56</v>
      </c>
      <c r="D12" s="119"/>
      <c r="E12" s="118"/>
      <c r="F12" s="120" t="s">
        <v>2397</v>
      </c>
      <c r="G12" s="121"/>
      <c r="H12" s="121"/>
      <c r="I12" s="122">
        <v>12</v>
      </c>
      <c r="J12" s="123"/>
      <c r="K12" s="48">
        <v>2</v>
      </c>
      <c r="L12" s="48">
        <v>1</v>
      </c>
      <c r="M12" s="48">
        <v>2</v>
      </c>
      <c r="N12" s="48">
        <v>3</v>
      </c>
      <c r="O12" s="48">
        <v>2</v>
      </c>
      <c r="P12" s="49">
        <v>0</v>
      </c>
      <c r="Q12" s="49">
        <v>0</v>
      </c>
      <c r="R12" s="48">
        <v>1</v>
      </c>
      <c r="S12" s="48">
        <v>0</v>
      </c>
      <c r="T12" s="48">
        <v>2</v>
      </c>
      <c r="U12" s="48">
        <v>3</v>
      </c>
      <c r="V12" s="48">
        <v>1</v>
      </c>
      <c r="W12" s="49">
        <v>0.5</v>
      </c>
      <c r="X12" s="49">
        <v>0.5</v>
      </c>
      <c r="Y12" s="79"/>
      <c r="Z12" s="79"/>
      <c r="AA12" s="79"/>
      <c r="AB12" s="87" t="s">
        <v>1808</v>
      </c>
      <c r="AC12" s="87" t="s">
        <v>1852</v>
      </c>
      <c r="AD12" s="87" t="s">
        <v>1881</v>
      </c>
      <c r="AE12" s="87" t="s">
        <v>243</v>
      </c>
      <c r="AF12" s="87" t="s">
        <v>1909</v>
      </c>
      <c r="AG12" s="129">
        <v>4</v>
      </c>
      <c r="AH12" s="132">
        <v>3.883495145631068</v>
      </c>
      <c r="AI12" s="129">
        <v>0</v>
      </c>
      <c r="AJ12" s="132">
        <v>0</v>
      </c>
      <c r="AK12" s="129">
        <v>0</v>
      </c>
      <c r="AL12" s="132">
        <v>0</v>
      </c>
      <c r="AM12" s="129">
        <v>99</v>
      </c>
      <c r="AN12" s="132">
        <v>96.11650485436893</v>
      </c>
      <c r="AO12" s="129">
        <v>103</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1640</v>
      </c>
      <c r="B2" s="87" t="s">
        <v>243</v>
      </c>
      <c r="C2" s="79">
        <f>VLOOKUP(GroupVertices[[#This Row],[Vertex]],Vertices[],MATCH("ID",Vertices[[#Headers],[Vertex]:[Vertex Content Word Count]],0),FALSE)</f>
        <v>4</v>
      </c>
    </row>
    <row r="3" spans="1:3" ht="15">
      <c r="A3" s="79" t="s">
        <v>1640</v>
      </c>
      <c r="B3" s="87" t="s">
        <v>317</v>
      </c>
      <c r="C3" s="79">
        <f>VLOOKUP(GroupVertices[[#This Row],[Vertex]],Vertices[],MATCH("ID",Vertices[[#Headers],[Vertex]:[Vertex Content Word Count]],0),FALSE)</f>
        <v>85</v>
      </c>
    </row>
    <row r="4" spans="1:3" ht="15">
      <c r="A4" s="79" t="s">
        <v>1640</v>
      </c>
      <c r="B4" s="87" t="s">
        <v>316</v>
      </c>
      <c r="C4" s="79">
        <f>VLOOKUP(GroupVertices[[#This Row],[Vertex]],Vertices[],MATCH("ID",Vertices[[#Headers],[Vertex]:[Vertex Content Word Count]],0),FALSE)</f>
        <v>84</v>
      </c>
    </row>
    <row r="5" spans="1:3" ht="15">
      <c r="A5" s="79" t="s">
        <v>1640</v>
      </c>
      <c r="B5" s="87" t="s">
        <v>314</v>
      </c>
      <c r="C5" s="79">
        <f>VLOOKUP(GroupVertices[[#This Row],[Vertex]],Vertices[],MATCH("ID",Vertices[[#Headers],[Vertex]:[Vertex Content Word Count]],0),FALSE)</f>
        <v>82</v>
      </c>
    </row>
    <row r="6" spans="1:3" ht="15">
      <c r="A6" s="79" t="s">
        <v>1640</v>
      </c>
      <c r="B6" s="87" t="s">
        <v>313</v>
      </c>
      <c r="C6" s="79">
        <f>VLOOKUP(GroupVertices[[#This Row],[Vertex]],Vertices[],MATCH("ID",Vertices[[#Headers],[Vertex]:[Vertex Content Word Count]],0),FALSE)</f>
        <v>81</v>
      </c>
    </row>
    <row r="7" spans="1:3" ht="15">
      <c r="A7" s="79" t="s">
        <v>1640</v>
      </c>
      <c r="B7" s="87" t="s">
        <v>312</v>
      </c>
      <c r="C7" s="79">
        <f>VLOOKUP(GroupVertices[[#This Row],[Vertex]],Vertices[],MATCH("ID",Vertices[[#Headers],[Vertex]:[Vertex Content Word Count]],0),FALSE)</f>
        <v>80</v>
      </c>
    </row>
    <row r="8" spans="1:3" ht="15">
      <c r="A8" s="79" t="s">
        <v>1640</v>
      </c>
      <c r="B8" s="87" t="s">
        <v>311</v>
      </c>
      <c r="C8" s="79">
        <f>VLOOKUP(GroupVertices[[#This Row],[Vertex]],Vertices[],MATCH("ID",Vertices[[#Headers],[Vertex]:[Vertex Content Word Count]],0),FALSE)</f>
        <v>79</v>
      </c>
    </row>
    <row r="9" spans="1:3" ht="15">
      <c r="A9" s="79" t="s">
        <v>1640</v>
      </c>
      <c r="B9" s="87" t="s">
        <v>310</v>
      </c>
      <c r="C9" s="79">
        <f>VLOOKUP(GroupVertices[[#This Row],[Vertex]],Vertices[],MATCH("ID",Vertices[[#Headers],[Vertex]:[Vertex Content Word Count]],0),FALSE)</f>
        <v>78</v>
      </c>
    </row>
    <row r="10" spans="1:3" ht="15">
      <c r="A10" s="79" t="s">
        <v>1640</v>
      </c>
      <c r="B10" s="87" t="s">
        <v>309</v>
      </c>
      <c r="C10" s="79">
        <f>VLOOKUP(GroupVertices[[#This Row],[Vertex]],Vertices[],MATCH("ID",Vertices[[#Headers],[Vertex]:[Vertex Content Word Count]],0),FALSE)</f>
        <v>77</v>
      </c>
    </row>
    <row r="11" spans="1:3" ht="15">
      <c r="A11" s="79" t="s">
        <v>1640</v>
      </c>
      <c r="B11" s="87" t="s">
        <v>308</v>
      </c>
      <c r="C11" s="79">
        <f>VLOOKUP(GroupVertices[[#This Row],[Vertex]],Vertices[],MATCH("ID",Vertices[[#Headers],[Vertex]:[Vertex Content Word Count]],0),FALSE)</f>
        <v>76</v>
      </c>
    </row>
    <row r="12" spans="1:3" ht="15">
      <c r="A12" s="79" t="s">
        <v>1640</v>
      </c>
      <c r="B12" s="87" t="s">
        <v>299</v>
      </c>
      <c r="C12" s="79">
        <f>VLOOKUP(GroupVertices[[#This Row],[Vertex]],Vertices[],MATCH("ID",Vertices[[#Headers],[Vertex]:[Vertex Content Word Count]],0),FALSE)</f>
        <v>66</v>
      </c>
    </row>
    <row r="13" spans="1:3" ht="15">
      <c r="A13" s="79" t="s">
        <v>1640</v>
      </c>
      <c r="B13" s="87" t="s">
        <v>307</v>
      </c>
      <c r="C13" s="79">
        <f>VLOOKUP(GroupVertices[[#This Row],[Vertex]],Vertices[],MATCH("ID",Vertices[[#Headers],[Vertex]:[Vertex Content Word Count]],0),FALSE)</f>
        <v>75</v>
      </c>
    </row>
    <row r="14" spans="1:3" ht="15">
      <c r="A14" s="79" t="s">
        <v>1640</v>
      </c>
      <c r="B14" s="87" t="s">
        <v>306</v>
      </c>
      <c r="C14" s="79">
        <f>VLOOKUP(GroupVertices[[#This Row],[Vertex]],Vertices[],MATCH("ID",Vertices[[#Headers],[Vertex]:[Vertex Content Word Count]],0),FALSE)</f>
        <v>74</v>
      </c>
    </row>
    <row r="15" spans="1:3" ht="15">
      <c r="A15" s="79" t="s">
        <v>1640</v>
      </c>
      <c r="B15" s="87" t="s">
        <v>305</v>
      </c>
      <c r="C15" s="79">
        <f>VLOOKUP(GroupVertices[[#This Row],[Vertex]],Vertices[],MATCH("ID",Vertices[[#Headers],[Vertex]:[Vertex Content Word Count]],0),FALSE)</f>
        <v>73</v>
      </c>
    </row>
    <row r="16" spans="1:3" ht="15">
      <c r="A16" s="79" t="s">
        <v>1640</v>
      </c>
      <c r="B16" s="87" t="s">
        <v>304</v>
      </c>
      <c r="C16" s="79">
        <f>VLOOKUP(GroupVertices[[#This Row],[Vertex]],Vertices[],MATCH("ID",Vertices[[#Headers],[Vertex]:[Vertex Content Word Count]],0),FALSE)</f>
        <v>72</v>
      </c>
    </row>
    <row r="17" spans="1:3" ht="15">
      <c r="A17" s="79" t="s">
        <v>1640</v>
      </c>
      <c r="B17" s="87" t="s">
        <v>257</v>
      </c>
      <c r="C17" s="79">
        <f>VLOOKUP(GroupVertices[[#This Row],[Vertex]],Vertices[],MATCH("ID",Vertices[[#Headers],[Vertex]:[Vertex Content Word Count]],0),FALSE)</f>
        <v>70</v>
      </c>
    </row>
    <row r="18" spans="1:3" ht="15">
      <c r="A18" s="79" t="s">
        <v>1640</v>
      </c>
      <c r="B18" s="87" t="s">
        <v>303</v>
      </c>
      <c r="C18" s="79">
        <f>VLOOKUP(GroupVertices[[#This Row],[Vertex]],Vertices[],MATCH("ID",Vertices[[#Headers],[Vertex]:[Vertex Content Word Count]],0),FALSE)</f>
        <v>71</v>
      </c>
    </row>
    <row r="19" spans="1:3" ht="15">
      <c r="A19" s="79" t="s">
        <v>1640</v>
      </c>
      <c r="B19" s="87" t="s">
        <v>302</v>
      </c>
      <c r="C19" s="79">
        <f>VLOOKUP(GroupVertices[[#This Row],[Vertex]],Vertices[],MATCH("ID",Vertices[[#Headers],[Vertex]:[Vertex Content Word Count]],0),FALSE)</f>
        <v>69</v>
      </c>
    </row>
    <row r="20" spans="1:3" ht="15">
      <c r="A20" s="79" t="s">
        <v>1640</v>
      </c>
      <c r="B20" s="87" t="s">
        <v>301</v>
      </c>
      <c r="C20" s="79">
        <f>VLOOKUP(GroupVertices[[#This Row],[Vertex]],Vertices[],MATCH("ID",Vertices[[#Headers],[Vertex]:[Vertex Content Word Count]],0),FALSE)</f>
        <v>68</v>
      </c>
    </row>
    <row r="21" spans="1:3" ht="15">
      <c r="A21" s="79" t="s">
        <v>1640</v>
      </c>
      <c r="B21" s="87" t="s">
        <v>300</v>
      </c>
      <c r="C21" s="79">
        <f>VLOOKUP(GroupVertices[[#This Row],[Vertex]],Vertices[],MATCH("ID",Vertices[[#Headers],[Vertex]:[Vertex Content Word Count]],0),FALSE)</f>
        <v>67</v>
      </c>
    </row>
    <row r="22" spans="1:3" ht="15">
      <c r="A22" s="79" t="s">
        <v>1640</v>
      </c>
      <c r="B22" s="87" t="s">
        <v>298</v>
      </c>
      <c r="C22" s="79">
        <f>VLOOKUP(GroupVertices[[#This Row],[Vertex]],Vertices[],MATCH("ID",Vertices[[#Headers],[Vertex]:[Vertex Content Word Count]],0),FALSE)</f>
        <v>65</v>
      </c>
    </row>
    <row r="23" spans="1:3" ht="15">
      <c r="A23" s="79" t="s">
        <v>1640</v>
      </c>
      <c r="B23" s="87" t="s">
        <v>256</v>
      </c>
      <c r="C23" s="79">
        <f>VLOOKUP(GroupVertices[[#This Row],[Vertex]],Vertices[],MATCH("ID",Vertices[[#Headers],[Vertex]:[Vertex Content Word Count]],0),FALSE)</f>
        <v>64</v>
      </c>
    </row>
    <row r="24" spans="1:3" ht="15">
      <c r="A24" s="79" t="s">
        <v>1640</v>
      </c>
      <c r="B24" s="87" t="s">
        <v>297</v>
      </c>
      <c r="C24" s="79">
        <f>VLOOKUP(GroupVertices[[#This Row],[Vertex]],Vertices[],MATCH("ID",Vertices[[#Headers],[Vertex]:[Vertex Content Word Count]],0),FALSE)</f>
        <v>63</v>
      </c>
    </row>
    <row r="25" spans="1:3" ht="15">
      <c r="A25" s="79" t="s">
        <v>1640</v>
      </c>
      <c r="B25" s="87" t="s">
        <v>294</v>
      </c>
      <c r="C25" s="79">
        <f>VLOOKUP(GroupVertices[[#This Row],[Vertex]],Vertices[],MATCH("ID",Vertices[[#Headers],[Vertex]:[Vertex Content Word Count]],0),FALSE)</f>
        <v>60</v>
      </c>
    </row>
    <row r="26" spans="1:3" ht="15">
      <c r="A26" s="79" t="s">
        <v>1640</v>
      </c>
      <c r="B26" s="87" t="s">
        <v>254</v>
      </c>
      <c r="C26" s="79">
        <f>VLOOKUP(GroupVertices[[#This Row],[Vertex]],Vertices[],MATCH("ID",Vertices[[#Headers],[Vertex]:[Vertex Content Word Count]],0),FALSE)</f>
        <v>57</v>
      </c>
    </row>
    <row r="27" spans="1:3" ht="15">
      <c r="A27" s="79" t="s">
        <v>1640</v>
      </c>
      <c r="B27" s="87" t="s">
        <v>253</v>
      </c>
      <c r="C27" s="79">
        <f>VLOOKUP(GroupVertices[[#This Row],[Vertex]],Vertices[],MATCH("ID",Vertices[[#Headers],[Vertex]:[Vertex Content Word Count]],0),FALSE)</f>
        <v>56</v>
      </c>
    </row>
    <row r="28" spans="1:3" ht="15">
      <c r="A28" s="79" t="s">
        <v>1640</v>
      </c>
      <c r="B28" s="87" t="s">
        <v>252</v>
      </c>
      <c r="C28" s="79">
        <f>VLOOKUP(GroupVertices[[#This Row],[Vertex]],Vertices[],MATCH("ID",Vertices[[#Headers],[Vertex]:[Vertex Content Word Count]],0),FALSE)</f>
        <v>55</v>
      </c>
    </row>
    <row r="29" spans="1:3" ht="15">
      <c r="A29" s="79" t="s">
        <v>1640</v>
      </c>
      <c r="B29" s="87" t="s">
        <v>250</v>
      </c>
      <c r="C29" s="79">
        <f>VLOOKUP(GroupVertices[[#This Row],[Vertex]],Vertices[],MATCH("ID",Vertices[[#Headers],[Vertex]:[Vertex Content Word Count]],0),FALSE)</f>
        <v>42</v>
      </c>
    </row>
    <row r="30" spans="1:3" ht="15">
      <c r="A30" s="79" t="s">
        <v>1640</v>
      </c>
      <c r="B30" s="87" t="s">
        <v>249</v>
      </c>
      <c r="C30" s="79">
        <f>VLOOKUP(GroupVertices[[#This Row],[Vertex]],Vertices[],MATCH("ID",Vertices[[#Headers],[Vertex]:[Vertex Content Word Count]],0),FALSE)</f>
        <v>41</v>
      </c>
    </row>
    <row r="31" spans="1:3" ht="15">
      <c r="A31" s="79" t="s">
        <v>1640</v>
      </c>
      <c r="B31" s="87" t="s">
        <v>248</v>
      </c>
      <c r="C31" s="79">
        <f>VLOOKUP(GroupVertices[[#This Row],[Vertex]],Vertices[],MATCH("ID",Vertices[[#Headers],[Vertex]:[Vertex Content Word Count]],0),FALSE)</f>
        <v>40</v>
      </c>
    </row>
    <row r="32" spans="1:3" ht="15">
      <c r="A32" s="79" t="s">
        <v>1640</v>
      </c>
      <c r="B32" s="87" t="s">
        <v>283</v>
      </c>
      <c r="C32" s="79">
        <f>VLOOKUP(GroupVertices[[#This Row],[Vertex]],Vertices[],MATCH("ID",Vertices[[#Headers],[Vertex]:[Vertex Content Word Count]],0),FALSE)</f>
        <v>39</v>
      </c>
    </row>
    <row r="33" spans="1:3" ht="15">
      <c r="A33" s="79" t="s">
        <v>1640</v>
      </c>
      <c r="B33" s="87" t="s">
        <v>246</v>
      </c>
      <c r="C33" s="79">
        <f>VLOOKUP(GroupVertices[[#This Row],[Vertex]],Vertices[],MATCH("ID",Vertices[[#Headers],[Vertex]:[Vertex Content Word Count]],0),FALSE)</f>
        <v>35</v>
      </c>
    </row>
    <row r="34" spans="1:3" ht="15">
      <c r="A34" s="79" t="s">
        <v>1640</v>
      </c>
      <c r="B34" s="87" t="s">
        <v>245</v>
      </c>
      <c r="C34" s="79">
        <f>VLOOKUP(GroupVertices[[#This Row],[Vertex]],Vertices[],MATCH("ID",Vertices[[#Headers],[Vertex]:[Vertex Content Word Count]],0),FALSE)</f>
        <v>34</v>
      </c>
    </row>
    <row r="35" spans="1:3" ht="15">
      <c r="A35" s="79" t="s">
        <v>1640</v>
      </c>
      <c r="B35" s="87" t="s">
        <v>280</v>
      </c>
      <c r="C35" s="79">
        <f>VLOOKUP(GroupVertices[[#This Row],[Vertex]],Vertices[],MATCH("ID",Vertices[[#Headers],[Vertex]:[Vertex Content Word Count]],0),FALSE)</f>
        <v>33</v>
      </c>
    </row>
    <row r="36" spans="1:3" ht="15">
      <c r="A36" s="79" t="s">
        <v>1640</v>
      </c>
      <c r="B36" s="87" t="s">
        <v>279</v>
      </c>
      <c r="C36" s="79">
        <f>VLOOKUP(GroupVertices[[#This Row],[Vertex]],Vertices[],MATCH("ID",Vertices[[#Headers],[Vertex]:[Vertex Content Word Count]],0),FALSE)</f>
        <v>32</v>
      </c>
    </row>
    <row r="37" spans="1:3" ht="15">
      <c r="A37" s="79" t="s">
        <v>1640</v>
      </c>
      <c r="B37" s="87" t="s">
        <v>277</v>
      </c>
      <c r="C37" s="79">
        <f>VLOOKUP(GroupVertices[[#This Row],[Vertex]],Vertices[],MATCH("ID",Vertices[[#Headers],[Vertex]:[Vertex Content Word Count]],0),FALSE)</f>
        <v>30</v>
      </c>
    </row>
    <row r="38" spans="1:3" ht="15">
      <c r="A38" s="79" t="s">
        <v>1640</v>
      </c>
      <c r="B38" s="87" t="s">
        <v>244</v>
      </c>
      <c r="C38" s="79">
        <f>VLOOKUP(GroupVertices[[#This Row],[Vertex]],Vertices[],MATCH("ID",Vertices[[#Headers],[Vertex]:[Vertex Content Word Count]],0),FALSE)</f>
        <v>29</v>
      </c>
    </row>
    <row r="39" spans="1:3" ht="15">
      <c r="A39" s="79" t="s">
        <v>1640</v>
      </c>
      <c r="B39" s="87" t="s">
        <v>276</v>
      </c>
      <c r="C39" s="79">
        <f>VLOOKUP(GroupVertices[[#This Row],[Vertex]],Vertices[],MATCH("ID",Vertices[[#Headers],[Vertex]:[Vertex Content Word Count]],0),FALSE)</f>
        <v>28</v>
      </c>
    </row>
    <row r="40" spans="1:3" ht="15">
      <c r="A40" s="79" t="s">
        <v>1640</v>
      </c>
      <c r="B40" s="87" t="s">
        <v>242</v>
      </c>
      <c r="C40" s="79">
        <f>VLOOKUP(GroupVertices[[#This Row],[Vertex]],Vertices[],MATCH("ID",Vertices[[#Headers],[Vertex]:[Vertex Content Word Count]],0),FALSE)</f>
        <v>26</v>
      </c>
    </row>
    <row r="41" spans="1:3" ht="15">
      <c r="A41" s="79" t="s">
        <v>1640</v>
      </c>
      <c r="B41" s="87" t="s">
        <v>275</v>
      </c>
      <c r="C41" s="79">
        <f>VLOOKUP(GroupVertices[[#This Row],[Vertex]],Vertices[],MATCH("ID",Vertices[[#Headers],[Vertex]:[Vertex Content Word Count]],0),FALSE)</f>
        <v>27</v>
      </c>
    </row>
    <row r="42" spans="1:3" ht="15">
      <c r="A42" s="79" t="s">
        <v>1641</v>
      </c>
      <c r="B42" s="87" t="s">
        <v>239</v>
      </c>
      <c r="C42" s="79">
        <f>VLOOKUP(GroupVertices[[#This Row],[Vertex]],Vertices[],MATCH("ID",Vertices[[#Headers],[Vertex]:[Vertex Content Word Count]],0),FALSE)</f>
        <v>10</v>
      </c>
    </row>
    <row r="43" spans="1:3" ht="15">
      <c r="A43" s="79" t="s">
        <v>1641</v>
      </c>
      <c r="B43" s="87" t="s">
        <v>274</v>
      </c>
      <c r="C43" s="79">
        <f>VLOOKUP(GroupVertices[[#This Row],[Vertex]],Vertices[],MATCH("ID",Vertices[[#Headers],[Vertex]:[Vertex Content Word Count]],0),FALSE)</f>
        <v>23</v>
      </c>
    </row>
    <row r="44" spans="1:3" ht="15">
      <c r="A44" s="79" t="s">
        <v>1641</v>
      </c>
      <c r="B44" s="87" t="s">
        <v>273</v>
      </c>
      <c r="C44" s="79">
        <f>VLOOKUP(GroupVertices[[#This Row],[Vertex]],Vertices[],MATCH("ID",Vertices[[#Headers],[Vertex]:[Vertex Content Word Count]],0),FALSE)</f>
        <v>22</v>
      </c>
    </row>
    <row r="45" spans="1:3" ht="15">
      <c r="A45" s="79" t="s">
        <v>1641</v>
      </c>
      <c r="B45" s="87" t="s">
        <v>272</v>
      </c>
      <c r="C45" s="79">
        <f>VLOOKUP(GroupVertices[[#This Row],[Vertex]],Vertices[],MATCH("ID",Vertices[[#Headers],[Vertex]:[Vertex Content Word Count]],0),FALSE)</f>
        <v>21</v>
      </c>
    </row>
    <row r="46" spans="1:3" ht="15">
      <c r="A46" s="79" t="s">
        <v>1641</v>
      </c>
      <c r="B46" s="87" t="s">
        <v>271</v>
      </c>
      <c r="C46" s="79">
        <f>VLOOKUP(GroupVertices[[#This Row],[Vertex]],Vertices[],MATCH("ID",Vertices[[#Headers],[Vertex]:[Vertex Content Word Count]],0),FALSE)</f>
        <v>20</v>
      </c>
    </row>
    <row r="47" spans="1:3" ht="15">
      <c r="A47" s="79" t="s">
        <v>1641</v>
      </c>
      <c r="B47" s="87" t="s">
        <v>270</v>
      </c>
      <c r="C47" s="79">
        <f>VLOOKUP(GroupVertices[[#This Row],[Vertex]],Vertices[],MATCH("ID",Vertices[[#Headers],[Vertex]:[Vertex Content Word Count]],0),FALSE)</f>
        <v>19</v>
      </c>
    </row>
    <row r="48" spans="1:3" ht="15">
      <c r="A48" s="79" t="s">
        <v>1641</v>
      </c>
      <c r="B48" s="87" t="s">
        <v>269</v>
      </c>
      <c r="C48" s="79">
        <f>VLOOKUP(GroupVertices[[#This Row],[Vertex]],Vertices[],MATCH("ID",Vertices[[#Headers],[Vertex]:[Vertex Content Word Count]],0),FALSE)</f>
        <v>18</v>
      </c>
    </row>
    <row r="49" spans="1:3" ht="15">
      <c r="A49" s="79" t="s">
        <v>1641</v>
      </c>
      <c r="B49" s="87" t="s">
        <v>268</v>
      </c>
      <c r="C49" s="79">
        <f>VLOOKUP(GroupVertices[[#This Row],[Vertex]],Vertices[],MATCH("ID",Vertices[[#Headers],[Vertex]:[Vertex Content Word Count]],0),FALSE)</f>
        <v>17</v>
      </c>
    </row>
    <row r="50" spans="1:3" ht="15">
      <c r="A50" s="79" t="s">
        <v>1641</v>
      </c>
      <c r="B50" s="87" t="s">
        <v>267</v>
      </c>
      <c r="C50" s="79">
        <f>VLOOKUP(GroupVertices[[#This Row],[Vertex]],Vertices[],MATCH("ID",Vertices[[#Headers],[Vertex]:[Vertex Content Word Count]],0),FALSE)</f>
        <v>16</v>
      </c>
    </row>
    <row r="51" spans="1:3" ht="15">
      <c r="A51" s="79" t="s">
        <v>1641</v>
      </c>
      <c r="B51" s="87" t="s">
        <v>266</v>
      </c>
      <c r="C51" s="79">
        <f>VLOOKUP(GroupVertices[[#This Row],[Vertex]],Vertices[],MATCH("ID",Vertices[[#Headers],[Vertex]:[Vertex Content Word Count]],0),FALSE)</f>
        <v>15</v>
      </c>
    </row>
    <row r="52" spans="1:3" ht="15">
      <c r="A52" s="79" t="s">
        <v>1641</v>
      </c>
      <c r="B52" s="87" t="s">
        <v>265</v>
      </c>
      <c r="C52" s="79">
        <f>VLOOKUP(GroupVertices[[#This Row],[Vertex]],Vertices[],MATCH("ID",Vertices[[#Headers],[Vertex]:[Vertex Content Word Count]],0),FALSE)</f>
        <v>14</v>
      </c>
    </row>
    <row r="53" spans="1:3" ht="15">
      <c r="A53" s="79" t="s">
        <v>1641</v>
      </c>
      <c r="B53" s="87" t="s">
        <v>264</v>
      </c>
      <c r="C53" s="79">
        <f>VLOOKUP(GroupVertices[[#This Row],[Vertex]],Vertices[],MATCH("ID",Vertices[[#Headers],[Vertex]:[Vertex Content Word Count]],0),FALSE)</f>
        <v>13</v>
      </c>
    </row>
    <row r="54" spans="1:3" ht="15">
      <c r="A54" s="79" t="s">
        <v>1641</v>
      </c>
      <c r="B54" s="87" t="s">
        <v>263</v>
      </c>
      <c r="C54" s="79">
        <f>VLOOKUP(GroupVertices[[#This Row],[Vertex]],Vertices[],MATCH("ID",Vertices[[#Headers],[Vertex]:[Vertex Content Word Count]],0),FALSE)</f>
        <v>12</v>
      </c>
    </row>
    <row r="55" spans="1:3" ht="15">
      <c r="A55" s="79" t="s">
        <v>1641</v>
      </c>
      <c r="B55" s="87" t="s">
        <v>262</v>
      </c>
      <c r="C55" s="79">
        <f>VLOOKUP(GroupVertices[[#This Row],[Vertex]],Vertices[],MATCH("ID",Vertices[[#Headers],[Vertex]:[Vertex Content Word Count]],0),FALSE)</f>
        <v>11</v>
      </c>
    </row>
    <row r="56" spans="1:3" ht="15">
      <c r="A56" s="79" t="s">
        <v>1642</v>
      </c>
      <c r="B56" s="87" t="s">
        <v>296</v>
      </c>
      <c r="C56" s="79">
        <f>VLOOKUP(GroupVertices[[#This Row],[Vertex]],Vertices[],MATCH("ID",Vertices[[#Headers],[Vertex]:[Vertex Content Word Count]],0),FALSE)</f>
        <v>62</v>
      </c>
    </row>
    <row r="57" spans="1:3" ht="15">
      <c r="A57" s="79" t="s">
        <v>1642</v>
      </c>
      <c r="B57" s="87" t="s">
        <v>237</v>
      </c>
      <c r="C57" s="79">
        <f>VLOOKUP(GroupVertices[[#This Row],[Vertex]],Vertices[],MATCH("ID",Vertices[[#Headers],[Vertex]:[Vertex Content Word Count]],0),FALSE)</f>
        <v>7</v>
      </c>
    </row>
    <row r="58" spans="1:3" ht="15">
      <c r="A58" s="79" t="s">
        <v>1642</v>
      </c>
      <c r="B58" s="87" t="s">
        <v>295</v>
      </c>
      <c r="C58" s="79">
        <f>VLOOKUP(GroupVertices[[#This Row],[Vertex]],Vertices[],MATCH("ID",Vertices[[#Headers],[Vertex]:[Vertex Content Word Count]],0),FALSE)</f>
        <v>61</v>
      </c>
    </row>
    <row r="59" spans="1:3" ht="15">
      <c r="A59" s="79" t="s">
        <v>1642</v>
      </c>
      <c r="B59" s="87" t="s">
        <v>281</v>
      </c>
      <c r="C59" s="79">
        <f>VLOOKUP(GroupVertices[[#This Row],[Vertex]],Vertices[],MATCH("ID",Vertices[[#Headers],[Vertex]:[Vertex Content Word Count]],0),FALSE)</f>
        <v>36</v>
      </c>
    </row>
    <row r="60" spans="1:3" ht="15">
      <c r="A60" s="79" t="s">
        <v>1642</v>
      </c>
      <c r="B60" s="87" t="s">
        <v>278</v>
      </c>
      <c r="C60" s="79">
        <f>VLOOKUP(GroupVertices[[#This Row],[Vertex]],Vertices[],MATCH("ID",Vertices[[#Headers],[Vertex]:[Vertex Content Word Count]],0),FALSE)</f>
        <v>31</v>
      </c>
    </row>
    <row r="61" spans="1:3" ht="15">
      <c r="A61" s="79" t="s">
        <v>1642</v>
      </c>
      <c r="B61" s="87" t="s">
        <v>238</v>
      </c>
      <c r="C61" s="79">
        <f>VLOOKUP(GroupVertices[[#This Row],[Vertex]],Vertices[],MATCH("ID",Vertices[[#Headers],[Vertex]:[Vertex Content Word Count]],0),FALSE)</f>
        <v>9</v>
      </c>
    </row>
    <row r="62" spans="1:3" ht="15">
      <c r="A62" s="79" t="s">
        <v>1642</v>
      </c>
      <c r="B62" s="87" t="s">
        <v>261</v>
      </c>
      <c r="C62" s="79">
        <f>VLOOKUP(GroupVertices[[#This Row],[Vertex]],Vertices[],MATCH("ID",Vertices[[#Headers],[Vertex]:[Vertex Content Word Count]],0),FALSE)</f>
        <v>8</v>
      </c>
    </row>
    <row r="63" spans="1:3" ht="15">
      <c r="A63" s="79" t="s">
        <v>1642</v>
      </c>
      <c r="B63" s="87" t="s">
        <v>236</v>
      </c>
      <c r="C63" s="79">
        <f>VLOOKUP(GroupVertices[[#This Row],[Vertex]],Vertices[],MATCH("ID",Vertices[[#Headers],[Vertex]:[Vertex Content Word Count]],0),FALSE)</f>
        <v>6</v>
      </c>
    </row>
    <row r="64" spans="1:3" ht="15">
      <c r="A64" s="79" t="s">
        <v>1643</v>
      </c>
      <c r="B64" s="87" t="s">
        <v>315</v>
      </c>
      <c r="C64" s="79">
        <f>VLOOKUP(GroupVertices[[#This Row],[Vertex]],Vertices[],MATCH("ID",Vertices[[#Headers],[Vertex]:[Vertex Content Word Count]],0),FALSE)</f>
        <v>83</v>
      </c>
    </row>
    <row r="65" spans="1:3" ht="15">
      <c r="A65" s="79" t="s">
        <v>1643</v>
      </c>
      <c r="B65" s="87" t="s">
        <v>260</v>
      </c>
      <c r="C65" s="79">
        <f>VLOOKUP(GroupVertices[[#This Row],[Vertex]],Vertices[],MATCH("ID",Vertices[[#Headers],[Vertex]:[Vertex Content Word Count]],0),FALSE)</f>
        <v>53</v>
      </c>
    </row>
    <row r="66" spans="1:3" ht="15">
      <c r="A66" s="79" t="s">
        <v>1643</v>
      </c>
      <c r="B66" s="87" t="s">
        <v>247</v>
      </c>
      <c r="C66" s="79">
        <f>VLOOKUP(GroupVertices[[#This Row],[Vertex]],Vertices[],MATCH("ID",Vertices[[#Headers],[Vertex]:[Vertex Content Word Count]],0),FALSE)</f>
        <v>37</v>
      </c>
    </row>
    <row r="67" spans="1:3" ht="15">
      <c r="A67" s="79" t="s">
        <v>1643</v>
      </c>
      <c r="B67" s="87" t="s">
        <v>258</v>
      </c>
      <c r="C67" s="79">
        <f>VLOOKUP(GroupVertices[[#This Row],[Vertex]],Vertices[],MATCH("ID",Vertices[[#Headers],[Vertex]:[Vertex Content Word Count]],0),FALSE)</f>
        <v>54</v>
      </c>
    </row>
    <row r="68" spans="1:3" ht="15">
      <c r="A68" s="79" t="s">
        <v>1643</v>
      </c>
      <c r="B68" s="87" t="s">
        <v>251</v>
      </c>
      <c r="C68" s="79">
        <f>VLOOKUP(GroupVertices[[#This Row],[Vertex]],Vertices[],MATCH("ID",Vertices[[#Headers],[Vertex]:[Vertex Content Word Count]],0),FALSE)</f>
        <v>51</v>
      </c>
    </row>
    <row r="69" spans="1:3" ht="15">
      <c r="A69" s="79" t="s">
        <v>1643</v>
      </c>
      <c r="B69" s="87" t="s">
        <v>292</v>
      </c>
      <c r="C69" s="79">
        <f>VLOOKUP(GroupVertices[[#This Row],[Vertex]],Vertices[],MATCH("ID",Vertices[[#Headers],[Vertex]:[Vertex Content Word Count]],0),FALSE)</f>
        <v>52</v>
      </c>
    </row>
    <row r="70" spans="1:3" ht="15">
      <c r="A70" s="79" t="s">
        <v>1643</v>
      </c>
      <c r="B70" s="87" t="s">
        <v>282</v>
      </c>
      <c r="C70" s="79">
        <f>VLOOKUP(GroupVertices[[#This Row],[Vertex]],Vertices[],MATCH("ID",Vertices[[#Headers],[Vertex]:[Vertex Content Word Count]],0),FALSE)</f>
        <v>38</v>
      </c>
    </row>
    <row r="71" spans="1:3" ht="15">
      <c r="A71" s="79" t="s">
        <v>1644</v>
      </c>
      <c r="B71" s="87" t="s">
        <v>291</v>
      </c>
      <c r="C71" s="79">
        <f>VLOOKUP(GroupVertices[[#This Row],[Vertex]],Vertices[],MATCH("ID",Vertices[[#Headers],[Vertex]:[Vertex Content Word Count]],0),FALSE)</f>
        <v>50</v>
      </c>
    </row>
    <row r="72" spans="1:3" ht="15">
      <c r="A72" s="79" t="s">
        <v>1644</v>
      </c>
      <c r="B72" s="87" t="s">
        <v>290</v>
      </c>
      <c r="C72" s="79">
        <f>VLOOKUP(GroupVertices[[#This Row],[Vertex]],Vertices[],MATCH("ID",Vertices[[#Headers],[Vertex]:[Vertex Content Word Count]],0),FALSE)</f>
        <v>49</v>
      </c>
    </row>
    <row r="73" spans="1:3" ht="15">
      <c r="A73" s="79" t="s">
        <v>1644</v>
      </c>
      <c r="B73" s="87" t="s">
        <v>289</v>
      </c>
      <c r="C73" s="79">
        <f>VLOOKUP(GroupVertices[[#This Row],[Vertex]],Vertices[],MATCH("ID",Vertices[[#Headers],[Vertex]:[Vertex Content Word Count]],0),FALSE)</f>
        <v>48</v>
      </c>
    </row>
    <row r="74" spans="1:3" ht="15">
      <c r="A74" s="79" t="s">
        <v>1644</v>
      </c>
      <c r="B74" s="87" t="s">
        <v>288</v>
      </c>
      <c r="C74" s="79">
        <f>VLOOKUP(GroupVertices[[#This Row],[Vertex]],Vertices[],MATCH("ID",Vertices[[#Headers],[Vertex]:[Vertex Content Word Count]],0),FALSE)</f>
        <v>47</v>
      </c>
    </row>
    <row r="75" spans="1:3" ht="15">
      <c r="A75" s="79" t="s">
        <v>1645</v>
      </c>
      <c r="B75" s="87" t="s">
        <v>255</v>
      </c>
      <c r="C75" s="79">
        <f>VLOOKUP(GroupVertices[[#This Row],[Vertex]],Vertices[],MATCH("ID",Vertices[[#Headers],[Vertex]:[Vertex Content Word Count]],0),FALSE)</f>
        <v>58</v>
      </c>
    </row>
    <row r="76" spans="1:3" ht="15">
      <c r="A76" s="79" t="s">
        <v>1645</v>
      </c>
      <c r="B76" s="87" t="s">
        <v>293</v>
      </c>
      <c r="C76" s="79">
        <f>VLOOKUP(GroupVertices[[#This Row],[Vertex]],Vertices[],MATCH("ID",Vertices[[#Headers],[Vertex]:[Vertex Content Word Count]],0),FALSE)</f>
        <v>59</v>
      </c>
    </row>
    <row r="77" spans="1:3" ht="15">
      <c r="A77" s="79" t="s">
        <v>1646</v>
      </c>
      <c r="B77" s="87" t="s">
        <v>287</v>
      </c>
      <c r="C77" s="79">
        <f>VLOOKUP(GroupVertices[[#This Row],[Vertex]],Vertices[],MATCH("ID",Vertices[[#Headers],[Vertex]:[Vertex Content Word Count]],0),FALSE)</f>
        <v>46</v>
      </c>
    </row>
    <row r="78" spans="1:3" ht="15">
      <c r="A78" s="79" t="s">
        <v>1646</v>
      </c>
      <c r="B78" s="87" t="s">
        <v>286</v>
      </c>
      <c r="C78" s="79">
        <f>VLOOKUP(GroupVertices[[#This Row],[Vertex]],Vertices[],MATCH("ID",Vertices[[#Headers],[Vertex]:[Vertex Content Word Count]],0),FALSE)</f>
        <v>45</v>
      </c>
    </row>
    <row r="79" spans="1:3" ht="15">
      <c r="A79" s="79" t="s">
        <v>1647</v>
      </c>
      <c r="B79" s="87" t="s">
        <v>285</v>
      </c>
      <c r="C79" s="79">
        <f>VLOOKUP(GroupVertices[[#This Row],[Vertex]],Vertices[],MATCH("ID",Vertices[[#Headers],[Vertex]:[Vertex Content Word Count]],0),FALSE)</f>
        <v>44</v>
      </c>
    </row>
    <row r="80" spans="1:3" ht="15">
      <c r="A80" s="79" t="s">
        <v>1647</v>
      </c>
      <c r="B80" s="87" t="s">
        <v>284</v>
      </c>
      <c r="C80" s="79">
        <f>VLOOKUP(GroupVertices[[#This Row],[Vertex]],Vertices[],MATCH("ID",Vertices[[#Headers],[Vertex]:[Vertex Content Word Count]],0),FALSE)</f>
        <v>43</v>
      </c>
    </row>
    <row r="81" spans="1:3" ht="15">
      <c r="A81" s="79" t="s">
        <v>1648</v>
      </c>
      <c r="B81" s="87" t="s">
        <v>241</v>
      </c>
      <c r="C81" s="79">
        <f>VLOOKUP(GroupVertices[[#This Row],[Vertex]],Vertices[],MATCH("ID",Vertices[[#Headers],[Vertex]:[Vertex Content Word Count]],0),FALSE)</f>
        <v>25</v>
      </c>
    </row>
    <row r="82" spans="1:3" ht="15">
      <c r="A82" s="79" t="s">
        <v>1648</v>
      </c>
      <c r="B82" s="87" t="s">
        <v>240</v>
      </c>
      <c r="C82" s="79">
        <f>VLOOKUP(GroupVertices[[#This Row],[Vertex]],Vertices[],MATCH("ID",Vertices[[#Headers],[Vertex]:[Vertex Content Word Count]],0),FALSE)</f>
        <v>24</v>
      </c>
    </row>
    <row r="83" spans="1:3" ht="15">
      <c r="A83" s="79" t="s">
        <v>1649</v>
      </c>
      <c r="B83" s="87" t="s">
        <v>259</v>
      </c>
      <c r="C83" s="79">
        <f>VLOOKUP(GroupVertices[[#This Row],[Vertex]],Vertices[],MATCH("ID",Vertices[[#Headers],[Vertex]:[Vertex Content Word Count]],0),FALSE)</f>
        <v>5</v>
      </c>
    </row>
    <row r="84" spans="1:3" ht="15">
      <c r="A84" s="79" t="s">
        <v>1649</v>
      </c>
      <c r="B84" s="87" t="s">
        <v>235</v>
      </c>
      <c r="C84" s="79">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1666</v>
      </c>
      <c r="B2" s="34" t="s">
        <v>192</v>
      </c>
      <c r="D2" s="31">
        <f>MIN(Vertices[Degree])</f>
        <v>0</v>
      </c>
      <c r="E2" s="3">
        <f>COUNTIF(Vertices[Degree],"&gt;= "&amp;D2)-COUNTIF(Vertices[Degree],"&gt;="&amp;D3)</f>
        <v>0</v>
      </c>
      <c r="F2" s="37">
        <f>MIN(Vertices[In-Degree])</f>
        <v>0</v>
      </c>
      <c r="G2" s="38">
        <f>COUNTIF(Vertices[In-Degree],"&gt;= "&amp;F2)-COUNTIF(Vertices[In-Degree],"&gt;="&amp;F3)</f>
        <v>2</v>
      </c>
      <c r="H2" s="37">
        <f>MIN(Vertices[Out-Degree])</f>
        <v>0</v>
      </c>
      <c r="I2" s="38">
        <f>COUNTIF(Vertices[Out-Degree],"&gt;= "&amp;H2)-COUNTIF(Vertices[Out-Degree],"&gt;="&amp;H3)</f>
        <v>63</v>
      </c>
      <c r="J2" s="37">
        <f>MIN(Vertices[Betweenness Centrality])</f>
        <v>0</v>
      </c>
      <c r="K2" s="38">
        <f>COUNTIF(Vertices[Betweenness Centrality],"&gt;= "&amp;J2)-COUNTIF(Vertices[Betweenness Centrality],"&gt;="&amp;J3)</f>
        <v>81</v>
      </c>
      <c r="L2" s="37">
        <f>MIN(Vertices[Closeness Centrality])</f>
        <v>0.004032</v>
      </c>
      <c r="M2" s="38">
        <f>COUNTIF(Vertices[Closeness Centrality],"&gt;= "&amp;L2)-COUNTIF(Vertices[Closeness Centrality],"&gt;="&amp;L3)</f>
        <v>1</v>
      </c>
      <c r="N2" s="37">
        <f>MIN(Vertices[Eigenvector Centrality])</f>
        <v>0.001534</v>
      </c>
      <c r="O2" s="38">
        <f>COUNTIF(Vertices[Eigenvector Centrality],"&gt;= "&amp;N2)-COUNTIF(Vertices[Eigenvector Centrality],"&gt;="&amp;N3)</f>
        <v>13</v>
      </c>
      <c r="P2" s="37">
        <f>MIN(Vertices[PageRank])</f>
        <v>0.399642</v>
      </c>
      <c r="Q2" s="38">
        <f>COUNTIF(Vertices[PageRank],"&gt;= "&amp;P2)-COUNTIF(Vertices[PageRank],"&gt;="&amp;P3)</f>
        <v>61</v>
      </c>
      <c r="R2" s="37">
        <f>MIN(Vertices[Clustering Coefficient])</f>
        <v>0</v>
      </c>
      <c r="S2" s="43">
        <f>COUNTIF(Vertices[Clustering Coefficient],"&gt;= "&amp;R2)-COUNTIF(Vertices[Clustering Coefficient],"&gt;="&amp;R3)</f>
        <v>45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7"/>
      <c r="B3" s="127"/>
      <c r="D3" s="32">
        <f aca="true" t="shared" si="1" ref="D3:D26">D2+($D$57-$D$2)/BinDivisor</f>
        <v>0</v>
      </c>
      <c r="E3" s="3">
        <f>COUNTIF(Vertices[Degree],"&gt;= "&amp;D3)-COUNTIF(Vertices[Degree],"&gt;="&amp;D4)</f>
        <v>0</v>
      </c>
      <c r="F3" s="39">
        <f aca="true" t="shared" si="2" ref="F3:F26">F2+($F$57-$F$2)/BinDivisor</f>
        <v>0.34545454545454546</v>
      </c>
      <c r="G3" s="40">
        <f>COUNTIF(Vertices[In-Degree],"&gt;= "&amp;F3)-COUNTIF(Vertices[In-Degree],"&gt;="&amp;F4)</f>
        <v>0</v>
      </c>
      <c r="H3" s="39">
        <f aca="true" t="shared" si="3" ref="H3:H26">H2+($H$57-$H$2)/BinDivisor</f>
        <v>1.1818181818181819</v>
      </c>
      <c r="I3" s="40">
        <f>COUNTIF(Vertices[Out-Degree],"&gt;= "&amp;H3)-COUNTIF(Vertices[Out-Degree],"&gt;="&amp;H4)</f>
        <v>8</v>
      </c>
      <c r="J3" s="39">
        <f aca="true" t="shared" si="4" ref="J3:J26">J2+($J$57-$J$2)/BinDivisor</f>
        <v>115.64242423636362</v>
      </c>
      <c r="K3" s="40">
        <f>COUNTIF(Vertices[Betweenness Centrality],"&gt;= "&amp;J3)-COUNTIF(Vertices[Betweenness Centrality],"&gt;="&amp;J4)</f>
        <v>0</v>
      </c>
      <c r="L3" s="39">
        <f aca="true" t="shared" si="5" ref="L3:L26">L2+($L$57-$L$2)/BinDivisor</f>
        <v>0.004148090909090909</v>
      </c>
      <c r="M3" s="40">
        <f>COUNTIF(Vertices[Closeness Centrality],"&gt;= "&amp;L3)-COUNTIF(Vertices[Closeness Centrality],"&gt;="&amp;L4)</f>
        <v>0</v>
      </c>
      <c r="N3" s="39">
        <f aca="true" t="shared" si="6" ref="N3:N26">N2+($N$57-$N$2)/BinDivisor</f>
        <v>0.0033777636363636365</v>
      </c>
      <c r="O3" s="40">
        <f>COUNTIF(Vertices[Eigenvector Centrality],"&gt;= "&amp;N3)-COUNTIF(Vertices[Eigenvector Centrality],"&gt;="&amp;N4)</f>
        <v>0</v>
      </c>
      <c r="P3" s="39">
        <f aca="true" t="shared" si="7" ref="P3:P26">P2+($P$57-$P$2)/BinDivisor</f>
        <v>0.7608324363636363</v>
      </c>
      <c r="Q3" s="40">
        <f>COUNTIF(Vertices[PageRank],"&gt;= "&amp;P3)-COUNTIF(Vertices[PageRank],"&gt;="&amp;P4)</f>
        <v>14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0.6909090909090909</v>
      </c>
      <c r="G4" s="38">
        <f>COUNTIF(Vertices[In-Degree],"&gt;= "&amp;F4)-COUNTIF(Vertices[In-Degree],"&gt;="&amp;F5)</f>
        <v>39</v>
      </c>
      <c r="H4" s="37">
        <f t="shared" si="3"/>
        <v>2.3636363636363638</v>
      </c>
      <c r="I4" s="38">
        <f>COUNTIF(Vertices[Out-Degree],"&gt;= "&amp;H4)-COUNTIF(Vertices[Out-Degree],"&gt;="&amp;H5)</f>
        <v>6</v>
      </c>
      <c r="J4" s="37">
        <f t="shared" si="4"/>
        <v>231.28484847272725</v>
      </c>
      <c r="K4" s="38">
        <f>COUNTIF(Vertices[Betweenness Centrality],"&gt;= "&amp;J4)-COUNTIF(Vertices[Betweenness Centrality],"&gt;="&amp;J5)</f>
        <v>0</v>
      </c>
      <c r="L4" s="37">
        <f t="shared" si="5"/>
        <v>0.004264181818181819</v>
      </c>
      <c r="M4" s="38">
        <f>COUNTIF(Vertices[Closeness Centrality],"&gt;= "&amp;L4)-COUNTIF(Vertices[Closeness Centrality],"&gt;="&amp;L5)</f>
        <v>13</v>
      </c>
      <c r="N4" s="37">
        <f t="shared" si="6"/>
        <v>0.005221527272727273</v>
      </c>
      <c r="O4" s="38">
        <f>COUNTIF(Vertices[Eigenvector Centrality],"&gt;= "&amp;N4)-COUNTIF(Vertices[Eigenvector Centrality],"&gt;="&amp;N5)</f>
        <v>1</v>
      </c>
      <c r="P4" s="37">
        <f t="shared" si="7"/>
        <v>1.1220228727272725</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1.0363636363636364</v>
      </c>
      <c r="G5" s="40">
        <f>COUNTIF(Vertices[In-Degree],"&gt;= "&amp;F5)-COUNTIF(Vertices[In-Degree],"&gt;="&amp;F6)</f>
        <v>0</v>
      </c>
      <c r="H5" s="39">
        <f t="shared" si="3"/>
        <v>3.545454545454546</v>
      </c>
      <c r="I5" s="40">
        <f>COUNTIF(Vertices[Out-Degree],"&gt;= "&amp;H5)-COUNTIF(Vertices[Out-Degree],"&gt;="&amp;H6)</f>
        <v>2</v>
      </c>
      <c r="J5" s="39">
        <f t="shared" si="4"/>
        <v>346.92727270909086</v>
      </c>
      <c r="K5" s="40">
        <f>COUNTIF(Vertices[Betweenness Centrality],"&gt;= "&amp;J5)-COUNTIF(Vertices[Betweenness Centrality],"&gt;="&amp;J6)</f>
        <v>0</v>
      </c>
      <c r="L5" s="39">
        <f t="shared" si="5"/>
        <v>0.004380272727272728</v>
      </c>
      <c r="M5" s="40">
        <f>COUNTIF(Vertices[Closeness Centrality],"&gt;= "&amp;L5)-COUNTIF(Vertices[Closeness Centrality],"&gt;="&amp;L6)</f>
        <v>0</v>
      </c>
      <c r="N5" s="39">
        <f t="shared" si="6"/>
        <v>0.0070652909090909094</v>
      </c>
      <c r="O5" s="40">
        <f>COUNTIF(Vertices[Eigenvector Centrality],"&gt;= "&amp;N5)-COUNTIF(Vertices[Eigenvector Centrality],"&gt;="&amp;N6)</f>
        <v>0</v>
      </c>
      <c r="P5" s="39">
        <f t="shared" si="7"/>
        <v>1.483213309090909</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125</v>
      </c>
      <c r="D6" s="32">
        <f t="shared" si="1"/>
        <v>0</v>
      </c>
      <c r="E6" s="3">
        <f>COUNTIF(Vertices[Degree],"&gt;= "&amp;D6)-COUNTIF(Vertices[Degree],"&gt;="&amp;D7)</f>
        <v>0</v>
      </c>
      <c r="F6" s="37">
        <f t="shared" si="2"/>
        <v>1.3818181818181818</v>
      </c>
      <c r="G6" s="38">
        <f>COUNTIF(Vertices[In-Degree],"&gt;= "&amp;F6)-COUNTIF(Vertices[In-Degree],"&gt;="&amp;F7)</f>
        <v>0</v>
      </c>
      <c r="H6" s="37">
        <f t="shared" si="3"/>
        <v>4.7272727272727275</v>
      </c>
      <c r="I6" s="38">
        <f>COUNTIF(Vertices[Out-Degree],"&gt;= "&amp;H6)-COUNTIF(Vertices[Out-Degree],"&gt;="&amp;H7)</f>
        <v>1</v>
      </c>
      <c r="J6" s="37">
        <f t="shared" si="4"/>
        <v>462.5696969454545</v>
      </c>
      <c r="K6" s="38">
        <f>COUNTIF(Vertices[Betweenness Centrality],"&gt;= "&amp;J6)-COUNTIF(Vertices[Betweenness Centrality],"&gt;="&amp;J7)</f>
        <v>0</v>
      </c>
      <c r="L6" s="37">
        <f t="shared" si="5"/>
        <v>0.004496363636363638</v>
      </c>
      <c r="M6" s="38">
        <f>COUNTIF(Vertices[Closeness Centrality],"&gt;= "&amp;L6)-COUNTIF(Vertices[Closeness Centrality],"&gt;="&amp;L7)</f>
        <v>0</v>
      </c>
      <c r="N6" s="37">
        <f t="shared" si="6"/>
        <v>0.008909054545454546</v>
      </c>
      <c r="O6" s="38">
        <f>COUNTIF(Vertices[Eigenvector Centrality],"&gt;= "&amp;N6)-COUNTIF(Vertices[Eigenvector Centrality],"&gt;="&amp;N7)</f>
        <v>0</v>
      </c>
      <c r="P6" s="37">
        <f t="shared" si="7"/>
        <v>1.8444037454545454</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97</v>
      </c>
      <c r="D7" s="32">
        <f t="shared" si="1"/>
        <v>0</v>
      </c>
      <c r="E7" s="3">
        <f>COUNTIF(Vertices[Degree],"&gt;= "&amp;D7)-COUNTIF(Vertices[Degree],"&gt;="&amp;D8)</f>
        <v>0</v>
      </c>
      <c r="F7" s="39">
        <f t="shared" si="2"/>
        <v>1.7272727272727273</v>
      </c>
      <c r="G7" s="40">
        <f>COUNTIF(Vertices[In-Degree],"&gt;= "&amp;F7)-COUNTIF(Vertices[In-Degree],"&gt;="&amp;F8)</f>
        <v>27</v>
      </c>
      <c r="H7" s="39">
        <f t="shared" si="3"/>
        <v>5.909090909090909</v>
      </c>
      <c r="I7" s="40">
        <f>COUNTIF(Vertices[Out-Degree],"&gt;= "&amp;H7)-COUNTIF(Vertices[Out-Degree],"&gt;="&amp;H8)</f>
        <v>0</v>
      </c>
      <c r="J7" s="39">
        <f t="shared" si="4"/>
        <v>578.2121211818181</v>
      </c>
      <c r="K7" s="40">
        <f>COUNTIF(Vertices[Betweenness Centrality],"&gt;= "&amp;J7)-COUNTIF(Vertices[Betweenness Centrality],"&gt;="&amp;J8)</f>
        <v>0</v>
      </c>
      <c r="L7" s="39">
        <f t="shared" si="5"/>
        <v>0.004612454545454547</v>
      </c>
      <c r="M7" s="40">
        <f>COUNTIF(Vertices[Closeness Centrality],"&gt;= "&amp;L7)-COUNTIF(Vertices[Closeness Centrality],"&gt;="&amp;L8)</f>
        <v>0</v>
      </c>
      <c r="N7" s="39">
        <f t="shared" si="6"/>
        <v>0.010752818181818183</v>
      </c>
      <c r="O7" s="40">
        <f>COUNTIF(Vertices[Eigenvector Centrality],"&gt;= "&amp;N7)-COUNTIF(Vertices[Eigenvector Centrality],"&gt;="&amp;N8)</f>
        <v>42</v>
      </c>
      <c r="P7" s="39">
        <f t="shared" si="7"/>
        <v>2.205594181818182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222</v>
      </c>
      <c r="D8" s="32">
        <f t="shared" si="1"/>
        <v>0</v>
      </c>
      <c r="E8" s="3">
        <f>COUNTIF(Vertices[Degree],"&gt;= "&amp;D8)-COUNTIF(Vertices[Degree],"&gt;="&amp;D9)</f>
        <v>0</v>
      </c>
      <c r="F8" s="37">
        <f t="shared" si="2"/>
        <v>2.0727272727272728</v>
      </c>
      <c r="G8" s="38">
        <f>COUNTIF(Vertices[In-Degree],"&gt;= "&amp;F8)-COUNTIF(Vertices[In-Degree],"&gt;="&amp;F9)</f>
        <v>0</v>
      </c>
      <c r="H8" s="37">
        <f t="shared" si="3"/>
        <v>7.090909090909091</v>
      </c>
      <c r="I8" s="38">
        <f>COUNTIF(Vertices[Out-Degree],"&gt;= "&amp;H8)-COUNTIF(Vertices[Out-Degree],"&gt;="&amp;H9)</f>
        <v>1</v>
      </c>
      <c r="J8" s="37">
        <f t="shared" si="4"/>
        <v>693.8545454181817</v>
      </c>
      <c r="K8" s="38">
        <f>COUNTIF(Vertices[Betweenness Centrality],"&gt;= "&amp;J8)-COUNTIF(Vertices[Betweenness Centrality],"&gt;="&amp;J9)</f>
        <v>0</v>
      </c>
      <c r="L8" s="37">
        <f t="shared" si="5"/>
        <v>0.004728545454545457</v>
      </c>
      <c r="M8" s="38">
        <f>COUNTIF(Vertices[Closeness Centrality],"&gt;= "&amp;L8)-COUNTIF(Vertices[Closeness Centrality],"&gt;="&amp;L9)</f>
        <v>0</v>
      </c>
      <c r="N8" s="37">
        <f t="shared" si="6"/>
        <v>0.01259658181818182</v>
      </c>
      <c r="O8" s="38">
        <f>COUNTIF(Vertices[Eigenvector Centrality],"&gt;= "&amp;N8)-COUNTIF(Vertices[Eigenvector Centrality],"&gt;="&amp;N9)</f>
        <v>16</v>
      </c>
      <c r="P8" s="37">
        <f t="shared" si="7"/>
        <v>2.5667846181818184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7"/>
      <c r="B9" s="127"/>
      <c r="D9" s="32">
        <f t="shared" si="1"/>
        <v>0</v>
      </c>
      <c r="E9" s="3">
        <f>COUNTIF(Vertices[Degree],"&gt;= "&amp;D9)-COUNTIF(Vertices[Degree],"&gt;="&amp;D10)</f>
        <v>0</v>
      </c>
      <c r="F9" s="39">
        <f t="shared" si="2"/>
        <v>2.418181818181818</v>
      </c>
      <c r="G9" s="40">
        <f>COUNTIF(Vertices[In-Degree],"&gt;= "&amp;F9)-COUNTIF(Vertices[In-Degree],"&gt;="&amp;F10)</f>
        <v>0</v>
      </c>
      <c r="H9" s="39">
        <f t="shared" si="3"/>
        <v>8.272727272727273</v>
      </c>
      <c r="I9" s="40">
        <f>COUNTIF(Vertices[Out-Degree],"&gt;= "&amp;H9)-COUNTIF(Vertices[Out-Degree],"&gt;="&amp;H10)</f>
        <v>0</v>
      </c>
      <c r="J9" s="39">
        <f t="shared" si="4"/>
        <v>809.4969696545453</v>
      </c>
      <c r="K9" s="40">
        <f>COUNTIF(Vertices[Betweenness Centrality],"&gt;= "&amp;J9)-COUNTIF(Vertices[Betweenness Centrality],"&gt;="&amp;J10)</f>
        <v>0</v>
      </c>
      <c r="L9" s="39">
        <f t="shared" si="5"/>
        <v>0.004844636363636366</v>
      </c>
      <c r="M9" s="40">
        <f>COUNTIF(Vertices[Closeness Centrality],"&gt;= "&amp;L9)-COUNTIF(Vertices[Closeness Centrality],"&gt;="&amp;L10)</f>
        <v>0</v>
      </c>
      <c r="N9" s="39">
        <f t="shared" si="6"/>
        <v>0.014440345454545457</v>
      </c>
      <c r="O9" s="40">
        <f>COUNTIF(Vertices[Eigenvector Centrality],"&gt;= "&amp;N9)-COUNTIF(Vertices[Eigenvector Centrality],"&gt;="&amp;N10)</f>
        <v>7</v>
      </c>
      <c r="P9" s="39">
        <f t="shared" si="7"/>
        <v>2.927975054545455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1667</v>
      </c>
      <c r="B10" s="34">
        <v>4</v>
      </c>
      <c r="D10" s="32">
        <f t="shared" si="1"/>
        <v>0</v>
      </c>
      <c r="E10" s="3">
        <f>COUNTIF(Vertices[Degree],"&gt;= "&amp;D10)-COUNTIF(Vertices[Degree],"&gt;="&amp;D11)</f>
        <v>0</v>
      </c>
      <c r="F10" s="37">
        <f t="shared" si="2"/>
        <v>2.7636363636363637</v>
      </c>
      <c r="G10" s="38">
        <f>COUNTIF(Vertices[In-Degree],"&gt;= "&amp;F10)-COUNTIF(Vertices[In-Degree],"&gt;="&amp;F11)</f>
        <v>12</v>
      </c>
      <c r="H10" s="37">
        <f t="shared" si="3"/>
        <v>9.454545454545455</v>
      </c>
      <c r="I10" s="38">
        <f>COUNTIF(Vertices[Out-Degree],"&gt;= "&amp;H10)-COUNTIF(Vertices[Out-Degree],"&gt;="&amp;H11)</f>
        <v>0</v>
      </c>
      <c r="J10" s="37">
        <f t="shared" si="4"/>
        <v>925.1393938909089</v>
      </c>
      <c r="K10" s="38">
        <f>COUNTIF(Vertices[Betweenness Centrality],"&gt;= "&amp;J10)-COUNTIF(Vertices[Betweenness Centrality],"&gt;="&amp;J11)</f>
        <v>0</v>
      </c>
      <c r="L10" s="37">
        <f t="shared" si="5"/>
        <v>0.0049607272727272755</v>
      </c>
      <c r="M10" s="38">
        <f>COUNTIF(Vertices[Closeness Centrality],"&gt;= "&amp;L10)-COUNTIF(Vertices[Closeness Centrality],"&gt;="&amp;L11)</f>
        <v>0</v>
      </c>
      <c r="N10" s="37">
        <f t="shared" si="6"/>
        <v>0.016284109090909094</v>
      </c>
      <c r="O10" s="38">
        <f>COUNTIF(Vertices[Eigenvector Centrality],"&gt;= "&amp;N10)-COUNTIF(Vertices[Eigenvector Centrality],"&gt;="&amp;N11)</f>
        <v>2</v>
      </c>
      <c r="P10" s="37">
        <f t="shared" si="7"/>
        <v>3.2891654909090913</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7"/>
      <c r="B11" s="127"/>
      <c r="D11" s="32">
        <f t="shared" si="1"/>
        <v>0</v>
      </c>
      <c r="E11" s="3">
        <f>COUNTIF(Vertices[Degree],"&gt;= "&amp;D11)-COUNTIF(Vertices[Degree],"&gt;="&amp;D12)</f>
        <v>0</v>
      </c>
      <c r="F11" s="39">
        <f t="shared" si="2"/>
        <v>3.1090909090909093</v>
      </c>
      <c r="G11" s="40">
        <f>COUNTIF(Vertices[In-Degree],"&gt;= "&amp;F11)-COUNTIF(Vertices[In-Degree],"&gt;="&amp;F12)</f>
        <v>0</v>
      </c>
      <c r="H11" s="39">
        <f t="shared" si="3"/>
        <v>10.636363636363637</v>
      </c>
      <c r="I11" s="40">
        <f>COUNTIF(Vertices[Out-Degree],"&gt;= "&amp;H11)-COUNTIF(Vertices[Out-Degree],"&gt;="&amp;H12)</f>
        <v>0</v>
      </c>
      <c r="J11" s="39">
        <f t="shared" si="4"/>
        <v>1040.7818181272726</v>
      </c>
      <c r="K11" s="40">
        <f>COUNTIF(Vertices[Betweenness Centrality],"&gt;= "&amp;J11)-COUNTIF(Vertices[Betweenness Centrality],"&gt;="&amp;J12)</f>
        <v>0</v>
      </c>
      <c r="L11" s="39">
        <f t="shared" si="5"/>
        <v>0.005076818181818185</v>
      </c>
      <c r="M11" s="40">
        <f>COUNTIF(Vertices[Closeness Centrality],"&gt;= "&amp;L11)-COUNTIF(Vertices[Closeness Centrality],"&gt;="&amp;L12)</f>
        <v>0</v>
      </c>
      <c r="N11" s="39">
        <f t="shared" si="6"/>
        <v>0.01812787272727273</v>
      </c>
      <c r="O11" s="40">
        <f>COUNTIF(Vertices[Eigenvector Centrality],"&gt;= "&amp;N11)-COUNTIF(Vertices[Eigenvector Centrality],"&gt;="&amp;N12)</f>
        <v>0</v>
      </c>
      <c r="P11" s="39">
        <f t="shared" si="7"/>
        <v>3.6503559272727277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318</v>
      </c>
      <c r="B12" s="34">
        <v>107</v>
      </c>
      <c r="D12" s="32">
        <f t="shared" si="1"/>
        <v>0</v>
      </c>
      <c r="E12" s="3">
        <f>COUNTIF(Vertices[Degree],"&gt;= "&amp;D12)-COUNTIF(Vertices[Degree],"&gt;="&amp;D13)</f>
        <v>0</v>
      </c>
      <c r="F12" s="37">
        <f t="shared" si="2"/>
        <v>3.454545454545455</v>
      </c>
      <c r="G12" s="38">
        <f>COUNTIF(Vertices[In-Degree],"&gt;= "&amp;F12)-COUNTIF(Vertices[In-Degree],"&gt;="&amp;F13)</f>
        <v>0</v>
      </c>
      <c r="H12" s="37">
        <f t="shared" si="3"/>
        <v>11.818181818181818</v>
      </c>
      <c r="I12" s="38">
        <f>COUNTIF(Vertices[Out-Degree],"&gt;= "&amp;H12)-COUNTIF(Vertices[Out-Degree],"&gt;="&amp;H13)</f>
        <v>0</v>
      </c>
      <c r="J12" s="37">
        <f t="shared" si="4"/>
        <v>1156.4242423636363</v>
      </c>
      <c r="K12" s="38">
        <f>COUNTIF(Vertices[Betweenness Centrality],"&gt;= "&amp;J12)-COUNTIF(Vertices[Betweenness Centrality],"&gt;="&amp;J13)</f>
        <v>0</v>
      </c>
      <c r="L12" s="37">
        <f t="shared" si="5"/>
        <v>0.005192909090909094</v>
      </c>
      <c r="M12" s="38">
        <f>COUNTIF(Vertices[Closeness Centrality],"&gt;= "&amp;L12)-COUNTIF(Vertices[Closeness Centrality],"&gt;="&amp;L13)</f>
        <v>0</v>
      </c>
      <c r="N12" s="37">
        <f t="shared" si="6"/>
        <v>0.01997163636363637</v>
      </c>
      <c r="O12" s="38">
        <f>COUNTIF(Vertices[Eigenvector Centrality],"&gt;= "&amp;N12)-COUNTIF(Vertices[Eigenvector Centrality],"&gt;="&amp;N13)</f>
        <v>0</v>
      </c>
      <c r="P12" s="37">
        <f t="shared" si="7"/>
        <v>4.011546363636364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197</v>
      </c>
      <c r="B13" s="34">
        <v>35</v>
      </c>
      <c r="D13" s="32">
        <f t="shared" si="1"/>
        <v>0</v>
      </c>
      <c r="E13" s="3">
        <f>COUNTIF(Vertices[Degree],"&gt;= "&amp;D13)-COUNTIF(Vertices[Degree],"&gt;="&amp;D14)</f>
        <v>0</v>
      </c>
      <c r="F13" s="39">
        <f t="shared" si="2"/>
        <v>3.8000000000000007</v>
      </c>
      <c r="G13" s="40">
        <f>COUNTIF(Vertices[In-Degree],"&gt;= "&amp;F13)-COUNTIF(Vertices[In-Degree],"&gt;="&amp;F14)</f>
        <v>2</v>
      </c>
      <c r="H13" s="39">
        <f t="shared" si="3"/>
        <v>13</v>
      </c>
      <c r="I13" s="40">
        <f>COUNTIF(Vertices[Out-Degree],"&gt;= "&amp;H13)-COUNTIF(Vertices[Out-Degree],"&gt;="&amp;H14)</f>
        <v>0</v>
      </c>
      <c r="J13" s="39">
        <f t="shared" si="4"/>
        <v>1272.0666666</v>
      </c>
      <c r="K13" s="40">
        <f>COUNTIF(Vertices[Betweenness Centrality],"&gt;= "&amp;J13)-COUNTIF(Vertices[Betweenness Centrality],"&gt;="&amp;J14)</f>
        <v>0</v>
      </c>
      <c r="L13" s="39">
        <f t="shared" si="5"/>
        <v>0.005309000000000004</v>
      </c>
      <c r="M13" s="40">
        <f>COUNTIF(Vertices[Closeness Centrality],"&gt;= "&amp;L13)-COUNTIF(Vertices[Closeness Centrality],"&gt;="&amp;L14)</f>
        <v>0</v>
      </c>
      <c r="N13" s="39">
        <f t="shared" si="6"/>
        <v>0.021815400000000006</v>
      </c>
      <c r="O13" s="40">
        <f>COUNTIF(Vertices[Eigenvector Centrality],"&gt;= "&amp;N13)-COUNTIF(Vertices[Eigenvector Centrality],"&gt;="&amp;N14)</f>
        <v>1</v>
      </c>
      <c r="P13" s="39">
        <f t="shared" si="7"/>
        <v>4.3727368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319</v>
      </c>
      <c r="B14" s="34">
        <v>62</v>
      </c>
      <c r="D14" s="32">
        <f t="shared" si="1"/>
        <v>0</v>
      </c>
      <c r="E14" s="3">
        <f>COUNTIF(Vertices[Degree],"&gt;= "&amp;D14)-COUNTIF(Vertices[Degree],"&gt;="&amp;D15)</f>
        <v>0</v>
      </c>
      <c r="F14" s="37">
        <f t="shared" si="2"/>
        <v>4.145454545454546</v>
      </c>
      <c r="G14" s="38">
        <f>COUNTIF(Vertices[In-Degree],"&gt;= "&amp;F14)-COUNTIF(Vertices[In-Degree],"&gt;="&amp;F15)</f>
        <v>0</v>
      </c>
      <c r="H14" s="37">
        <f t="shared" si="3"/>
        <v>14.181818181818182</v>
      </c>
      <c r="I14" s="38">
        <f>COUNTIF(Vertices[Out-Degree],"&gt;= "&amp;H14)-COUNTIF(Vertices[Out-Degree],"&gt;="&amp;H15)</f>
        <v>1</v>
      </c>
      <c r="J14" s="37">
        <f t="shared" si="4"/>
        <v>1387.7090908363637</v>
      </c>
      <c r="K14" s="38">
        <f>COUNTIF(Vertices[Betweenness Centrality],"&gt;= "&amp;J14)-COUNTIF(Vertices[Betweenness Centrality],"&gt;="&amp;J15)</f>
        <v>0</v>
      </c>
      <c r="L14" s="37">
        <f t="shared" si="5"/>
        <v>0.005425090909090913</v>
      </c>
      <c r="M14" s="38">
        <f>COUNTIF(Vertices[Closeness Centrality],"&gt;= "&amp;L14)-COUNTIF(Vertices[Closeness Centrality],"&gt;="&amp;L15)</f>
        <v>0</v>
      </c>
      <c r="N14" s="37">
        <f t="shared" si="6"/>
        <v>0.023659163636363643</v>
      </c>
      <c r="O14" s="38">
        <f>COUNTIF(Vertices[Eigenvector Centrality],"&gt;= "&amp;N14)-COUNTIF(Vertices[Eigenvector Centrality],"&gt;="&amp;N15)</f>
        <v>0</v>
      </c>
      <c r="P14" s="37">
        <f t="shared" si="7"/>
        <v>4.733927236363637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320</v>
      </c>
      <c r="B15" s="34">
        <v>18</v>
      </c>
      <c r="D15" s="32">
        <f t="shared" si="1"/>
        <v>0</v>
      </c>
      <c r="E15" s="3">
        <f>COUNTIF(Vertices[Degree],"&gt;= "&amp;D15)-COUNTIF(Vertices[Degree],"&gt;="&amp;D16)</f>
        <v>0</v>
      </c>
      <c r="F15" s="39">
        <f t="shared" si="2"/>
        <v>4.490909090909092</v>
      </c>
      <c r="G15" s="40">
        <f>COUNTIF(Vertices[In-Degree],"&gt;= "&amp;F15)-COUNTIF(Vertices[In-Degree],"&gt;="&amp;F16)</f>
        <v>0</v>
      </c>
      <c r="H15" s="39">
        <f t="shared" si="3"/>
        <v>15.363636363636363</v>
      </c>
      <c r="I15" s="40">
        <f>COUNTIF(Vertices[Out-Degree],"&gt;= "&amp;H15)-COUNTIF(Vertices[Out-Degree],"&gt;="&amp;H16)</f>
        <v>0</v>
      </c>
      <c r="J15" s="39">
        <f t="shared" si="4"/>
        <v>1503.3515150727274</v>
      </c>
      <c r="K15" s="40">
        <f>COUNTIF(Vertices[Betweenness Centrality],"&gt;= "&amp;J15)-COUNTIF(Vertices[Betweenness Centrality],"&gt;="&amp;J16)</f>
        <v>0</v>
      </c>
      <c r="L15" s="39">
        <f t="shared" si="5"/>
        <v>0.005541181818181823</v>
      </c>
      <c r="M15" s="40">
        <f>COUNTIF(Vertices[Closeness Centrality],"&gt;= "&amp;L15)-COUNTIF(Vertices[Closeness Centrality],"&gt;="&amp;L16)</f>
        <v>30</v>
      </c>
      <c r="N15" s="39">
        <f t="shared" si="6"/>
        <v>0.02550292727272728</v>
      </c>
      <c r="O15" s="40">
        <f>COUNTIF(Vertices[Eigenvector Centrality],"&gt;= "&amp;N15)-COUNTIF(Vertices[Eigenvector Centrality],"&gt;="&amp;N16)</f>
        <v>0</v>
      </c>
      <c r="P15" s="39">
        <f t="shared" si="7"/>
        <v>5.095117672727273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7"/>
      <c r="B16" s="127"/>
      <c r="D16" s="32">
        <f t="shared" si="1"/>
        <v>0</v>
      </c>
      <c r="E16" s="3">
        <f>COUNTIF(Vertices[Degree],"&gt;= "&amp;D16)-COUNTIF(Vertices[Degree],"&gt;="&amp;D17)</f>
        <v>0</v>
      </c>
      <c r="F16" s="37">
        <f t="shared" si="2"/>
        <v>4.836363636363638</v>
      </c>
      <c r="G16" s="38">
        <f>COUNTIF(Vertices[In-Degree],"&gt;= "&amp;F16)-COUNTIF(Vertices[In-Degree],"&gt;="&amp;F17)</f>
        <v>0</v>
      </c>
      <c r="H16" s="37">
        <f t="shared" si="3"/>
        <v>16.545454545454547</v>
      </c>
      <c r="I16" s="38">
        <f>COUNTIF(Vertices[Out-Degree],"&gt;= "&amp;H16)-COUNTIF(Vertices[Out-Degree],"&gt;="&amp;H17)</f>
        <v>0</v>
      </c>
      <c r="J16" s="37">
        <f t="shared" si="4"/>
        <v>1618.993939309091</v>
      </c>
      <c r="K16" s="38">
        <f>COUNTIF(Vertices[Betweenness Centrality],"&gt;= "&amp;J16)-COUNTIF(Vertices[Betweenness Centrality],"&gt;="&amp;J17)</f>
        <v>0</v>
      </c>
      <c r="L16" s="37">
        <f t="shared" si="5"/>
        <v>0.005657272727272732</v>
      </c>
      <c r="M16" s="38">
        <f>COUNTIF(Vertices[Closeness Centrality],"&gt;= "&amp;L16)-COUNTIF(Vertices[Closeness Centrality],"&gt;="&amp;L17)</f>
        <v>32</v>
      </c>
      <c r="N16" s="37">
        <f t="shared" si="6"/>
        <v>0.027346690909090917</v>
      </c>
      <c r="O16" s="38">
        <f>COUNTIF(Vertices[Eigenvector Centrality],"&gt;= "&amp;N16)-COUNTIF(Vertices[Eigenvector Centrality],"&gt;="&amp;N17)</f>
        <v>0</v>
      </c>
      <c r="P16" s="37">
        <f t="shared" si="7"/>
        <v>5.45630810909091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35</v>
      </c>
      <c r="D17" s="32">
        <f t="shared" si="1"/>
        <v>0</v>
      </c>
      <c r="E17" s="3">
        <f>COUNTIF(Vertices[Degree],"&gt;= "&amp;D17)-COUNTIF(Vertices[Degree],"&gt;="&amp;D18)</f>
        <v>0</v>
      </c>
      <c r="F17" s="39">
        <f t="shared" si="2"/>
        <v>5.181818181818183</v>
      </c>
      <c r="G17" s="40">
        <f>COUNTIF(Vertices[In-Degree],"&gt;= "&amp;F17)-COUNTIF(Vertices[In-Degree],"&gt;="&amp;F18)</f>
        <v>0</v>
      </c>
      <c r="H17" s="39">
        <f t="shared" si="3"/>
        <v>17.72727272727273</v>
      </c>
      <c r="I17" s="40">
        <f>COUNTIF(Vertices[Out-Degree],"&gt;= "&amp;H17)-COUNTIF(Vertices[Out-Degree],"&gt;="&amp;H18)</f>
        <v>0</v>
      </c>
      <c r="J17" s="39">
        <f t="shared" si="4"/>
        <v>1734.6363635454547</v>
      </c>
      <c r="K17" s="40">
        <f>COUNTIF(Vertices[Betweenness Centrality],"&gt;= "&amp;J17)-COUNTIF(Vertices[Betweenness Centrality],"&gt;="&amp;J18)</f>
        <v>0</v>
      </c>
      <c r="L17" s="39">
        <f t="shared" si="5"/>
        <v>0.005773363636363642</v>
      </c>
      <c r="M17" s="40">
        <f>COUNTIF(Vertices[Closeness Centrality],"&gt;= "&amp;L17)-COUNTIF(Vertices[Closeness Centrality],"&gt;="&amp;L18)</f>
        <v>4</v>
      </c>
      <c r="N17" s="39">
        <f t="shared" si="6"/>
        <v>0.029190454545454554</v>
      </c>
      <c r="O17" s="40">
        <f>COUNTIF(Vertices[Eigenvector Centrality],"&gt;= "&amp;N17)-COUNTIF(Vertices[Eigenvector Centrality],"&gt;="&amp;N18)</f>
        <v>0</v>
      </c>
      <c r="P17" s="39">
        <f t="shared" si="7"/>
        <v>5.817498545454546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7"/>
      <c r="B18" s="127"/>
      <c r="D18" s="32">
        <f t="shared" si="1"/>
        <v>0</v>
      </c>
      <c r="E18" s="3">
        <f>COUNTIF(Vertices[Degree],"&gt;= "&amp;D18)-COUNTIF(Vertices[Degree],"&gt;="&amp;D19)</f>
        <v>0</v>
      </c>
      <c r="F18" s="37">
        <f t="shared" si="2"/>
        <v>5.527272727272729</v>
      </c>
      <c r="G18" s="38">
        <f>COUNTIF(Vertices[In-Degree],"&gt;= "&amp;F18)-COUNTIF(Vertices[In-Degree],"&gt;="&amp;F19)</f>
        <v>0</v>
      </c>
      <c r="H18" s="37">
        <f t="shared" si="3"/>
        <v>18.909090909090914</v>
      </c>
      <c r="I18" s="38">
        <f>COUNTIF(Vertices[Out-Degree],"&gt;= "&amp;H18)-COUNTIF(Vertices[Out-Degree],"&gt;="&amp;H19)</f>
        <v>0</v>
      </c>
      <c r="J18" s="37">
        <f t="shared" si="4"/>
        <v>1850.2787877818184</v>
      </c>
      <c r="K18" s="38">
        <f>COUNTIF(Vertices[Betweenness Centrality],"&gt;= "&amp;J18)-COUNTIF(Vertices[Betweenness Centrality],"&gt;="&amp;J19)</f>
        <v>1</v>
      </c>
      <c r="L18" s="37">
        <f t="shared" si="5"/>
        <v>0.005889454545454551</v>
      </c>
      <c r="M18" s="38">
        <f>COUNTIF(Vertices[Closeness Centrality],"&gt;= "&amp;L18)-COUNTIF(Vertices[Closeness Centrality],"&gt;="&amp;L19)</f>
        <v>1</v>
      </c>
      <c r="N18" s="37">
        <f t="shared" si="6"/>
        <v>0.03103421818181819</v>
      </c>
      <c r="O18" s="38">
        <f>COUNTIF(Vertices[Eigenvector Centrality],"&gt;= "&amp;N18)-COUNTIF(Vertices[Eigenvector Centrality],"&gt;="&amp;N19)</f>
        <v>0</v>
      </c>
      <c r="P18" s="37">
        <f t="shared" si="7"/>
        <v>6.1786889818181825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0.16666666666666666</v>
      </c>
      <c r="D19" s="32">
        <f t="shared" si="1"/>
        <v>0</v>
      </c>
      <c r="E19" s="3">
        <f>COUNTIF(Vertices[Degree],"&gt;= "&amp;D19)-COUNTIF(Vertices[Degree],"&gt;="&amp;D20)</f>
        <v>0</v>
      </c>
      <c r="F19" s="39">
        <f t="shared" si="2"/>
        <v>5.872727272727275</v>
      </c>
      <c r="G19" s="40">
        <f>COUNTIF(Vertices[In-Degree],"&gt;= "&amp;F19)-COUNTIF(Vertices[In-Degree],"&gt;="&amp;F20)</f>
        <v>0</v>
      </c>
      <c r="H19" s="39">
        <f t="shared" si="3"/>
        <v>20.090909090909097</v>
      </c>
      <c r="I19" s="40">
        <f>COUNTIF(Vertices[Out-Degree],"&gt;= "&amp;H19)-COUNTIF(Vertices[Out-Degree],"&gt;="&amp;H20)</f>
        <v>0</v>
      </c>
      <c r="J19" s="39">
        <f t="shared" si="4"/>
        <v>1965.9212120181821</v>
      </c>
      <c r="K19" s="40">
        <f>COUNTIF(Vertices[Betweenness Centrality],"&gt;= "&amp;J19)-COUNTIF(Vertices[Betweenness Centrality],"&gt;="&amp;J20)</f>
        <v>0</v>
      </c>
      <c r="L19" s="39">
        <f t="shared" si="5"/>
        <v>0.0060055454545454605</v>
      </c>
      <c r="M19" s="40">
        <f>COUNTIF(Vertices[Closeness Centrality],"&gt;= "&amp;L19)-COUNTIF(Vertices[Closeness Centrality],"&gt;="&amp;L20)</f>
        <v>0</v>
      </c>
      <c r="N19" s="39">
        <f t="shared" si="6"/>
        <v>0.03287798181818183</v>
      </c>
      <c r="O19" s="40">
        <f>COUNTIF(Vertices[Eigenvector Centrality],"&gt;= "&amp;N19)-COUNTIF(Vertices[Eigenvector Centrality],"&gt;="&amp;N20)</f>
        <v>0</v>
      </c>
      <c r="P19" s="39">
        <f t="shared" si="7"/>
        <v>6.539879418181819</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0.2857142857142857</v>
      </c>
      <c r="D20" s="32">
        <f t="shared" si="1"/>
        <v>0</v>
      </c>
      <c r="E20" s="3">
        <f>COUNTIF(Vertices[Degree],"&gt;= "&amp;D20)-COUNTIF(Vertices[Degree],"&gt;="&amp;D21)</f>
        <v>0</v>
      </c>
      <c r="F20" s="37">
        <f t="shared" si="2"/>
        <v>6.2181818181818205</v>
      </c>
      <c r="G20" s="38">
        <f>COUNTIF(Vertices[In-Degree],"&gt;= "&amp;F20)-COUNTIF(Vertices[In-Degree],"&gt;="&amp;F21)</f>
        <v>0</v>
      </c>
      <c r="H20" s="37">
        <f t="shared" si="3"/>
        <v>21.27272727272728</v>
      </c>
      <c r="I20" s="38">
        <f>COUNTIF(Vertices[Out-Degree],"&gt;= "&amp;H20)-COUNTIF(Vertices[Out-Degree],"&gt;="&amp;H21)</f>
        <v>0</v>
      </c>
      <c r="J20" s="37">
        <f t="shared" si="4"/>
        <v>2081.5636362545456</v>
      </c>
      <c r="K20" s="38">
        <f>COUNTIF(Vertices[Betweenness Centrality],"&gt;= "&amp;J20)-COUNTIF(Vertices[Betweenness Centrality],"&gt;="&amp;J21)</f>
        <v>0</v>
      </c>
      <c r="L20" s="37">
        <f t="shared" si="5"/>
        <v>0.00612163636363637</v>
      </c>
      <c r="M20" s="38">
        <f>COUNTIF(Vertices[Closeness Centrality],"&gt;= "&amp;L20)-COUNTIF(Vertices[Closeness Centrality],"&gt;="&amp;L21)</f>
        <v>0</v>
      </c>
      <c r="N20" s="37">
        <f t="shared" si="6"/>
        <v>0.03472174545454546</v>
      </c>
      <c r="O20" s="38">
        <f>COUNTIF(Vertices[Eigenvector Centrality],"&gt;= "&amp;N20)-COUNTIF(Vertices[Eigenvector Centrality],"&gt;="&amp;N21)</f>
        <v>0</v>
      </c>
      <c r="P20" s="37">
        <f t="shared" si="7"/>
        <v>6.901069854545455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27"/>
      <c r="B21" s="127"/>
      <c r="D21" s="32">
        <f t="shared" si="1"/>
        <v>0</v>
      </c>
      <c r="E21" s="3">
        <f>COUNTIF(Vertices[Degree],"&gt;= "&amp;D21)-COUNTIF(Vertices[Degree],"&gt;="&amp;D22)</f>
        <v>0</v>
      </c>
      <c r="F21" s="39">
        <f t="shared" si="2"/>
        <v>6.563636363636366</v>
      </c>
      <c r="G21" s="40">
        <f>COUNTIF(Vertices[In-Degree],"&gt;= "&amp;F21)-COUNTIF(Vertices[In-Degree],"&gt;="&amp;F22)</f>
        <v>0</v>
      </c>
      <c r="H21" s="39">
        <f t="shared" si="3"/>
        <v>22.454545454545464</v>
      </c>
      <c r="I21" s="40">
        <f>COUNTIF(Vertices[Out-Degree],"&gt;= "&amp;H21)-COUNTIF(Vertices[Out-Degree],"&gt;="&amp;H22)</f>
        <v>0</v>
      </c>
      <c r="J21" s="39">
        <f t="shared" si="4"/>
        <v>2197.2060604909093</v>
      </c>
      <c r="K21" s="40">
        <f>COUNTIF(Vertices[Betweenness Centrality],"&gt;= "&amp;J21)-COUNTIF(Vertices[Betweenness Centrality],"&gt;="&amp;J22)</f>
        <v>0</v>
      </c>
      <c r="L21" s="39">
        <f t="shared" si="5"/>
        <v>0.006237727272727279</v>
      </c>
      <c r="M21" s="40">
        <f>COUNTIF(Vertices[Closeness Centrality],"&gt;= "&amp;L21)-COUNTIF(Vertices[Closeness Centrality],"&gt;="&amp;L22)</f>
        <v>0</v>
      </c>
      <c r="N21" s="39">
        <f t="shared" si="6"/>
        <v>0.036565509090909096</v>
      </c>
      <c r="O21" s="40">
        <f>COUNTIF(Vertices[Eigenvector Centrality],"&gt;= "&amp;N21)-COUNTIF(Vertices[Eigenvector Centrality],"&gt;="&amp;N22)</f>
        <v>0</v>
      </c>
      <c r="P21" s="39">
        <f t="shared" si="7"/>
        <v>7.262260290909092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6.909090909090912</v>
      </c>
      <c r="G22" s="38">
        <f>COUNTIF(Vertices[In-Degree],"&gt;= "&amp;F22)-COUNTIF(Vertices[In-Degree],"&gt;="&amp;F23)</f>
        <v>0</v>
      </c>
      <c r="H22" s="37">
        <f t="shared" si="3"/>
        <v>23.636363636363647</v>
      </c>
      <c r="I22" s="38">
        <f>COUNTIF(Vertices[Out-Degree],"&gt;= "&amp;H22)-COUNTIF(Vertices[Out-Degree],"&gt;="&amp;H23)</f>
        <v>0</v>
      </c>
      <c r="J22" s="37">
        <f t="shared" si="4"/>
        <v>2312.848484727273</v>
      </c>
      <c r="K22" s="38">
        <f>COUNTIF(Vertices[Betweenness Centrality],"&gt;= "&amp;J22)-COUNTIF(Vertices[Betweenness Centrality],"&gt;="&amp;J23)</f>
        <v>0</v>
      </c>
      <c r="L22" s="37">
        <f t="shared" si="5"/>
        <v>0.006353818181818189</v>
      </c>
      <c r="M22" s="38">
        <f>COUNTIF(Vertices[Closeness Centrality],"&gt;= "&amp;L22)-COUNTIF(Vertices[Closeness Centrality],"&gt;="&amp;L23)</f>
        <v>0</v>
      </c>
      <c r="N22" s="37">
        <f t="shared" si="6"/>
        <v>0.03840927272727273</v>
      </c>
      <c r="O22" s="38">
        <f>COUNTIF(Vertices[Eigenvector Centrality],"&gt;= "&amp;N22)-COUNTIF(Vertices[Eigenvector Centrality],"&gt;="&amp;N23)</f>
        <v>0</v>
      </c>
      <c r="P22" s="37">
        <f t="shared" si="7"/>
        <v>7.623450727272728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7.2545454545454575</v>
      </c>
      <c r="G23" s="40">
        <f>COUNTIF(Vertices[In-Degree],"&gt;= "&amp;F23)-COUNTIF(Vertices[In-Degree],"&gt;="&amp;F24)</f>
        <v>0</v>
      </c>
      <c r="H23" s="39">
        <f t="shared" si="3"/>
        <v>24.81818181818183</v>
      </c>
      <c r="I23" s="40">
        <f>COUNTIF(Vertices[Out-Degree],"&gt;= "&amp;H23)-COUNTIF(Vertices[Out-Degree],"&gt;="&amp;H24)</f>
        <v>0</v>
      </c>
      <c r="J23" s="39">
        <f t="shared" si="4"/>
        <v>2428.4909089636367</v>
      </c>
      <c r="K23" s="40">
        <f>COUNTIF(Vertices[Betweenness Centrality],"&gt;= "&amp;J23)-COUNTIF(Vertices[Betweenness Centrality],"&gt;="&amp;J24)</f>
        <v>0</v>
      </c>
      <c r="L23" s="39">
        <f t="shared" si="5"/>
        <v>0.006469909090909098</v>
      </c>
      <c r="M23" s="40">
        <f>COUNTIF(Vertices[Closeness Centrality],"&gt;= "&amp;L23)-COUNTIF(Vertices[Closeness Centrality],"&gt;="&amp;L24)</f>
        <v>0</v>
      </c>
      <c r="N23" s="39">
        <f t="shared" si="6"/>
        <v>0.04025303636363636</v>
      </c>
      <c r="O23" s="40">
        <f>COUNTIF(Vertices[Eigenvector Centrality],"&gt;= "&amp;N23)-COUNTIF(Vertices[Eigenvector Centrality],"&gt;="&amp;N24)</f>
        <v>0</v>
      </c>
      <c r="P23" s="39">
        <f t="shared" si="7"/>
        <v>7.984641163636365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83</v>
      </c>
      <c r="D24" s="32">
        <f t="shared" si="1"/>
        <v>0</v>
      </c>
      <c r="E24" s="3">
        <f>COUNTIF(Vertices[Degree],"&gt;= "&amp;D24)-COUNTIF(Vertices[Degree],"&gt;="&amp;D25)</f>
        <v>0</v>
      </c>
      <c r="F24" s="37">
        <f t="shared" si="2"/>
        <v>7.600000000000003</v>
      </c>
      <c r="G24" s="38">
        <f>COUNTIF(Vertices[In-Degree],"&gt;= "&amp;F24)-COUNTIF(Vertices[In-Degree],"&gt;="&amp;F25)</f>
        <v>0</v>
      </c>
      <c r="H24" s="37">
        <f t="shared" si="3"/>
        <v>26.000000000000014</v>
      </c>
      <c r="I24" s="38">
        <f>COUNTIF(Vertices[Out-Degree],"&gt;= "&amp;H24)-COUNTIF(Vertices[Out-Degree],"&gt;="&amp;H25)</f>
        <v>0</v>
      </c>
      <c r="J24" s="37">
        <f t="shared" si="4"/>
        <v>2544.1333332000004</v>
      </c>
      <c r="K24" s="38">
        <f>COUNTIF(Vertices[Betweenness Centrality],"&gt;= "&amp;J24)-COUNTIF(Vertices[Betweenness Centrality],"&gt;="&amp;J25)</f>
        <v>0</v>
      </c>
      <c r="L24" s="37">
        <f t="shared" si="5"/>
        <v>0.006586000000000008</v>
      </c>
      <c r="M24" s="38">
        <f>COUNTIF(Vertices[Closeness Centrality],"&gt;= "&amp;L24)-COUNTIF(Vertices[Closeness Centrality],"&gt;="&amp;L25)</f>
        <v>1</v>
      </c>
      <c r="N24" s="37">
        <f t="shared" si="6"/>
        <v>0.0420968</v>
      </c>
      <c r="O24" s="38">
        <f>COUNTIF(Vertices[Eigenvector Centrality],"&gt;= "&amp;N24)-COUNTIF(Vertices[Eigenvector Centrality],"&gt;="&amp;N25)</f>
        <v>0</v>
      </c>
      <c r="P24" s="37">
        <f t="shared" si="7"/>
        <v>8.3458316</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34" t="s">
        <v>155</v>
      </c>
      <c r="B25" s="34">
        <v>222</v>
      </c>
      <c r="D25" s="32">
        <f t="shared" si="1"/>
        <v>0</v>
      </c>
      <c r="E25" s="3">
        <f>COUNTIF(Vertices[Degree],"&gt;= "&amp;D25)-COUNTIF(Vertices[Degree],"&gt;="&amp;D26)</f>
        <v>0</v>
      </c>
      <c r="F25" s="39">
        <f t="shared" si="2"/>
        <v>7.945454545454549</v>
      </c>
      <c r="G25" s="40">
        <f>COUNTIF(Vertices[In-Degree],"&gt;= "&amp;F25)-COUNTIF(Vertices[In-Degree],"&gt;="&amp;F26)</f>
        <v>0</v>
      </c>
      <c r="H25" s="39">
        <f t="shared" si="3"/>
        <v>27.181818181818198</v>
      </c>
      <c r="I25" s="40">
        <f>COUNTIF(Vertices[Out-Degree],"&gt;= "&amp;H25)-COUNTIF(Vertices[Out-Degree],"&gt;="&amp;H26)</f>
        <v>0</v>
      </c>
      <c r="J25" s="39">
        <f t="shared" si="4"/>
        <v>2659.775757436364</v>
      </c>
      <c r="K25" s="40">
        <f>COUNTIF(Vertices[Betweenness Centrality],"&gt;= "&amp;J25)-COUNTIF(Vertices[Betweenness Centrality],"&gt;="&amp;J26)</f>
        <v>0</v>
      </c>
      <c r="L25" s="39">
        <f t="shared" si="5"/>
        <v>0.006702090909090917</v>
      </c>
      <c r="M25" s="40">
        <f>COUNTIF(Vertices[Closeness Centrality],"&gt;= "&amp;L25)-COUNTIF(Vertices[Closeness Centrality],"&gt;="&amp;L26)</f>
        <v>0</v>
      </c>
      <c r="N25" s="39">
        <f t="shared" si="6"/>
        <v>0.04394056363636363</v>
      </c>
      <c r="O25" s="40">
        <f>COUNTIF(Vertices[Eigenvector Centrality],"&gt;= "&amp;N25)-COUNTIF(Vertices[Eigenvector Centrality],"&gt;="&amp;N26)</f>
        <v>0</v>
      </c>
      <c r="P25" s="39">
        <f t="shared" si="7"/>
        <v>8.707022036363636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7"/>
      <c r="B26" s="127"/>
      <c r="D26" s="32">
        <f t="shared" si="1"/>
        <v>0</v>
      </c>
      <c r="E26" s="3">
        <f>COUNTIF(Vertices[Degree],"&gt;= "&amp;D26)-COUNTIF(Vertices[Degree],"&gt;="&amp;D28)</f>
        <v>0</v>
      </c>
      <c r="F26" s="37">
        <f t="shared" si="2"/>
        <v>8.290909090909095</v>
      </c>
      <c r="G26" s="38">
        <f>COUNTIF(Vertices[In-Degree],"&gt;= "&amp;F26)-COUNTIF(Vertices[In-Degree],"&gt;="&amp;F28)</f>
        <v>0</v>
      </c>
      <c r="H26" s="37">
        <f t="shared" si="3"/>
        <v>28.36363636363638</v>
      </c>
      <c r="I26" s="38">
        <f>COUNTIF(Vertices[Out-Degree],"&gt;= "&amp;H26)-COUNTIF(Vertices[Out-Degree],"&gt;="&amp;H28)</f>
        <v>0</v>
      </c>
      <c r="J26" s="37">
        <f t="shared" si="4"/>
        <v>2775.4181816727278</v>
      </c>
      <c r="K26" s="38">
        <f>COUNTIF(Vertices[Betweenness Centrality],"&gt;= "&amp;J26)-COUNTIF(Vertices[Betweenness Centrality],"&gt;="&amp;J28)</f>
        <v>0</v>
      </c>
      <c r="L26" s="37">
        <f t="shared" si="5"/>
        <v>0.0068181818181818265</v>
      </c>
      <c r="M26" s="38">
        <f>COUNTIF(Vertices[Closeness Centrality],"&gt;= "&amp;L26)-COUNTIF(Vertices[Closeness Centrality],"&gt;="&amp;L28)</f>
        <v>0</v>
      </c>
      <c r="N26" s="37">
        <f t="shared" si="6"/>
        <v>0.045784327272727264</v>
      </c>
      <c r="O26" s="38">
        <f>COUNTIF(Vertices[Eigenvector Centrality],"&gt;= "&amp;N26)-COUNTIF(Vertices[Eigenvector Centrality],"&gt;="&amp;N28)</f>
        <v>0</v>
      </c>
      <c r="P26" s="37">
        <f t="shared" si="7"/>
        <v>9.068212472727271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-32</v>
      </c>
      <c r="T27" s="62"/>
      <c r="U27" s="63">
        <f ca="1">COUNTIF(Vertices[Clustering Coefficient],"&gt;= "&amp;T27)-COUNTIF(Vertices[Clustering Coefficient],"&gt;="&amp;T28)</f>
        <v>0</v>
      </c>
    </row>
    <row r="28" spans="1:21" ht="15">
      <c r="A28" s="34" t="s">
        <v>157</v>
      </c>
      <c r="B28" s="34">
        <v>2.220932</v>
      </c>
      <c r="D28" s="32">
        <f>D26+($D$57-$D$2)/BinDivisor</f>
        <v>0</v>
      </c>
      <c r="E28" s="3">
        <f>COUNTIF(Vertices[Degree],"&gt;= "&amp;D28)-COUNTIF(Vertices[Degree],"&gt;="&amp;D40)</f>
        <v>0</v>
      </c>
      <c r="F28" s="39">
        <f>F26+($F$57-$F$2)/BinDivisor</f>
        <v>8.63636363636364</v>
      </c>
      <c r="G28" s="40">
        <f>COUNTIF(Vertices[In-Degree],"&gt;= "&amp;F28)-COUNTIF(Vertices[In-Degree],"&gt;="&amp;F40)</f>
        <v>0</v>
      </c>
      <c r="H28" s="39">
        <f>H26+($H$57-$H$2)/BinDivisor</f>
        <v>29.545454545454565</v>
      </c>
      <c r="I28" s="40">
        <f>COUNTIF(Vertices[Out-Degree],"&gt;= "&amp;H28)-COUNTIF(Vertices[Out-Degree],"&gt;="&amp;H40)</f>
        <v>0</v>
      </c>
      <c r="J28" s="39">
        <f>J26+($J$57-$J$2)/BinDivisor</f>
        <v>2891.0606059090915</v>
      </c>
      <c r="K28" s="40">
        <f>COUNTIF(Vertices[Betweenness Centrality],"&gt;= "&amp;J28)-COUNTIF(Vertices[Betweenness Centrality],"&gt;="&amp;J40)</f>
        <v>0</v>
      </c>
      <c r="L28" s="39">
        <f>L26+($L$57-$L$2)/BinDivisor</f>
        <v>0.006934272727272736</v>
      </c>
      <c r="M28" s="40">
        <f>COUNTIF(Vertices[Closeness Centrality],"&gt;= "&amp;L28)-COUNTIF(Vertices[Closeness Centrality],"&gt;="&amp;L40)</f>
        <v>0</v>
      </c>
      <c r="N28" s="39">
        <f>N26+($N$57-$N$2)/BinDivisor</f>
        <v>0.0476280909090909</v>
      </c>
      <c r="O28" s="40">
        <f>COUNTIF(Vertices[Eigenvector Centrality],"&gt;= "&amp;N28)-COUNTIF(Vertices[Eigenvector Centrality],"&gt;="&amp;N40)</f>
        <v>0</v>
      </c>
      <c r="P28" s="39">
        <f>P26+($P$57-$P$2)/BinDivisor</f>
        <v>9.429402909090907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0.019541580957978255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1668</v>
      </c>
      <c r="B31" s="34">
        <v>0.334982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7"/>
      <c r="B32" s="127"/>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1669</v>
      </c>
      <c r="B33" s="34" t="s">
        <v>1670</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-1</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-32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-1</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-32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8.981818181818186</v>
      </c>
      <c r="G40" s="38">
        <f>COUNTIF(Vertices[In-Degree],"&gt;= "&amp;F40)-COUNTIF(Vertices[In-Degree],"&gt;="&amp;F41)</f>
        <v>0</v>
      </c>
      <c r="H40" s="37">
        <f>H28+($H$57-$H$2)/BinDivisor</f>
        <v>30.727272727272748</v>
      </c>
      <c r="I40" s="38">
        <f>COUNTIF(Vertices[Out-Degree],"&gt;= "&amp;H40)-COUNTIF(Vertices[Out-Degree],"&gt;="&amp;H41)</f>
        <v>0</v>
      </c>
      <c r="J40" s="37">
        <f>J28+($J$57-$J$2)/BinDivisor</f>
        <v>3006.703030145455</v>
      </c>
      <c r="K40" s="38">
        <f>COUNTIF(Vertices[Betweenness Centrality],"&gt;= "&amp;J40)-COUNTIF(Vertices[Betweenness Centrality],"&gt;="&amp;J41)</f>
        <v>0</v>
      </c>
      <c r="L40" s="37">
        <f>L28+($L$57-$L$2)/BinDivisor</f>
        <v>0.007050363636363645</v>
      </c>
      <c r="M40" s="38">
        <f>COUNTIF(Vertices[Closeness Centrality],"&gt;= "&amp;L40)-COUNTIF(Vertices[Closeness Centrality],"&gt;="&amp;L41)</f>
        <v>0</v>
      </c>
      <c r="N40" s="37">
        <f>N28+($N$57-$N$2)/BinDivisor</f>
        <v>0.04947185454545453</v>
      </c>
      <c r="O40" s="38">
        <f>COUNTIF(Vertices[Eigenvector Centrality],"&gt;= "&amp;N40)-COUNTIF(Vertices[Eigenvector Centrality],"&gt;="&amp;N41)</f>
        <v>0</v>
      </c>
      <c r="P40" s="37">
        <f>P28+($P$57-$P$2)/BinDivisor</f>
        <v>9.790593345454543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9.327272727272732</v>
      </c>
      <c r="G41" s="40">
        <f>COUNTIF(Vertices[In-Degree],"&gt;= "&amp;F41)-COUNTIF(Vertices[In-Degree],"&gt;="&amp;F42)</f>
        <v>0</v>
      </c>
      <c r="H41" s="39">
        <f aca="true" t="shared" si="12" ref="H41:H56">H40+($H$57-$H$2)/BinDivisor</f>
        <v>31.90909090909093</v>
      </c>
      <c r="I41" s="40">
        <f>COUNTIF(Vertices[Out-Degree],"&gt;= "&amp;H41)-COUNTIF(Vertices[Out-Degree],"&gt;="&amp;H42)</f>
        <v>0</v>
      </c>
      <c r="J41" s="39">
        <f aca="true" t="shared" si="13" ref="J41:J56">J40+($J$57-$J$2)/BinDivisor</f>
        <v>3122.345454381819</v>
      </c>
      <c r="K41" s="40">
        <f>COUNTIF(Vertices[Betweenness Centrality],"&gt;= "&amp;J41)-COUNTIF(Vertices[Betweenness Centrality],"&gt;="&amp;J42)</f>
        <v>0</v>
      </c>
      <c r="L41" s="39">
        <f aca="true" t="shared" si="14" ref="L41:L56">L40+($L$57-$L$2)/BinDivisor</f>
        <v>0.007166454545454555</v>
      </c>
      <c r="M41" s="40">
        <f>COUNTIF(Vertices[Closeness Centrality],"&gt;= "&amp;L41)-COUNTIF(Vertices[Closeness Centrality],"&gt;="&amp;L42)</f>
        <v>0</v>
      </c>
      <c r="N41" s="39">
        <f aca="true" t="shared" si="15" ref="N41:N56">N40+($N$57-$N$2)/BinDivisor</f>
        <v>0.051315618181818165</v>
      </c>
      <c r="O41" s="40">
        <f>COUNTIF(Vertices[Eigenvector Centrality],"&gt;= "&amp;N41)-COUNTIF(Vertices[Eigenvector Centrality],"&gt;="&amp;N42)</f>
        <v>0</v>
      </c>
      <c r="P41" s="39">
        <f aca="true" t="shared" si="16" ref="P41:P56">P40+($P$57-$P$2)/BinDivisor</f>
        <v>10.151783781818178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9.672727272727277</v>
      </c>
      <c r="G42" s="38">
        <f>COUNTIF(Vertices[In-Degree],"&gt;= "&amp;F42)-COUNTIF(Vertices[In-Degree],"&gt;="&amp;F43)</f>
        <v>0</v>
      </c>
      <c r="H42" s="37">
        <f t="shared" si="12"/>
        <v>33.090909090909115</v>
      </c>
      <c r="I42" s="38">
        <f>COUNTIF(Vertices[Out-Degree],"&gt;= "&amp;H42)-COUNTIF(Vertices[Out-Degree],"&gt;="&amp;H43)</f>
        <v>0</v>
      </c>
      <c r="J42" s="37">
        <f t="shared" si="13"/>
        <v>3237.9878786181825</v>
      </c>
      <c r="K42" s="38">
        <f>COUNTIF(Vertices[Betweenness Centrality],"&gt;= "&amp;J42)-COUNTIF(Vertices[Betweenness Centrality],"&gt;="&amp;J43)</f>
        <v>0</v>
      </c>
      <c r="L42" s="37">
        <f t="shared" si="14"/>
        <v>0.007282545454545464</v>
      </c>
      <c r="M42" s="38">
        <f>COUNTIF(Vertices[Closeness Centrality],"&gt;= "&amp;L42)-COUNTIF(Vertices[Closeness Centrality],"&gt;="&amp;L43)</f>
        <v>0</v>
      </c>
      <c r="N42" s="37">
        <f t="shared" si="15"/>
        <v>0.0531593818181818</v>
      </c>
      <c r="O42" s="38">
        <f>COUNTIF(Vertices[Eigenvector Centrality],"&gt;= "&amp;N42)-COUNTIF(Vertices[Eigenvector Centrality],"&gt;="&amp;N43)</f>
        <v>0</v>
      </c>
      <c r="P42" s="37">
        <f t="shared" si="16"/>
        <v>10.512974218181814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10.018181818181823</v>
      </c>
      <c r="G43" s="40">
        <f>COUNTIF(Vertices[In-Degree],"&gt;= "&amp;F43)-COUNTIF(Vertices[In-Degree],"&gt;="&amp;F44)</f>
        <v>0</v>
      </c>
      <c r="H43" s="39">
        <f t="shared" si="12"/>
        <v>34.272727272727295</v>
      </c>
      <c r="I43" s="40">
        <f>COUNTIF(Vertices[Out-Degree],"&gt;= "&amp;H43)-COUNTIF(Vertices[Out-Degree],"&gt;="&amp;H44)</f>
        <v>0</v>
      </c>
      <c r="J43" s="39">
        <f t="shared" si="13"/>
        <v>3353.6303028545462</v>
      </c>
      <c r="K43" s="40">
        <f>COUNTIF(Vertices[Betweenness Centrality],"&gt;= "&amp;J43)-COUNTIF(Vertices[Betweenness Centrality],"&gt;="&amp;J44)</f>
        <v>0</v>
      </c>
      <c r="L43" s="39">
        <f t="shared" si="14"/>
        <v>0.007398636363636374</v>
      </c>
      <c r="M43" s="40">
        <f>COUNTIF(Vertices[Closeness Centrality],"&gt;= "&amp;L43)-COUNTIF(Vertices[Closeness Centrality],"&gt;="&amp;L44)</f>
        <v>0</v>
      </c>
      <c r="N43" s="39">
        <f t="shared" si="15"/>
        <v>0.05500314545454543</v>
      </c>
      <c r="O43" s="40">
        <f>COUNTIF(Vertices[Eigenvector Centrality],"&gt;= "&amp;N43)-COUNTIF(Vertices[Eigenvector Centrality],"&gt;="&amp;N44)</f>
        <v>0</v>
      </c>
      <c r="P43" s="39">
        <f t="shared" si="16"/>
        <v>10.87416465454545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10.363636363636369</v>
      </c>
      <c r="G44" s="38">
        <f>COUNTIF(Vertices[In-Degree],"&gt;= "&amp;F44)-COUNTIF(Vertices[In-Degree],"&gt;="&amp;F45)</f>
        <v>0</v>
      </c>
      <c r="H44" s="37">
        <f t="shared" si="12"/>
        <v>35.454545454545475</v>
      </c>
      <c r="I44" s="38">
        <f>COUNTIF(Vertices[Out-Degree],"&gt;= "&amp;H44)-COUNTIF(Vertices[Out-Degree],"&gt;="&amp;H45)</f>
        <v>0</v>
      </c>
      <c r="J44" s="37">
        <f t="shared" si="13"/>
        <v>3469.27272709091</v>
      </c>
      <c r="K44" s="38">
        <f>COUNTIF(Vertices[Betweenness Centrality],"&gt;= "&amp;J44)-COUNTIF(Vertices[Betweenness Centrality],"&gt;="&amp;J45)</f>
        <v>0</v>
      </c>
      <c r="L44" s="37">
        <f t="shared" si="14"/>
        <v>0.007514727272727283</v>
      </c>
      <c r="M44" s="38">
        <f>COUNTIF(Vertices[Closeness Centrality],"&gt;= "&amp;L44)-COUNTIF(Vertices[Closeness Centrality],"&gt;="&amp;L45)</f>
        <v>0</v>
      </c>
      <c r="N44" s="37">
        <f t="shared" si="15"/>
        <v>0.056846909090909066</v>
      </c>
      <c r="O44" s="38">
        <f>COUNTIF(Vertices[Eigenvector Centrality],"&gt;= "&amp;N44)-COUNTIF(Vertices[Eigenvector Centrality],"&gt;="&amp;N45)</f>
        <v>0</v>
      </c>
      <c r="P44" s="37">
        <f t="shared" si="16"/>
        <v>11.235355090909085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10.709090909090914</v>
      </c>
      <c r="G45" s="40">
        <f>COUNTIF(Vertices[In-Degree],"&gt;= "&amp;F45)-COUNTIF(Vertices[In-Degree],"&gt;="&amp;F46)</f>
        <v>0</v>
      </c>
      <c r="H45" s="39">
        <f t="shared" si="12"/>
        <v>36.636363636363654</v>
      </c>
      <c r="I45" s="40">
        <f>COUNTIF(Vertices[Out-Degree],"&gt;= "&amp;H45)-COUNTIF(Vertices[Out-Degree],"&gt;="&amp;H46)</f>
        <v>0</v>
      </c>
      <c r="J45" s="39">
        <f t="shared" si="13"/>
        <v>3584.9151513272736</v>
      </c>
      <c r="K45" s="40">
        <f>COUNTIF(Vertices[Betweenness Centrality],"&gt;= "&amp;J45)-COUNTIF(Vertices[Betweenness Centrality],"&gt;="&amp;J46)</f>
        <v>0</v>
      </c>
      <c r="L45" s="39">
        <f t="shared" si="14"/>
        <v>0.007630818181818193</v>
      </c>
      <c r="M45" s="40">
        <f>COUNTIF(Vertices[Closeness Centrality],"&gt;= "&amp;L45)-COUNTIF(Vertices[Closeness Centrality],"&gt;="&amp;L46)</f>
        <v>0</v>
      </c>
      <c r="N45" s="39">
        <f t="shared" si="15"/>
        <v>0.0586906727272727</v>
      </c>
      <c r="O45" s="40">
        <f>COUNTIF(Vertices[Eigenvector Centrality],"&gt;= "&amp;N45)-COUNTIF(Vertices[Eigenvector Centrality],"&gt;="&amp;N46)</f>
        <v>0</v>
      </c>
      <c r="P45" s="39">
        <f t="shared" si="16"/>
        <v>11.59654552727272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11.05454545454546</v>
      </c>
      <c r="G46" s="38">
        <f>COUNTIF(Vertices[In-Degree],"&gt;= "&amp;F46)-COUNTIF(Vertices[In-Degree],"&gt;="&amp;F47)</f>
        <v>0</v>
      </c>
      <c r="H46" s="37">
        <f t="shared" si="12"/>
        <v>37.818181818181834</v>
      </c>
      <c r="I46" s="38">
        <f>COUNTIF(Vertices[Out-Degree],"&gt;= "&amp;H46)-COUNTIF(Vertices[Out-Degree],"&gt;="&amp;H47)</f>
        <v>0</v>
      </c>
      <c r="J46" s="37">
        <f t="shared" si="13"/>
        <v>3700.5575755636373</v>
      </c>
      <c r="K46" s="38">
        <f>COUNTIF(Vertices[Betweenness Centrality],"&gt;= "&amp;J46)-COUNTIF(Vertices[Betweenness Centrality],"&gt;="&amp;J47)</f>
        <v>0</v>
      </c>
      <c r="L46" s="37">
        <f t="shared" si="14"/>
        <v>0.007746909090909102</v>
      </c>
      <c r="M46" s="38">
        <f>COUNTIF(Vertices[Closeness Centrality],"&gt;= "&amp;L46)-COUNTIF(Vertices[Closeness Centrality],"&gt;="&amp;L47)</f>
        <v>0</v>
      </c>
      <c r="N46" s="37">
        <f t="shared" si="15"/>
        <v>0.06053443636363633</v>
      </c>
      <c r="O46" s="38">
        <f>COUNTIF(Vertices[Eigenvector Centrality],"&gt;= "&amp;N46)-COUNTIF(Vertices[Eigenvector Centrality],"&gt;="&amp;N47)</f>
        <v>0</v>
      </c>
      <c r="P46" s="37">
        <f t="shared" si="16"/>
        <v>11.957735963636356</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11.400000000000006</v>
      </c>
      <c r="G47" s="40">
        <f>COUNTIF(Vertices[In-Degree],"&gt;= "&amp;F47)-COUNTIF(Vertices[In-Degree],"&gt;="&amp;F48)</f>
        <v>0</v>
      </c>
      <c r="H47" s="39">
        <f t="shared" si="12"/>
        <v>39.000000000000014</v>
      </c>
      <c r="I47" s="40">
        <f>COUNTIF(Vertices[Out-Degree],"&gt;= "&amp;H47)-COUNTIF(Vertices[Out-Degree],"&gt;="&amp;H48)</f>
        <v>0</v>
      </c>
      <c r="J47" s="39">
        <f t="shared" si="13"/>
        <v>3816.199999800001</v>
      </c>
      <c r="K47" s="40">
        <f>COUNTIF(Vertices[Betweenness Centrality],"&gt;= "&amp;J47)-COUNTIF(Vertices[Betweenness Centrality],"&gt;="&amp;J48)</f>
        <v>0</v>
      </c>
      <c r="L47" s="39">
        <f t="shared" si="14"/>
        <v>0.00786300000000001</v>
      </c>
      <c r="M47" s="40">
        <f>COUNTIF(Vertices[Closeness Centrality],"&gt;= "&amp;L47)-COUNTIF(Vertices[Closeness Centrality],"&gt;="&amp;L48)</f>
        <v>0</v>
      </c>
      <c r="N47" s="39">
        <f t="shared" si="15"/>
        <v>0.06237819999999997</v>
      </c>
      <c r="O47" s="40">
        <f>COUNTIF(Vertices[Eigenvector Centrality],"&gt;= "&amp;N47)-COUNTIF(Vertices[Eigenvector Centrality],"&gt;="&amp;N48)</f>
        <v>0</v>
      </c>
      <c r="P47" s="39">
        <f t="shared" si="16"/>
        <v>12.318926399999992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11.745454545454551</v>
      </c>
      <c r="G48" s="38">
        <f>COUNTIF(Vertices[In-Degree],"&gt;= "&amp;F48)-COUNTIF(Vertices[In-Degree],"&gt;="&amp;F49)</f>
        <v>0</v>
      </c>
      <c r="H48" s="37">
        <f t="shared" si="12"/>
        <v>40.181818181818194</v>
      </c>
      <c r="I48" s="38">
        <f>COUNTIF(Vertices[Out-Degree],"&gt;= "&amp;H48)-COUNTIF(Vertices[Out-Degree],"&gt;="&amp;H49)</f>
        <v>0</v>
      </c>
      <c r="J48" s="37">
        <f t="shared" si="13"/>
        <v>3931.8424240363647</v>
      </c>
      <c r="K48" s="38">
        <f>COUNTIF(Vertices[Betweenness Centrality],"&gt;= "&amp;J48)-COUNTIF(Vertices[Betweenness Centrality],"&gt;="&amp;J49)</f>
        <v>0</v>
      </c>
      <c r="L48" s="37">
        <f t="shared" si="14"/>
        <v>0.00797909090909092</v>
      </c>
      <c r="M48" s="38">
        <f>COUNTIF(Vertices[Closeness Centrality],"&gt;= "&amp;L48)-COUNTIF(Vertices[Closeness Centrality],"&gt;="&amp;L49)</f>
        <v>0</v>
      </c>
      <c r="N48" s="37">
        <f t="shared" si="15"/>
        <v>0.06422196363636361</v>
      </c>
      <c r="O48" s="38">
        <f>COUNTIF(Vertices[Eigenvector Centrality],"&gt;= "&amp;N48)-COUNTIF(Vertices[Eigenvector Centrality],"&gt;="&amp;N49)</f>
        <v>0</v>
      </c>
      <c r="P48" s="37">
        <f t="shared" si="16"/>
        <v>12.680116836363627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12.090909090909097</v>
      </c>
      <c r="G49" s="40">
        <f>COUNTIF(Vertices[In-Degree],"&gt;= "&amp;F49)-COUNTIF(Vertices[In-Degree],"&gt;="&amp;F50)</f>
        <v>0</v>
      </c>
      <c r="H49" s="39">
        <f t="shared" si="12"/>
        <v>41.363636363636374</v>
      </c>
      <c r="I49" s="40">
        <f>COUNTIF(Vertices[Out-Degree],"&gt;= "&amp;H49)-COUNTIF(Vertices[Out-Degree],"&gt;="&amp;H50)</f>
        <v>0</v>
      </c>
      <c r="J49" s="39">
        <f t="shared" si="13"/>
        <v>4047.4848482727284</v>
      </c>
      <c r="K49" s="40">
        <f>COUNTIF(Vertices[Betweenness Centrality],"&gt;= "&amp;J49)-COUNTIF(Vertices[Betweenness Centrality],"&gt;="&amp;J50)</f>
        <v>0</v>
      </c>
      <c r="L49" s="39">
        <f t="shared" si="14"/>
        <v>0.00809518181818183</v>
      </c>
      <c r="M49" s="40">
        <f>COUNTIF(Vertices[Closeness Centrality],"&gt;= "&amp;L49)-COUNTIF(Vertices[Closeness Centrality],"&gt;="&amp;L50)</f>
        <v>0</v>
      </c>
      <c r="N49" s="39">
        <f t="shared" si="15"/>
        <v>0.06606572727272725</v>
      </c>
      <c r="O49" s="40">
        <f>COUNTIF(Vertices[Eigenvector Centrality],"&gt;= "&amp;N49)-COUNTIF(Vertices[Eigenvector Centrality],"&gt;="&amp;N50)</f>
        <v>0</v>
      </c>
      <c r="P49" s="39">
        <f t="shared" si="16"/>
        <v>13.041307272727263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12.436363636363643</v>
      </c>
      <c r="G50" s="38">
        <f>COUNTIF(Vertices[In-Degree],"&gt;= "&amp;F50)-COUNTIF(Vertices[In-Degree],"&gt;="&amp;F51)</f>
        <v>0</v>
      </c>
      <c r="H50" s="37">
        <f t="shared" si="12"/>
        <v>42.545454545454554</v>
      </c>
      <c r="I50" s="38">
        <f>COUNTIF(Vertices[Out-Degree],"&gt;= "&amp;H50)-COUNTIF(Vertices[Out-Degree],"&gt;="&amp;H51)</f>
        <v>0</v>
      </c>
      <c r="J50" s="37">
        <f t="shared" si="13"/>
        <v>4163.127272509092</v>
      </c>
      <c r="K50" s="38">
        <f>COUNTIF(Vertices[Betweenness Centrality],"&gt;= "&amp;J50)-COUNTIF(Vertices[Betweenness Centrality],"&gt;="&amp;J51)</f>
        <v>0</v>
      </c>
      <c r="L50" s="37">
        <f t="shared" si="14"/>
        <v>0.008211272727272739</v>
      </c>
      <c r="M50" s="38">
        <f>COUNTIF(Vertices[Closeness Centrality],"&gt;= "&amp;L50)-COUNTIF(Vertices[Closeness Centrality],"&gt;="&amp;L51)</f>
        <v>0</v>
      </c>
      <c r="N50" s="37">
        <f t="shared" si="15"/>
        <v>0.06790949090909089</v>
      </c>
      <c r="O50" s="38">
        <f>COUNTIF(Vertices[Eigenvector Centrality],"&gt;= "&amp;N50)-COUNTIF(Vertices[Eigenvector Centrality],"&gt;="&amp;N51)</f>
        <v>0</v>
      </c>
      <c r="P50" s="37">
        <f t="shared" si="16"/>
        <v>13.402497709090898</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12.781818181818188</v>
      </c>
      <c r="G51" s="40">
        <f>COUNTIF(Vertices[In-Degree],"&gt;= "&amp;F51)-COUNTIF(Vertices[In-Degree],"&gt;="&amp;F52)</f>
        <v>0</v>
      </c>
      <c r="H51" s="39">
        <f t="shared" si="12"/>
        <v>43.727272727272734</v>
      </c>
      <c r="I51" s="40">
        <f>COUNTIF(Vertices[Out-Degree],"&gt;= "&amp;H51)-COUNTIF(Vertices[Out-Degree],"&gt;="&amp;H52)</f>
        <v>0</v>
      </c>
      <c r="J51" s="39">
        <f t="shared" si="13"/>
        <v>4278.769696745456</v>
      </c>
      <c r="K51" s="40">
        <f>COUNTIF(Vertices[Betweenness Centrality],"&gt;= "&amp;J51)-COUNTIF(Vertices[Betweenness Centrality],"&gt;="&amp;J52)</f>
        <v>0</v>
      </c>
      <c r="L51" s="39">
        <f t="shared" si="14"/>
        <v>0.008327363636363648</v>
      </c>
      <c r="M51" s="40">
        <f>COUNTIF(Vertices[Closeness Centrality],"&gt;= "&amp;L51)-COUNTIF(Vertices[Closeness Centrality],"&gt;="&amp;L52)</f>
        <v>0</v>
      </c>
      <c r="N51" s="39">
        <f t="shared" si="15"/>
        <v>0.06975325454545453</v>
      </c>
      <c r="O51" s="40">
        <f>COUNTIF(Vertices[Eigenvector Centrality],"&gt;= "&amp;N51)-COUNTIF(Vertices[Eigenvector Centrality],"&gt;="&amp;N52)</f>
        <v>0</v>
      </c>
      <c r="P51" s="39">
        <f t="shared" si="16"/>
        <v>13.763688145454534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13.127272727272734</v>
      </c>
      <c r="G52" s="38">
        <f>COUNTIF(Vertices[In-Degree],"&gt;= "&amp;F52)-COUNTIF(Vertices[In-Degree],"&gt;="&amp;F53)</f>
        <v>0</v>
      </c>
      <c r="H52" s="37">
        <f t="shared" si="12"/>
        <v>44.909090909090914</v>
      </c>
      <c r="I52" s="38">
        <f>COUNTIF(Vertices[Out-Degree],"&gt;= "&amp;H52)-COUNTIF(Vertices[Out-Degree],"&gt;="&amp;H53)</f>
        <v>0</v>
      </c>
      <c r="J52" s="37">
        <f t="shared" si="13"/>
        <v>4394.4121209818195</v>
      </c>
      <c r="K52" s="38">
        <f>COUNTIF(Vertices[Betweenness Centrality],"&gt;= "&amp;J52)-COUNTIF(Vertices[Betweenness Centrality],"&gt;="&amp;J53)</f>
        <v>0</v>
      </c>
      <c r="L52" s="37">
        <f t="shared" si="14"/>
        <v>0.008443454545454558</v>
      </c>
      <c r="M52" s="38">
        <f>COUNTIF(Vertices[Closeness Centrality],"&gt;= "&amp;L52)-COUNTIF(Vertices[Closeness Centrality],"&gt;="&amp;L53)</f>
        <v>0</v>
      </c>
      <c r="N52" s="37">
        <f t="shared" si="15"/>
        <v>0.07159701818181817</v>
      </c>
      <c r="O52" s="38">
        <f>COUNTIF(Vertices[Eigenvector Centrality],"&gt;= "&amp;N52)-COUNTIF(Vertices[Eigenvector Centrality],"&gt;="&amp;N53)</f>
        <v>0</v>
      </c>
      <c r="P52" s="37">
        <f t="shared" si="16"/>
        <v>14.12487858181817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13.47272727272728</v>
      </c>
      <c r="G53" s="40">
        <f>COUNTIF(Vertices[In-Degree],"&gt;= "&amp;F53)-COUNTIF(Vertices[In-Degree],"&gt;="&amp;F54)</f>
        <v>0</v>
      </c>
      <c r="H53" s="39">
        <f t="shared" si="12"/>
        <v>46.09090909090909</v>
      </c>
      <c r="I53" s="40">
        <f>COUNTIF(Vertices[Out-Degree],"&gt;= "&amp;H53)-COUNTIF(Vertices[Out-Degree],"&gt;="&amp;H54)</f>
        <v>0</v>
      </c>
      <c r="J53" s="39">
        <f t="shared" si="13"/>
        <v>4510.054545218183</v>
      </c>
      <c r="K53" s="40">
        <f>COUNTIF(Vertices[Betweenness Centrality],"&gt;= "&amp;J53)-COUNTIF(Vertices[Betweenness Centrality],"&gt;="&amp;J54)</f>
        <v>0</v>
      </c>
      <c r="L53" s="39">
        <f t="shared" si="14"/>
        <v>0.008559545454545467</v>
      </c>
      <c r="M53" s="40">
        <f>COUNTIF(Vertices[Closeness Centrality],"&gt;= "&amp;L53)-COUNTIF(Vertices[Closeness Centrality],"&gt;="&amp;L54)</f>
        <v>0</v>
      </c>
      <c r="N53" s="39">
        <f t="shared" si="15"/>
        <v>0.07344078181818181</v>
      </c>
      <c r="O53" s="40">
        <f>COUNTIF(Vertices[Eigenvector Centrality],"&gt;= "&amp;N53)-COUNTIF(Vertices[Eigenvector Centrality],"&gt;="&amp;N54)</f>
        <v>0</v>
      </c>
      <c r="P53" s="39">
        <f t="shared" si="16"/>
        <v>14.486069018181805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13.818181818181825</v>
      </c>
      <c r="G54" s="38">
        <f>COUNTIF(Vertices[In-Degree],"&gt;= "&amp;F54)-COUNTIF(Vertices[In-Degree],"&gt;="&amp;F55)</f>
        <v>0</v>
      </c>
      <c r="H54" s="37">
        <f t="shared" si="12"/>
        <v>47.27272727272727</v>
      </c>
      <c r="I54" s="38">
        <f>COUNTIF(Vertices[Out-Degree],"&gt;= "&amp;H54)-COUNTIF(Vertices[Out-Degree],"&gt;="&amp;H55)</f>
        <v>0</v>
      </c>
      <c r="J54" s="37">
        <f t="shared" si="13"/>
        <v>4625.696969454547</v>
      </c>
      <c r="K54" s="38">
        <f>COUNTIF(Vertices[Betweenness Centrality],"&gt;= "&amp;J54)-COUNTIF(Vertices[Betweenness Centrality],"&gt;="&amp;J55)</f>
        <v>0</v>
      </c>
      <c r="L54" s="37">
        <f t="shared" si="14"/>
        <v>0.008675636363636377</v>
      </c>
      <c r="M54" s="38">
        <f>COUNTIF(Vertices[Closeness Centrality],"&gt;= "&amp;L54)-COUNTIF(Vertices[Closeness Centrality],"&gt;="&amp;L55)</f>
        <v>0</v>
      </c>
      <c r="N54" s="37">
        <f t="shared" si="15"/>
        <v>0.07528454545454545</v>
      </c>
      <c r="O54" s="38">
        <f>COUNTIF(Vertices[Eigenvector Centrality],"&gt;= "&amp;N54)-COUNTIF(Vertices[Eigenvector Centrality],"&gt;="&amp;N55)</f>
        <v>0</v>
      </c>
      <c r="P54" s="37">
        <f t="shared" si="16"/>
        <v>14.84725945454544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14.163636363636371</v>
      </c>
      <c r="G55" s="40">
        <f>COUNTIF(Vertices[In-Degree],"&gt;= "&amp;F55)-COUNTIF(Vertices[In-Degree],"&gt;="&amp;F56)</f>
        <v>0</v>
      </c>
      <c r="H55" s="39">
        <f t="shared" si="12"/>
        <v>48.45454545454545</v>
      </c>
      <c r="I55" s="40">
        <f>COUNTIF(Vertices[Out-Degree],"&gt;= "&amp;H55)-COUNTIF(Vertices[Out-Degree],"&gt;="&amp;H56)</f>
        <v>0</v>
      </c>
      <c r="J55" s="39">
        <f t="shared" si="13"/>
        <v>4741.339393690911</v>
      </c>
      <c r="K55" s="40">
        <f>COUNTIF(Vertices[Betweenness Centrality],"&gt;= "&amp;J55)-COUNTIF(Vertices[Betweenness Centrality],"&gt;="&amp;J56)</f>
        <v>0</v>
      </c>
      <c r="L55" s="39">
        <f t="shared" si="14"/>
        <v>0.008791727272727286</v>
      </c>
      <c r="M55" s="40">
        <f>COUNTIF(Vertices[Closeness Centrality],"&gt;= "&amp;L55)-COUNTIF(Vertices[Closeness Centrality],"&gt;="&amp;L56)</f>
        <v>0</v>
      </c>
      <c r="N55" s="39">
        <f t="shared" si="15"/>
        <v>0.07712830909090909</v>
      </c>
      <c r="O55" s="40">
        <f>COUNTIF(Vertices[Eigenvector Centrality],"&gt;= "&amp;N55)-COUNTIF(Vertices[Eigenvector Centrality],"&gt;="&amp;N56)</f>
        <v>0</v>
      </c>
      <c r="P55" s="39">
        <f t="shared" si="16"/>
        <v>15.208449890909076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14.509090909090917</v>
      </c>
      <c r="G56" s="38">
        <f>COUNTIF(Vertices[In-Degree],"&gt;= "&amp;F56)-COUNTIF(Vertices[In-Degree],"&gt;="&amp;F57)</f>
        <v>0</v>
      </c>
      <c r="H56" s="37">
        <f t="shared" si="12"/>
        <v>49.63636363636363</v>
      </c>
      <c r="I56" s="38">
        <f>COUNTIF(Vertices[Out-Degree],"&gt;= "&amp;H56)-COUNTIF(Vertices[Out-Degree],"&gt;="&amp;H57)</f>
        <v>0</v>
      </c>
      <c r="J56" s="37">
        <f t="shared" si="13"/>
        <v>4856.981817927274</v>
      </c>
      <c r="K56" s="38">
        <f>COUNTIF(Vertices[Betweenness Centrality],"&gt;= "&amp;J56)-COUNTIF(Vertices[Betweenness Centrality],"&gt;="&amp;J57)</f>
        <v>0</v>
      </c>
      <c r="L56" s="37">
        <f t="shared" si="14"/>
        <v>0.008907818181818196</v>
      </c>
      <c r="M56" s="38">
        <f>COUNTIF(Vertices[Closeness Centrality],"&gt;= "&amp;L56)-COUNTIF(Vertices[Closeness Centrality],"&gt;="&amp;L57)</f>
        <v>0</v>
      </c>
      <c r="N56" s="37">
        <f t="shared" si="15"/>
        <v>0.07897207272727273</v>
      </c>
      <c r="O56" s="38">
        <f>COUNTIF(Vertices[Eigenvector Centrality],"&gt;= "&amp;N56)-COUNTIF(Vertices[Eigenvector Centrality],"&gt;="&amp;N57)</f>
        <v>0</v>
      </c>
      <c r="P56" s="37">
        <f t="shared" si="16"/>
        <v>15.569640327272712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19</v>
      </c>
      <c r="G57" s="42">
        <f>COUNTIF(Vertices[In-Degree],"&gt;= "&amp;F57)-COUNTIF(Vertices[In-Degree],"&gt;="&amp;F58)</f>
        <v>1</v>
      </c>
      <c r="H57" s="41">
        <f>MAX(Vertices[Out-Degree])</f>
        <v>65</v>
      </c>
      <c r="I57" s="42">
        <f>COUNTIF(Vertices[Out-Degree],"&gt;= "&amp;H57)-COUNTIF(Vertices[Out-Degree],"&gt;="&amp;H58)</f>
        <v>1</v>
      </c>
      <c r="J57" s="41">
        <f>MAX(Vertices[Betweenness Centrality])</f>
        <v>6360.333333</v>
      </c>
      <c r="K57" s="42">
        <f>COUNTIF(Vertices[Betweenness Centrality],"&gt;= "&amp;J57)-COUNTIF(Vertices[Betweenness Centrality],"&gt;="&amp;J58)</f>
        <v>1</v>
      </c>
      <c r="L57" s="41">
        <f>MAX(Vertices[Closeness Centrality])</f>
        <v>0.010417</v>
      </c>
      <c r="M57" s="42">
        <f>COUNTIF(Vertices[Closeness Centrality],"&gt;= "&amp;L57)-COUNTIF(Vertices[Closeness Centrality],"&gt;="&amp;L58)</f>
        <v>1</v>
      </c>
      <c r="N57" s="41">
        <f>MAX(Vertices[Eigenvector Centrality])</f>
        <v>0.102941</v>
      </c>
      <c r="O57" s="42">
        <f>COUNTIF(Vertices[Eigenvector Centrality],"&gt;= "&amp;N57)-COUNTIF(Vertices[Eigenvector Centrality],"&gt;="&amp;N58)</f>
        <v>1</v>
      </c>
      <c r="P57" s="41">
        <f>MAX(Vertices[PageRank])</f>
        <v>20.265116</v>
      </c>
      <c r="Q57" s="42">
        <f>COUNTIF(Vertices[PageRank],"&gt;= "&amp;P57)-COUNTIF(Vertices[PageRank],"&gt;="&amp;P58)</f>
        <v>1</v>
      </c>
      <c r="R57" s="41">
        <f>MAX(Vertices[Clustering Coefficient])</f>
        <v>1</v>
      </c>
      <c r="S57" s="45">
        <f>COUNTIF(Vertices[Clustering Coefficient],"&gt;= "&amp;R57)-COUNTIF(Vertices[Clustering Coefficient],"&gt;="&amp;R58)</f>
        <v>14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19</v>
      </c>
    </row>
    <row r="71" spans="1:2" ht="15">
      <c r="A71" s="33" t="s">
        <v>90</v>
      </c>
      <c r="B71" s="47">
        <f>_xlfn.IFERROR(AVERAGE(Vertices[In-Degree]),NoMetricMessage)</f>
        <v>1.8795180722891567</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65</v>
      </c>
    </row>
    <row r="85" spans="1:2" ht="15">
      <c r="A85" s="33" t="s">
        <v>96</v>
      </c>
      <c r="B85" s="47">
        <f>_xlfn.IFERROR(AVERAGE(Vertices[Out-Degree]),NoMetricMessage)</f>
        <v>1.8795180722891567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6360.333333</v>
      </c>
    </row>
    <row r="99" spans="1:2" ht="15">
      <c r="A99" s="33" t="s">
        <v>102</v>
      </c>
      <c r="B99" s="47">
        <f>_xlfn.IFERROR(AVERAGE(Vertices[Betweenness Centrality]),NoMetricMessage)</f>
        <v>102.33734940963852</v>
      </c>
    </row>
    <row r="100" spans="1:2" ht="15">
      <c r="A100" s="33" t="s">
        <v>103</v>
      </c>
      <c r="B100" s="47">
        <f>_xlfn.IFERROR(MEDIAN(Vertices[Betweenness Centrality]),NoMetricMessage)</f>
        <v>0</v>
      </c>
    </row>
    <row r="111" spans="1:2" ht="15">
      <c r="A111" s="33" t="s">
        <v>106</v>
      </c>
      <c r="B111" s="47">
        <f>IF(COUNT(Vertices[Closeness Centrality])&gt;0,L2,NoMetricMessage)</f>
        <v>0.004032</v>
      </c>
    </row>
    <row r="112" spans="1:2" ht="15">
      <c r="A112" s="33" t="s">
        <v>107</v>
      </c>
      <c r="B112" s="47">
        <f>IF(COUNT(Vertices[Closeness Centrality])&gt;0,L57,NoMetricMessage)</f>
        <v>0.010417</v>
      </c>
    </row>
    <row r="113" spans="1:2" ht="15">
      <c r="A113" s="33" t="s">
        <v>108</v>
      </c>
      <c r="B113" s="47">
        <f>_xlfn.IFERROR(AVERAGE(Vertices[Closeness Centrality]),NoMetricMessage)</f>
        <v>0.005517036144578311</v>
      </c>
    </row>
    <row r="114" spans="1:2" ht="15">
      <c r="A114" s="33" t="s">
        <v>109</v>
      </c>
      <c r="B114" s="47">
        <f>_xlfn.IFERROR(MEDIAN(Vertices[Closeness Centrality]),NoMetricMessage)</f>
        <v>0.00565</v>
      </c>
    </row>
    <row r="125" spans="1:2" ht="15">
      <c r="A125" s="33" t="s">
        <v>112</v>
      </c>
      <c r="B125" s="47">
        <f>IF(COUNT(Vertices[Eigenvector Centrality])&gt;0,N2,NoMetricMessage)</f>
        <v>0.001534</v>
      </c>
    </row>
    <row r="126" spans="1:2" ht="15">
      <c r="A126" s="33" t="s">
        <v>113</v>
      </c>
      <c r="B126" s="47">
        <f>IF(COUNT(Vertices[Eigenvector Centrality])&gt;0,N57,NoMetricMessage)</f>
        <v>0.102941</v>
      </c>
    </row>
    <row r="127" spans="1:2" ht="15">
      <c r="A127" s="33" t="s">
        <v>114</v>
      </c>
      <c r="B127" s="47">
        <f>_xlfn.IFERROR(AVERAGE(Vertices[Eigenvector Centrality]),NoMetricMessage)</f>
        <v>0.01204827710843373</v>
      </c>
    </row>
    <row r="128" spans="1:2" ht="15">
      <c r="A128" s="33" t="s">
        <v>115</v>
      </c>
      <c r="B128" s="47">
        <f>_xlfn.IFERROR(MEDIAN(Vertices[Eigenvector Centrality]),NoMetricMessage)</f>
        <v>0.01216</v>
      </c>
    </row>
    <row r="139" spans="1:2" ht="15">
      <c r="A139" s="33" t="s">
        <v>140</v>
      </c>
      <c r="B139" s="47">
        <f>IF(COUNT(Vertices[PageRank])&gt;0,P2,NoMetricMessage)</f>
        <v>0.399642</v>
      </c>
    </row>
    <row r="140" spans="1:2" ht="15">
      <c r="A140" s="33" t="s">
        <v>141</v>
      </c>
      <c r="B140" s="47">
        <f>IF(COUNT(Vertices[PageRank])&gt;0,P57,NoMetricMessage)</f>
        <v>20.265116</v>
      </c>
    </row>
    <row r="141" spans="1:2" ht="15">
      <c r="A141" s="33" t="s">
        <v>142</v>
      </c>
      <c r="B141" s="47">
        <f>_xlfn.IFERROR(AVERAGE(Vertices[PageRank]),NoMetricMessage)</f>
        <v>0.9999939879518082</v>
      </c>
    </row>
    <row r="142" spans="1:2" ht="15">
      <c r="A142" s="33" t="s">
        <v>143</v>
      </c>
      <c r="B142" s="47">
        <f>_xlfn.IFERROR(MEDIAN(Vertices[PageRank]),NoMetricMessage)</f>
        <v>0.670259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0.3074505597959378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1469</v>
      </c>
    </row>
    <row r="6" spans="1:18" ht="409.5">
      <c r="A6">
        <v>0</v>
      </c>
      <c r="B6" s="1" t="s">
        <v>136</v>
      </c>
      <c r="C6">
        <v>1</v>
      </c>
      <c r="D6" t="s">
        <v>59</v>
      </c>
      <c r="E6" t="s">
        <v>59</v>
      </c>
      <c r="F6">
        <v>0</v>
      </c>
      <c r="H6" t="s">
        <v>71</v>
      </c>
      <c r="J6" t="s">
        <v>173</v>
      </c>
      <c r="K6" s="13" t="s">
        <v>1470</v>
      </c>
      <c r="R6" t="s">
        <v>129</v>
      </c>
    </row>
    <row r="7" spans="1:11" ht="409.5">
      <c r="A7">
        <v>2</v>
      </c>
      <c r="B7">
        <v>1</v>
      </c>
      <c r="C7">
        <v>0</v>
      </c>
      <c r="D7" t="s">
        <v>60</v>
      </c>
      <c r="E7" t="s">
        <v>60</v>
      </c>
      <c r="F7">
        <v>2</v>
      </c>
      <c r="H7" t="s">
        <v>72</v>
      </c>
      <c r="J7" t="s">
        <v>174</v>
      </c>
      <c r="K7" s="13" t="s">
        <v>1471</v>
      </c>
    </row>
    <row r="8" spans="1:11" ht="409.5">
      <c r="A8"/>
      <c r="B8">
        <v>2</v>
      </c>
      <c r="C8">
        <v>2</v>
      </c>
      <c r="D8" t="s">
        <v>61</v>
      </c>
      <c r="E8" t="s">
        <v>61</v>
      </c>
      <c r="H8" t="s">
        <v>73</v>
      </c>
      <c r="J8" t="s">
        <v>175</v>
      </c>
      <c r="K8" s="13" t="s">
        <v>1472</v>
      </c>
    </row>
    <row r="9" spans="1:11" ht="409.5">
      <c r="A9"/>
      <c r="B9">
        <v>3</v>
      </c>
      <c r="C9">
        <v>4</v>
      </c>
      <c r="D9" t="s">
        <v>62</v>
      </c>
      <c r="E9" t="s">
        <v>62</v>
      </c>
      <c r="H9" t="s">
        <v>74</v>
      </c>
      <c r="J9" t="s">
        <v>176</v>
      </c>
      <c r="K9" s="13" t="s">
        <v>1473</v>
      </c>
    </row>
    <row r="10" spans="1:11" ht="15">
      <c r="A10"/>
      <c r="B10">
        <v>4</v>
      </c>
      <c r="D10" t="s">
        <v>63</v>
      </c>
      <c r="E10" t="s">
        <v>63</v>
      </c>
      <c r="H10" t="s">
        <v>75</v>
      </c>
      <c r="J10" t="s">
        <v>177</v>
      </c>
      <c r="K10" t="s">
        <v>1474</v>
      </c>
    </row>
    <row r="11" spans="1:11" ht="15">
      <c r="A11"/>
      <c r="B11">
        <v>5</v>
      </c>
      <c r="D11" t="s">
        <v>46</v>
      </c>
      <c r="E11">
        <v>1</v>
      </c>
      <c r="H11" t="s">
        <v>76</v>
      </c>
      <c r="J11" t="s">
        <v>178</v>
      </c>
      <c r="K11" t="s">
        <v>1475</v>
      </c>
    </row>
    <row r="12" spans="1:11" ht="15">
      <c r="A12"/>
      <c r="B12"/>
      <c r="D12" t="s">
        <v>64</v>
      </c>
      <c r="E12">
        <v>2</v>
      </c>
      <c r="H12">
        <v>0</v>
      </c>
      <c r="J12" t="s">
        <v>179</v>
      </c>
      <c r="K12" t="s">
        <v>1476</v>
      </c>
    </row>
    <row r="13" spans="1:11" ht="15">
      <c r="A13"/>
      <c r="B13"/>
      <c r="D13">
        <v>1</v>
      </c>
      <c r="E13">
        <v>3</v>
      </c>
      <c r="H13">
        <v>1</v>
      </c>
      <c r="J13" t="s">
        <v>180</v>
      </c>
      <c r="K13" t="s">
        <v>1477</v>
      </c>
    </row>
    <row r="14" spans="4:11" ht="15">
      <c r="D14">
        <v>2</v>
      </c>
      <c r="E14">
        <v>4</v>
      </c>
      <c r="H14">
        <v>2</v>
      </c>
      <c r="J14" t="s">
        <v>181</v>
      </c>
      <c r="K14" t="s">
        <v>1478</v>
      </c>
    </row>
    <row r="15" spans="4:11" ht="15">
      <c r="D15">
        <v>3</v>
      </c>
      <c r="E15">
        <v>5</v>
      </c>
      <c r="H15">
        <v>3</v>
      </c>
      <c r="J15" t="s">
        <v>182</v>
      </c>
      <c r="K15" t="s">
        <v>1479</v>
      </c>
    </row>
    <row r="16" spans="4:11" ht="15">
      <c r="D16">
        <v>4</v>
      </c>
      <c r="E16">
        <v>6</v>
      </c>
      <c r="H16">
        <v>4</v>
      </c>
      <c r="J16" t="s">
        <v>183</v>
      </c>
      <c r="K16" t="s">
        <v>1480</v>
      </c>
    </row>
    <row r="17" spans="4:11" ht="15">
      <c r="D17">
        <v>5</v>
      </c>
      <c r="E17">
        <v>7</v>
      </c>
      <c r="H17">
        <v>5</v>
      </c>
      <c r="J17" t="s">
        <v>184</v>
      </c>
      <c r="K17" t="s">
        <v>1481</v>
      </c>
    </row>
    <row r="18" spans="4:11" ht="15">
      <c r="D18">
        <v>6</v>
      </c>
      <c r="E18">
        <v>8</v>
      </c>
      <c r="H18">
        <v>6</v>
      </c>
      <c r="J18" t="s">
        <v>185</v>
      </c>
      <c r="K18" t="s">
        <v>1482</v>
      </c>
    </row>
    <row r="19" spans="4:11" ht="15">
      <c r="D19">
        <v>7</v>
      </c>
      <c r="E19">
        <v>9</v>
      </c>
      <c r="H19">
        <v>7</v>
      </c>
      <c r="J19" t="s">
        <v>186</v>
      </c>
      <c r="K19" t="s">
        <v>1483</v>
      </c>
    </row>
    <row r="20" spans="4:11" ht="409.5">
      <c r="D20">
        <v>8</v>
      </c>
      <c r="H20">
        <v>8</v>
      </c>
      <c r="J20" t="s">
        <v>187</v>
      </c>
      <c r="K20" s="13" t="s">
        <v>1484</v>
      </c>
    </row>
    <row r="21" spans="4:11" ht="409.5">
      <c r="D21">
        <v>9</v>
      </c>
      <c r="H21">
        <v>9</v>
      </c>
      <c r="J21" t="s">
        <v>188</v>
      </c>
      <c r="K21" s="13" t="s">
        <v>2400</v>
      </c>
    </row>
    <row r="22" spans="4:11" ht="409.5">
      <c r="D22">
        <v>10</v>
      </c>
      <c r="J22" t="s">
        <v>189</v>
      </c>
      <c r="K22" s="13" t="s">
        <v>190</v>
      </c>
    </row>
    <row r="23" spans="4:11" ht="15">
      <c r="D23">
        <v>11</v>
      </c>
      <c r="J23" t="s">
        <v>191</v>
      </c>
      <c r="K23">
        <v>18</v>
      </c>
    </row>
    <row r="24" spans="10:11" ht="15">
      <c r="J24" t="s">
        <v>193</v>
      </c>
      <c r="K24" t="s">
        <v>2398</v>
      </c>
    </row>
    <row r="25" spans="10:11" ht="409.5">
      <c r="J25" t="s">
        <v>194</v>
      </c>
      <c r="K25" s="13" t="s">
        <v>2399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1663</v>
      </c>
      <c r="B2" s="126" t="s">
        <v>1664</v>
      </c>
      <c r="C2" s="52" t="s">
        <v>1665</v>
      </c>
    </row>
    <row r="3" spans="1:3" ht="15">
      <c r="A3" s="125" t="s">
        <v>1640</v>
      </c>
      <c r="B3" s="125" t="s">
        <v>1640</v>
      </c>
      <c r="C3" s="34">
        <v>91</v>
      </c>
    </row>
    <row r="4" spans="1:3" ht="15">
      <c r="A4" s="125" t="s">
        <v>1640</v>
      </c>
      <c r="B4" s="125" t="s">
        <v>1641</v>
      </c>
      <c r="C4" s="34">
        <v>3</v>
      </c>
    </row>
    <row r="5" spans="1:3" ht="15">
      <c r="A5" s="125" t="s">
        <v>1640</v>
      </c>
      <c r="B5" s="125" t="s">
        <v>1642</v>
      </c>
      <c r="C5" s="34">
        <v>17</v>
      </c>
    </row>
    <row r="6" spans="1:3" ht="15">
      <c r="A6" s="125" t="s">
        <v>1640</v>
      </c>
      <c r="B6" s="125" t="s">
        <v>1643</v>
      </c>
      <c r="C6" s="34">
        <v>20</v>
      </c>
    </row>
    <row r="7" spans="1:3" ht="15">
      <c r="A7" s="125" t="s">
        <v>1640</v>
      </c>
      <c r="B7" s="125" t="s">
        <v>1644</v>
      </c>
      <c r="C7" s="34">
        <v>4</v>
      </c>
    </row>
    <row r="8" spans="1:3" ht="15">
      <c r="A8" s="125" t="s">
        <v>1640</v>
      </c>
      <c r="B8" s="125" t="s">
        <v>1645</v>
      </c>
      <c r="C8" s="34">
        <v>4</v>
      </c>
    </row>
    <row r="9" spans="1:3" ht="15">
      <c r="A9" s="125" t="s">
        <v>1640</v>
      </c>
      <c r="B9" s="125" t="s">
        <v>1646</v>
      </c>
      <c r="C9" s="34">
        <v>2</v>
      </c>
    </row>
    <row r="10" spans="1:3" ht="15">
      <c r="A10" s="125" t="s">
        <v>1640</v>
      </c>
      <c r="B10" s="125" t="s">
        <v>1647</v>
      </c>
      <c r="C10" s="34">
        <v>2</v>
      </c>
    </row>
    <row r="11" spans="1:3" ht="15">
      <c r="A11" s="125" t="s">
        <v>1640</v>
      </c>
      <c r="B11" s="125" t="s">
        <v>1648</v>
      </c>
      <c r="C11" s="34">
        <v>1</v>
      </c>
    </row>
    <row r="12" spans="1:3" ht="15">
      <c r="A12" s="125" t="s">
        <v>1640</v>
      </c>
      <c r="B12" s="125" t="s">
        <v>1649</v>
      </c>
      <c r="C12" s="34">
        <v>3</v>
      </c>
    </row>
    <row r="13" spans="1:3" ht="15">
      <c r="A13" s="125" t="s">
        <v>1641</v>
      </c>
      <c r="B13" s="125" t="s">
        <v>1640</v>
      </c>
      <c r="C13" s="34">
        <v>3</v>
      </c>
    </row>
    <row r="14" spans="1:3" ht="15">
      <c r="A14" s="125" t="s">
        <v>1641</v>
      </c>
      <c r="B14" s="125" t="s">
        <v>1641</v>
      </c>
      <c r="C14" s="34">
        <v>14</v>
      </c>
    </row>
    <row r="15" spans="1:3" ht="15">
      <c r="A15" s="125" t="s">
        <v>1642</v>
      </c>
      <c r="B15" s="125" t="s">
        <v>1640</v>
      </c>
      <c r="C15" s="34">
        <v>3</v>
      </c>
    </row>
    <row r="16" spans="1:3" ht="15">
      <c r="A16" s="125" t="s">
        <v>1642</v>
      </c>
      <c r="B16" s="125" t="s">
        <v>1642</v>
      </c>
      <c r="C16" s="34">
        <v>14</v>
      </c>
    </row>
    <row r="17" spans="1:3" ht="15">
      <c r="A17" s="125" t="s">
        <v>1643</v>
      </c>
      <c r="B17" s="125" t="s">
        <v>1640</v>
      </c>
      <c r="C17" s="34">
        <v>5</v>
      </c>
    </row>
    <row r="18" spans="1:3" ht="15">
      <c r="A18" s="125" t="s">
        <v>1643</v>
      </c>
      <c r="B18" s="125" t="s">
        <v>1643</v>
      </c>
      <c r="C18" s="34">
        <v>10</v>
      </c>
    </row>
    <row r="19" spans="1:3" ht="15">
      <c r="A19" s="125" t="s">
        <v>1644</v>
      </c>
      <c r="B19" s="125" t="s">
        <v>1644</v>
      </c>
      <c r="C19" s="34">
        <v>6</v>
      </c>
    </row>
    <row r="20" spans="1:3" ht="15">
      <c r="A20" s="125" t="s">
        <v>1645</v>
      </c>
      <c r="B20" s="125" t="s">
        <v>1640</v>
      </c>
      <c r="C20" s="34">
        <v>1</v>
      </c>
    </row>
    <row r="21" spans="1:3" ht="15">
      <c r="A21" s="125" t="s">
        <v>1645</v>
      </c>
      <c r="B21" s="125" t="s">
        <v>1645</v>
      </c>
      <c r="C21" s="34">
        <v>3</v>
      </c>
    </row>
    <row r="22" spans="1:3" ht="15">
      <c r="A22" s="125" t="s">
        <v>1646</v>
      </c>
      <c r="B22" s="125" t="s">
        <v>1646</v>
      </c>
      <c r="C22" s="34">
        <v>3</v>
      </c>
    </row>
    <row r="23" spans="1:3" ht="15">
      <c r="A23" s="125" t="s">
        <v>1647</v>
      </c>
      <c r="B23" s="125" t="s">
        <v>1647</v>
      </c>
      <c r="C23" s="34">
        <v>2</v>
      </c>
    </row>
    <row r="24" spans="1:3" ht="15">
      <c r="A24" s="125" t="s">
        <v>1648</v>
      </c>
      <c r="B24" s="125" t="s">
        <v>1640</v>
      </c>
      <c r="C24" s="34">
        <v>2</v>
      </c>
    </row>
    <row r="25" spans="1:3" ht="15">
      <c r="A25" s="125" t="s">
        <v>1648</v>
      </c>
      <c r="B25" s="125" t="s">
        <v>1648</v>
      </c>
      <c r="C25" s="34">
        <v>3</v>
      </c>
    </row>
    <row r="26" spans="1:3" ht="15">
      <c r="A26" s="125" t="s">
        <v>1649</v>
      </c>
      <c r="B26" s="125" t="s">
        <v>1640</v>
      </c>
      <c r="C26" s="34">
        <v>3</v>
      </c>
    </row>
    <row r="27" spans="1:3" ht="15">
      <c r="A27" s="125" t="s">
        <v>1649</v>
      </c>
      <c r="B27" s="125" t="s">
        <v>1649</v>
      </c>
      <c r="C27"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13" t="s">
        <v>1671</v>
      </c>
      <c r="B1" s="13" t="s">
        <v>1672</v>
      </c>
      <c r="C1" s="13" t="s">
        <v>1673</v>
      </c>
      <c r="D1" s="13" t="s">
        <v>1675</v>
      </c>
      <c r="E1" s="13" t="s">
        <v>1674</v>
      </c>
      <c r="F1" s="13" t="s">
        <v>1677</v>
      </c>
      <c r="G1" s="13" t="s">
        <v>1676</v>
      </c>
      <c r="H1" s="13" t="s">
        <v>1679</v>
      </c>
      <c r="I1" s="13" t="s">
        <v>1678</v>
      </c>
      <c r="J1" s="13" t="s">
        <v>1681</v>
      </c>
      <c r="K1" s="79" t="s">
        <v>1680</v>
      </c>
      <c r="L1" s="79" t="s">
        <v>1683</v>
      </c>
      <c r="M1" s="13" t="s">
        <v>1682</v>
      </c>
      <c r="N1" s="13" t="s">
        <v>1685</v>
      </c>
      <c r="O1" s="13" t="s">
        <v>1684</v>
      </c>
      <c r="P1" s="13" t="s">
        <v>1687</v>
      </c>
      <c r="Q1" s="79" t="s">
        <v>1686</v>
      </c>
      <c r="R1" s="79" t="s">
        <v>1689</v>
      </c>
      <c r="S1" s="79" t="s">
        <v>1688</v>
      </c>
      <c r="T1" s="79" t="s">
        <v>1691</v>
      </c>
      <c r="U1" s="79" t="s">
        <v>1690</v>
      </c>
      <c r="V1" s="79" t="s">
        <v>1692</v>
      </c>
    </row>
    <row r="2" spans="1:22" ht="15">
      <c r="A2" s="84" t="s">
        <v>415</v>
      </c>
      <c r="B2" s="79">
        <v>3</v>
      </c>
      <c r="C2" s="84" t="s">
        <v>413</v>
      </c>
      <c r="D2" s="79">
        <v>2</v>
      </c>
      <c r="E2" s="84" t="s">
        <v>1520</v>
      </c>
      <c r="F2" s="79">
        <v>1</v>
      </c>
      <c r="G2" s="84" t="s">
        <v>415</v>
      </c>
      <c r="H2" s="79">
        <v>2</v>
      </c>
      <c r="I2" s="84" t="s">
        <v>423</v>
      </c>
      <c r="J2" s="79">
        <v>1</v>
      </c>
      <c r="K2" s="79"/>
      <c r="L2" s="79"/>
      <c r="M2" s="84" t="s">
        <v>1515</v>
      </c>
      <c r="N2" s="79">
        <v>1</v>
      </c>
      <c r="O2" s="84" t="s">
        <v>1518</v>
      </c>
      <c r="P2" s="79">
        <v>1</v>
      </c>
      <c r="Q2" s="79"/>
      <c r="R2" s="79"/>
      <c r="S2" s="79"/>
      <c r="T2" s="79"/>
      <c r="U2" s="79"/>
      <c r="V2" s="79"/>
    </row>
    <row r="3" spans="1:22" ht="15">
      <c r="A3" s="84" t="s">
        <v>421</v>
      </c>
      <c r="B3" s="79">
        <v>2</v>
      </c>
      <c r="C3" s="84" t="s">
        <v>417</v>
      </c>
      <c r="D3" s="79">
        <v>2</v>
      </c>
      <c r="E3" s="79"/>
      <c r="F3" s="79"/>
      <c r="G3" s="84" t="s">
        <v>420</v>
      </c>
      <c r="H3" s="79">
        <v>1</v>
      </c>
      <c r="I3" s="84" t="s">
        <v>422</v>
      </c>
      <c r="J3" s="79">
        <v>1</v>
      </c>
      <c r="K3" s="79"/>
      <c r="L3" s="79"/>
      <c r="M3" s="79"/>
      <c r="N3" s="79"/>
      <c r="O3" s="79"/>
      <c r="P3" s="79"/>
      <c r="Q3" s="79"/>
      <c r="R3" s="79"/>
      <c r="S3" s="79"/>
      <c r="T3" s="79"/>
      <c r="U3" s="79"/>
      <c r="V3" s="79"/>
    </row>
    <row r="4" spans="1:22" ht="15">
      <c r="A4" s="84" t="s">
        <v>417</v>
      </c>
      <c r="B4" s="79">
        <v>2</v>
      </c>
      <c r="C4" s="84" t="s">
        <v>421</v>
      </c>
      <c r="D4" s="79">
        <v>2</v>
      </c>
      <c r="E4" s="79"/>
      <c r="F4" s="79"/>
      <c r="G4" s="84" t="s">
        <v>411</v>
      </c>
      <c r="H4" s="79">
        <v>1</v>
      </c>
      <c r="I4" s="79"/>
      <c r="J4" s="79"/>
      <c r="K4" s="79"/>
      <c r="L4" s="79"/>
      <c r="M4" s="79"/>
      <c r="N4" s="79"/>
      <c r="O4" s="79"/>
      <c r="P4" s="79"/>
      <c r="Q4" s="79"/>
      <c r="R4" s="79"/>
      <c r="S4" s="79"/>
      <c r="T4" s="79"/>
      <c r="U4" s="79"/>
      <c r="V4" s="79"/>
    </row>
    <row r="5" spans="1:22" ht="15">
      <c r="A5" s="84" t="s">
        <v>423</v>
      </c>
      <c r="B5" s="79">
        <v>2</v>
      </c>
      <c r="C5" s="84" t="s">
        <v>428</v>
      </c>
      <c r="D5" s="79">
        <v>1</v>
      </c>
      <c r="E5" s="79"/>
      <c r="F5" s="79"/>
      <c r="G5" s="84" t="s">
        <v>1516</v>
      </c>
      <c r="H5" s="79">
        <v>1</v>
      </c>
      <c r="I5" s="79"/>
      <c r="J5" s="79"/>
      <c r="K5" s="79"/>
      <c r="L5" s="79"/>
      <c r="M5" s="79"/>
      <c r="N5" s="79"/>
      <c r="O5" s="79"/>
      <c r="P5" s="79"/>
      <c r="Q5" s="79"/>
      <c r="R5" s="79"/>
      <c r="S5" s="79"/>
      <c r="T5" s="79"/>
      <c r="U5" s="79"/>
      <c r="V5" s="79"/>
    </row>
    <row r="6" spans="1:22" ht="15">
      <c r="A6" s="84" t="s">
        <v>422</v>
      </c>
      <c r="B6" s="79">
        <v>2</v>
      </c>
      <c r="C6" s="84" t="s">
        <v>429</v>
      </c>
      <c r="D6" s="79">
        <v>1</v>
      </c>
      <c r="E6" s="79"/>
      <c r="F6" s="79"/>
      <c r="G6" s="84" t="s">
        <v>419</v>
      </c>
      <c r="H6" s="79">
        <v>1</v>
      </c>
      <c r="I6" s="79"/>
      <c r="J6" s="79"/>
      <c r="K6" s="79"/>
      <c r="L6" s="79"/>
      <c r="M6" s="79"/>
      <c r="N6" s="79"/>
      <c r="O6" s="79"/>
      <c r="P6" s="79"/>
      <c r="Q6" s="79"/>
      <c r="R6" s="79"/>
      <c r="S6" s="79"/>
      <c r="T6" s="79"/>
      <c r="U6" s="79"/>
      <c r="V6" s="79"/>
    </row>
    <row r="7" spans="1:22" ht="15">
      <c r="A7" s="84" t="s">
        <v>413</v>
      </c>
      <c r="B7" s="79">
        <v>2</v>
      </c>
      <c r="C7" s="84" t="s">
        <v>430</v>
      </c>
      <c r="D7" s="79">
        <v>1</v>
      </c>
      <c r="E7" s="79"/>
      <c r="F7" s="79"/>
      <c r="G7" s="79"/>
      <c r="H7" s="79"/>
      <c r="I7" s="79"/>
      <c r="J7" s="79"/>
      <c r="K7" s="79"/>
      <c r="L7" s="79"/>
      <c r="M7" s="79"/>
      <c r="N7" s="79"/>
      <c r="O7" s="79"/>
      <c r="P7" s="79"/>
      <c r="Q7" s="79"/>
      <c r="R7" s="79"/>
      <c r="S7" s="79"/>
      <c r="T7" s="79"/>
      <c r="U7" s="79"/>
      <c r="V7" s="79"/>
    </row>
    <row r="8" spans="1:22" ht="15">
      <c r="A8" s="84" t="s">
        <v>1517</v>
      </c>
      <c r="B8" s="79">
        <v>1</v>
      </c>
      <c r="C8" s="84" t="s">
        <v>415</v>
      </c>
      <c r="D8" s="79">
        <v>1</v>
      </c>
      <c r="E8" s="79"/>
      <c r="F8" s="79"/>
      <c r="G8" s="79"/>
      <c r="H8" s="79"/>
      <c r="I8" s="79"/>
      <c r="J8" s="79"/>
      <c r="K8" s="79"/>
      <c r="L8" s="79"/>
      <c r="M8" s="79"/>
      <c r="N8" s="79"/>
      <c r="O8" s="79"/>
      <c r="P8" s="79"/>
      <c r="Q8" s="79"/>
      <c r="R8" s="79"/>
      <c r="S8" s="79"/>
      <c r="T8" s="79"/>
      <c r="U8" s="79"/>
      <c r="V8" s="79"/>
    </row>
    <row r="9" spans="1:22" ht="15">
      <c r="A9" s="84" t="s">
        <v>420</v>
      </c>
      <c r="B9" s="79">
        <v>1</v>
      </c>
      <c r="C9" s="84" t="s">
        <v>427</v>
      </c>
      <c r="D9" s="79">
        <v>1</v>
      </c>
      <c r="E9" s="79"/>
      <c r="F9" s="79"/>
      <c r="G9" s="79"/>
      <c r="H9" s="79"/>
      <c r="I9" s="79"/>
      <c r="J9" s="79"/>
      <c r="K9" s="79"/>
      <c r="L9" s="79"/>
      <c r="M9" s="79"/>
      <c r="N9" s="79"/>
      <c r="O9" s="79"/>
      <c r="P9" s="79"/>
      <c r="Q9" s="79"/>
      <c r="R9" s="79"/>
      <c r="S9" s="79"/>
      <c r="T9" s="79"/>
      <c r="U9" s="79"/>
      <c r="V9" s="79"/>
    </row>
    <row r="10" spans="1:22" ht="15">
      <c r="A10" s="84" t="s">
        <v>419</v>
      </c>
      <c r="B10" s="79">
        <v>1</v>
      </c>
      <c r="C10" s="84" t="s">
        <v>412</v>
      </c>
      <c r="D10" s="79">
        <v>1</v>
      </c>
      <c r="E10" s="79"/>
      <c r="F10" s="79"/>
      <c r="G10" s="79"/>
      <c r="H10" s="79"/>
      <c r="I10" s="79"/>
      <c r="J10" s="79"/>
      <c r="K10" s="79"/>
      <c r="L10" s="79"/>
      <c r="M10" s="79"/>
      <c r="N10" s="79"/>
      <c r="O10" s="79"/>
      <c r="P10" s="79"/>
      <c r="Q10" s="79"/>
      <c r="R10" s="79"/>
      <c r="S10" s="79"/>
      <c r="T10" s="79"/>
      <c r="U10" s="79"/>
      <c r="V10" s="79"/>
    </row>
    <row r="11" spans="1:22" ht="15">
      <c r="A11" s="84" t="s">
        <v>418</v>
      </c>
      <c r="B11" s="79">
        <v>1</v>
      </c>
      <c r="C11" s="84" t="s">
        <v>422</v>
      </c>
      <c r="D11" s="79">
        <v>1</v>
      </c>
      <c r="E11" s="79"/>
      <c r="F11" s="79"/>
      <c r="G11" s="79"/>
      <c r="H11" s="79"/>
      <c r="I11" s="79"/>
      <c r="J11" s="79"/>
      <c r="K11" s="79"/>
      <c r="L11" s="79"/>
      <c r="M11" s="79"/>
      <c r="N11" s="79"/>
      <c r="O11" s="79"/>
      <c r="P11" s="79"/>
      <c r="Q11" s="79"/>
      <c r="R11" s="79"/>
      <c r="S11" s="79"/>
      <c r="T11" s="79"/>
      <c r="U11" s="79"/>
      <c r="V11" s="79"/>
    </row>
    <row r="14" spans="1:22" ht="14.5" customHeight="1">
      <c r="A14" s="13" t="s">
        <v>1697</v>
      </c>
      <c r="B14" s="13" t="s">
        <v>1672</v>
      </c>
      <c r="C14" s="13" t="s">
        <v>1699</v>
      </c>
      <c r="D14" s="13" t="s">
        <v>1675</v>
      </c>
      <c r="E14" s="13" t="s">
        <v>1700</v>
      </c>
      <c r="F14" s="13" t="s">
        <v>1677</v>
      </c>
      <c r="G14" s="13" t="s">
        <v>1701</v>
      </c>
      <c r="H14" s="13" t="s">
        <v>1679</v>
      </c>
      <c r="I14" s="13" t="s">
        <v>1702</v>
      </c>
      <c r="J14" s="13" t="s">
        <v>1681</v>
      </c>
      <c r="K14" s="79" t="s">
        <v>1703</v>
      </c>
      <c r="L14" s="79" t="s">
        <v>1683</v>
      </c>
      <c r="M14" s="13" t="s">
        <v>1704</v>
      </c>
      <c r="N14" s="13" t="s">
        <v>1685</v>
      </c>
      <c r="O14" s="13" t="s">
        <v>1705</v>
      </c>
      <c r="P14" s="13" t="s">
        <v>1687</v>
      </c>
      <c r="Q14" s="79" t="s">
        <v>1706</v>
      </c>
      <c r="R14" s="79" t="s">
        <v>1689</v>
      </c>
      <c r="S14" s="79" t="s">
        <v>1707</v>
      </c>
      <c r="T14" s="79" t="s">
        <v>1691</v>
      </c>
      <c r="U14" s="79" t="s">
        <v>1708</v>
      </c>
      <c r="V14" s="79" t="s">
        <v>1692</v>
      </c>
    </row>
    <row r="15" spans="1:22" ht="15">
      <c r="A15" s="79" t="s">
        <v>433</v>
      </c>
      <c r="B15" s="79">
        <v>16</v>
      </c>
      <c r="C15" s="79" t="s">
        <v>433</v>
      </c>
      <c r="D15" s="79">
        <v>14</v>
      </c>
      <c r="E15" s="79" t="s">
        <v>1524</v>
      </c>
      <c r="F15" s="79">
        <v>1</v>
      </c>
      <c r="G15" s="79" t="s">
        <v>432</v>
      </c>
      <c r="H15" s="79">
        <v>2</v>
      </c>
      <c r="I15" s="79" t="s">
        <v>433</v>
      </c>
      <c r="J15" s="79">
        <v>1</v>
      </c>
      <c r="K15" s="79"/>
      <c r="L15" s="79"/>
      <c r="M15" s="79" t="s">
        <v>1521</v>
      </c>
      <c r="N15" s="79">
        <v>1</v>
      </c>
      <c r="O15" s="79" t="s">
        <v>433</v>
      </c>
      <c r="P15" s="79">
        <v>1</v>
      </c>
      <c r="Q15" s="79"/>
      <c r="R15" s="79"/>
      <c r="S15" s="79"/>
      <c r="T15" s="79"/>
      <c r="U15" s="79"/>
      <c r="V15" s="79"/>
    </row>
    <row r="16" spans="1:22" ht="15">
      <c r="A16" s="79" t="s">
        <v>432</v>
      </c>
      <c r="B16" s="79">
        <v>4</v>
      </c>
      <c r="C16" s="79" t="s">
        <v>432</v>
      </c>
      <c r="D16" s="79">
        <v>2</v>
      </c>
      <c r="E16" s="79"/>
      <c r="F16" s="79"/>
      <c r="G16" s="79" t="s">
        <v>437</v>
      </c>
      <c r="H16" s="79">
        <v>1</v>
      </c>
      <c r="I16" s="79" t="s">
        <v>438</v>
      </c>
      <c r="J16" s="79">
        <v>1</v>
      </c>
      <c r="K16" s="79"/>
      <c r="L16" s="79"/>
      <c r="M16" s="79"/>
      <c r="N16" s="79"/>
      <c r="O16" s="79"/>
      <c r="P16" s="79"/>
      <c r="Q16" s="79"/>
      <c r="R16" s="79"/>
      <c r="S16" s="79"/>
      <c r="T16" s="79"/>
      <c r="U16" s="79"/>
      <c r="V16" s="79"/>
    </row>
    <row r="17" spans="1:22" ht="15">
      <c r="A17" s="79" t="s">
        <v>438</v>
      </c>
      <c r="B17" s="79">
        <v>2</v>
      </c>
      <c r="C17" s="79" t="s">
        <v>441</v>
      </c>
      <c r="D17" s="79">
        <v>1</v>
      </c>
      <c r="E17" s="79"/>
      <c r="F17" s="79"/>
      <c r="G17" s="79" t="s">
        <v>431</v>
      </c>
      <c r="H17" s="79">
        <v>1</v>
      </c>
      <c r="I17" s="79"/>
      <c r="J17" s="79"/>
      <c r="K17" s="79"/>
      <c r="L17" s="79"/>
      <c r="M17" s="79"/>
      <c r="N17" s="79"/>
      <c r="O17" s="79"/>
      <c r="P17" s="79"/>
      <c r="Q17" s="79"/>
      <c r="R17" s="79"/>
      <c r="S17" s="79"/>
      <c r="T17" s="79"/>
      <c r="U17" s="79"/>
      <c r="V17" s="79"/>
    </row>
    <row r="18" spans="1:22" ht="15">
      <c r="A18" s="79" t="s">
        <v>1523</v>
      </c>
      <c r="B18" s="79">
        <v>1</v>
      </c>
      <c r="C18" s="79" t="s">
        <v>438</v>
      </c>
      <c r="D18" s="79">
        <v>1</v>
      </c>
      <c r="E18" s="79"/>
      <c r="F18" s="79"/>
      <c r="G18" s="79" t="s">
        <v>1522</v>
      </c>
      <c r="H18" s="79">
        <v>1</v>
      </c>
      <c r="I18" s="79"/>
      <c r="J18" s="79"/>
      <c r="K18" s="79"/>
      <c r="L18" s="79"/>
      <c r="M18" s="79"/>
      <c r="N18" s="79"/>
      <c r="O18" s="79"/>
      <c r="P18" s="79"/>
      <c r="Q18" s="79"/>
      <c r="R18" s="79"/>
      <c r="S18" s="79"/>
      <c r="T18" s="79"/>
      <c r="U18" s="79"/>
      <c r="V18" s="79"/>
    </row>
    <row r="19" spans="1:22" ht="15">
      <c r="A19" s="79" t="s">
        <v>437</v>
      </c>
      <c r="B19" s="79">
        <v>1</v>
      </c>
      <c r="C19" s="79" t="s">
        <v>1698</v>
      </c>
      <c r="D19" s="79">
        <v>1</v>
      </c>
      <c r="E19" s="79"/>
      <c r="F19" s="79"/>
      <c r="G19" s="79" t="s">
        <v>436</v>
      </c>
      <c r="H19" s="79">
        <v>1</v>
      </c>
      <c r="I19" s="79"/>
      <c r="J19" s="79"/>
      <c r="K19" s="79"/>
      <c r="L19" s="79"/>
      <c r="M19" s="79"/>
      <c r="N19" s="79"/>
      <c r="O19" s="79"/>
      <c r="P19" s="79"/>
      <c r="Q19" s="79"/>
      <c r="R19" s="79"/>
      <c r="S19" s="79"/>
      <c r="T19" s="79"/>
      <c r="U19" s="79"/>
      <c r="V19" s="79"/>
    </row>
    <row r="20" spans="1:22" ht="15">
      <c r="A20" s="79" t="s">
        <v>436</v>
      </c>
      <c r="B20" s="79">
        <v>1</v>
      </c>
      <c r="C20" s="79" t="s">
        <v>440</v>
      </c>
      <c r="D20" s="79">
        <v>1</v>
      </c>
      <c r="E20" s="79"/>
      <c r="F20" s="79"/>
      <c r="G20" s="79"/>
      <c r="H20" s="79"/>
      <c r="I20" s="79"/>
      <c r="J20" s="79"/>
      <c r="K20" s="79"/>
      <c r="L20" s="79"/>
      <c r="M20" s="79"/>
      <c r="N20" s="79"/>
      <c r="O20" s="79"/>
      <c r="P20" s="79"/>
      <c r="Q20" s="79"/>
      <c r="R20" s="79"/>
      <c r="S20" s="79"/>
      <c r="T20" s="79"/>
      <c r="U20" s="79"/>
      <c r="V20" s="79"/>
    </row>
    <row r="21" spans="1:22" ht="15">
      <c r="A21" s="79" t="s">
        <v>435</v>
      </c>
      <c r="B21" s="79">
        <v>1</v>
      </c>
      <c r="C21" s="79" t="s">
        <v>435</v>
      </c>
      <c r="D21" s="79">
        <v>1</v>
      </c>
      <c r="E21" s="79"/>
      <c r="F21" s="79"/>
      <c r="G21" s="79"/>
      <c r="H21" s="79"/>
      <c r="I21" s="79"/>
      <c r="J21" s="79"/>
      <c r="K21" s="79"/>
      <c r="L21" s="79"/>
      <c r="M21" s="79"/>
      <c r="N21" s="79"/>
      <c r="O21" s="79"/>
      <c r="P21" s="79"/>
      <c r="Q21" s="79"/>
      <c r="R21" s="79"/>
      <c r="S21" s="79"/>
      <c r="T21" s="79"/>
      <c r="U21" s="79"/>
      <c r="V21" s="79"/>
    </row>
    <row r="22" spans="1:22" ht="15">
      <c r="A22" s="79" t="s">
        <v>1521</v>
      </c>
      <c r="B22" s="79">
        <v>1</v>
      </c>
      <c r="C22" s="79" t="s">
        <v>1523</v>
      </c>
      <c r="D22" s="79">
        <v>1</v>
      </c>
      <c r="E22" s="79"/>
      <c r="F22" s="79"/>
      <c r="G22" s="79"/>
      <c r="H22" s="79"/>
      <c r="I22" s="79"/>
      <c r="J22" s="79"/>
      <c r="K22" s="79"/>
      <c r="L22" s="79"/>
      <c r="M22" s="79"/>
      <c r="N22" s="79"/>
      <c r="O22" s="79"/>
      <c r="P22" s="79"/>
      <c r="Q22" s="79"/>
      <c r="R22" s="79"/>
      <c r="S22" s="79"/>
      <c r="T22" s="79"/>
      <c r="U22" s="79"/>
      <c r="V22" s="79"/>
    </row>
    <row r="23" spans="1:22" ht="15">
      <c r="A23" s="79" t="s">
        <v>440</v>
      </c>
      <c r="B23" s="79">
        <v>1</v>
      </c>
      <c r="C23" s="79" t="s">
        <v>434</v>
      </c>
      <c r="D23" s="79">
        <v>1</v>
      </c>
      <c r="E23" s="79"/>
      <c r="F23" s="79"/>
      <c r="G23" s="79"/>
      <c r="H23" s="79"/>
      <c r="I23" s="79"/>
      <c r="J23" s="79"/>
      <c r="K23" s="79"/>
      <c r="L23" s="79"/>
      <c r="M23" s="79"/>
      <c r="N23" s="79"/>
      <c r="O23" s="79"/>
      <c r="P23" s="79"/>
      <c r="Q23" s="79"/>
      <c r="R23" s="79"/>
      <c r="S23" s="79"/>
      <c r="T23" s="79"/>
      <c r="U23" s="79"/>
      <c r="V23" s="79"/>
    </row>
    <row r="24" spans="1:22" ht="15">
      <c r="A24" s="79" t="s">
        <v>1698</v>
      </c>
      <c r="B24" s="79">
        <v>1</v>
      </c>
      <c r="C24" s="79"/>
      <c r="D24" s="79"/>
      <c r="E24" s="79"/>
      <c r="F24" s="79"/>
      <c r="G24" s="79"/>
      <c r="H24" s="79"/>
      <c r="I24" s="79"/>
      <c r="J24" s="79"/>
      <c r="K24" s="79"/>
      <c r="L24" s="79"/>
      <c r="M24" s="79"/>
      <c r="N24" s="79"/>
      <c r="O24" s="79"/>
      <c r="P24" s="79"/>
      <c r="Q24" s="79"/>
      <c r="R24" s="79"/>
      <c r="S24" s="79"/>
      <c r="T24" s="79"/>
      <c r="U24" s="79"/>
      <c r="V24" s="79"/>
    </row>
    <row r="27" spans="1:22" ht="14.5" customHeight="1">
      <c r="A27" s="13" t="s">
        <v>1713</v>
      </c>
      <c r="B27" s="13" t="s">
        <v>1672</v>
      </c>
      <c r="C27" s="13" t="s">
        <v>1718</v>
      </c>
      <c r="D27" s="13" t="s">
        <v>1675</v>
      </c>
      <c r="E27" s="13" t="s">
        <v>1720</v>
      </c>
      <c r="F27" s="13" t="s">
        <v>1677</v>
      </c>
      <c r="G27" s="13" t="s">
        <v>1722</v>
      </c>
      <c r="H27" s="13" t="s">
        <v>1679</v>
      </c>
      <c r="I27" s="13" t="s">
        <v>1723</v>
      </c>
      <c r="J27" s="13" t="s">
        <v>1681</v>
      </c>
      <c r="K27" s="79" t="s">
        <v>1733</v>
      </c>
      <c r="L27" s="79" t="s">
        <v>1683</v>
      </c>
      <c r="M27" s="79" t="s">
        <v>1734</v>
      </c>
      <c r="N27" s="79" t="s">
        <v>1685</v>
      </c>
      <c r="O27" s="79" t="s">
        <v>1735</v>
      </c>
      <c r="P27" s="79" t="s">
        <v>1687</v>
      </c>
      <c r="Q27" s="79" t="s">
        <v>1736</v>
      </c>
      <c r="R27" s="79" t="s">
        <v>1689</v>
      </c>
      <c r="S27" s="79" t="s">
        <v>1737</v>
      </c>
      <c r="T27" s="79" t="s">
        <v>1691</v>
      </c>
      <c r="U27" s="79" t="s">
        <v>1738</v>
      </c>
      <c r="V27" s="79" t="s">
        <v>1692</v>
      </c>
    </row>
    <row r="28" spans="1:22" ht="15">
      <c r="A28" s="79" t="s">
        <v>442</v>
      </c>
      <c r="B28" s="79">
        <v>13</v>
      </c>
      <c r="C28" s="79" t="s">
        <v>442</v>
      </c>
      <c r="D28" s="79">
        <v>5</v>
      </c>
      <c r="E28" s="79" t="s">
        <v>443</v>
      </c>
      <c r="F28" s="79">
        <v>3</v>
      </c>
      <c r="G28" s="79" t="s">
        <v>442</v>
      </c>
      <c r="H28" s="79">
        <v>7</v>
      </c>
      <c r="I28" s="79" t="s">
        <v>1715</v>
      </c>
      <c r="J28" s="79">
        <v>2</v>
      </c>
      <c r="K28" s="79"/>
      <c r="L28" s="79"/>
      <c r="M28" s="79"/>
      <c r="N28" s="79"/>
      <c r="O28" s="79"/>
      <c r="P28" s="79"/>
      <c r="Q28" s="79"/>
      <c r="R28" s="79"/>
      <c r="S28" s="79"/>
      <c r="T28" s="79"/>
      <c r="U28" s="79"/>
      <c r="V28" s="79"/>
    </row>
    <row r="29" spans="1:22" ht="15">
      <c r="A29" s="79" t="s">
        <v>443</v>
      </c>
      <c r="B29" s="79">
        <v>4</v>
      </c>
      <c r="C29" s="79" t="s">
        <v>448</v>
      </c>
      <c r="D29" s="79">
        <v>3</v>
      </c>
      <c r="E29" s="79" t="s">
        <v>1721</v>
      </c>
      <c r="F29" s="79">
        <v>1</v>
      </c>
      <c r="G29" s="79"/>
      <c r="H29" s="79"/>
      <c r="I29" s="79" t="s">
        <v>1724</v>
      </c>
      <c r="J29" s="79">
        <v>1</v>
      </c>
      <c r="K29" s="79"/>
      <c r="L29" s="79"/>
      <c r="M29" s="79"/>
      <c r="N29" s="79"/>
      <c r="O29" s="79"/>
      <c r="P29" s="79"/>
      <c r="Q29" s="79"/>
      <c r="R29" s="79"/>
      <c r="S29" s="79"/>
      <c r="T29" s="79"/>
      <c r="U29" s="79"/>
      <c r="V29" s="79"/>
    </row>
    <row r="30" spans="1:22" ht="15">
      <c r="A30" s="79" t="s">
        <v>448</v>
      </c>
      <c r="B30" s="79">
        <v>3</v>
      </c>
      <c r="C30" s="79" t="s">
        <v>1526</v>
      </c>
      <c r="D30" s="79">
        <v>2</v>
      </c>
      <c r="E30" s="79"/>
      <c r="F30" s="79"/>
      <c r="G30" s="79"/>
      <c r="H30" s="79"/>
      <c r="I30" s="79" t="s">
        <v>1725</v>
      </c>
      <c r="J30" s="79">
        <v>1</v>
      </c>
      <c r="K30" s="79"/>
      <c r="L30" s="79"/>
      <c r="M30" s="79"/>
      <c r="N30" s="79"/>
      <c r="O30" s="79"/>
      <c r="P30" s="79"/>
      <c r="Q30" s="79"/>
      <c r="R30" s="79"/>
      <c r="S30" s="79"/>
      <c r="T30" s="79"/>
      <c r="U30" s="79"/>
      <c r="V30" s="79"/>
    </row>
    <row r="31" spans="1:22" ht="15">
      <c r="A31" s="79" t="s">
        <v>1714</v>
      </c>
      <c r="B31" s="79">
        <v>2</v>
      </c>
      <c r="C31" s="79" t="s">
        <v>446</v>
      </c>
      <c r="D31" s="79">
        <v>2</v>
      </c>
      <c r="E31" s="79"/>
      <c r="F31" s="79"/>
      <c r="G31" s="79"/>
      <c r="H31" s="79"/>
      <c r="I31" s="79" t="s">
        <v>1726</v>
      </c>
      <c r="J31" s="79">
        <v>1</v>
      </c>
      <c r="K31" s="79"/>
      <c r="L31" s="79"/>
      <c r="M31" s="79"/>
      <c r="N31" s="79"/>
      <c r="O31" s="79"/>
      <c r="P31" s="79"/>
      <c r="Q31" s="79"/>
      <c r="R31" s="79"/>
      <c r="S31" s="79"/>
      <c r="T31" s="79"/>
      <c r="U31" s="79"/>
      <c r="V31" s="79"/>
    </row>
    <row r="32" spans="1:22" ht="15">
      <c r="A32" s="79" t="s">
        <v>1526</v>
      </c>
      <c r="B32" s="79">
        <v>2</v>
      </c>
      <c r="C32" s="79" t="s">
        <v>445</v>
      </c>
      <c r="D32" s="79">
        <v>2</v>
      </c>
      <c r="E32" s="79"/>
      <c r="F32" s="79"/>
      <c r="G32" s="79"/>
      <c r="H32" s="79"/>
      <c r="I32" s="79" t="s">
        <v>1727</v>
      </c>
      <c r="J32" s="79">
        <v>1</v>
      </c>
      <c r="K32" s="79"/>
      <c r="L32" s="79"/>
      <c r="M32" s="79"/>
      <c r="N32" s="79"/>
      <c r="O32" s="79"/>
      <c r="P32" s="79"/>
      <c r="Q32" s="79"/>
      <c r="R32" s="79"/>
      <c r="S32" s="79"/>
      <c r="T32" s="79"/>
      <c r="U32" s="79"/>
      <c r="V32" s="79"/>
    </row>
    <row r="33" spans="1:22" ht="15">
      <c r="A33" s="79" t="s">
        <v>446</v>
      </c>
      <c r="B33" s="79">
        <v>2</v>
      </c>
      <c r="C33" s="79" t="s">
        <v>452</v>
      </c>
      <c r="D33" s="79">
        <v>1</v>
      </c>
      <c r="E33" s="79"/>
      <c r="F33" s="79"/>
      <c r="G33" s="79"/>
      <c r="H33" s="79"/>
      <c r="I33" s="79" t="s">
        <v>1728</v>
      </c>
      <c r="J33" s="79">
        <v>1</v>
      </c>
      <c r="K33" s="79"/>
      <c r="L33" s="79"/>
      <c r="M33" s="79"/>
      <c r="N33" s="79"/>
      <c r="O33" s="79"/>
      <c r="P33" s="79"/>
      <c r="Q33" s="79"/>
      <c r="R33" s="79"/>
      <c r="S33" s="79"/>
      <c r="T33" s="79"/>
      <c r="U33" s="79"/>
      <c r="V33" s="79"/>
    </row>
    <row r="34" spans="1:22" ht="15">
      <c r="A34" s="79" t="s">
        <v>445</v>
      </c>
      <c r="B34" s="79">
        <v>2</v>
      </c>
      <c r="C34" s="79" t="s">
        <v>1719</v>
      </c>
      <c r="D34" s="79">
        <v>1</v>
      </c>
      <c r="E34" s="79"/>
      <c r="F34" s="79"/>
      <c r="G34" s="79"/>
      <c r="H34" s="79"/>
      <c r="I34" s="79" t="s">
        <v>1729</v>
      </c>
      <c r="J34" s="79">
        <v>1</v>
      </c>
      <c r="K34" s="79"/>
      <c r="L34" s="79"/>
      <c r="M34" s="79"/>
      <c r="N34" s="79"/>
      <c r="O34" s="79"/>
      <c r="P34" s="79"/>
      <c r="Q34" s="79"/>
      <c r="R34" s="79"/>
      <c r="S34" s="79"/>
      <c r="T34" s="79"/>
      <c r="U34" s="79"/>
      <c r="V34" s="79"/>
    </row>
    <row r="35" spans="1:22" ht="15">
      <c r="A35" s="79" t="s">
        <v>1715</v>
      </c>
      <c r="B35" s="79">
        <v>2</v>
      </c>
      <c r="C35" s="79" t="s">
        <v>447</v>
      </c>
      <c r="D35" s="79">
        <v>1</v>
      </c>
      <c r="E35" s="79"/>
      <c r="F35" s="79"/>
      <c r="G35" s="79"/>
      <c r="H35" s="79"/>
      <c r="I35" s="79" t="s">
        <v>1730</v>
      </c>
      <c r="J35" s="79">
        <v>1</v>
      </c>
      <c r="K35" s="79"/>
      <c r="L35" s="79"/>
      <c r="M35" s="79"/>
      <c r="N35" s="79"/>
      <c r="O35" s="79"/>
      <c r="P35" s="79"/>
      <c r="Q35" s="79"/>
      <c r="R35" s="79"/>
      <c r="S35" s="79"/>
      <c r="T35" s="79"/>
      <c r="U35" s="79"/>
      <c r="V35" s="79"/>
    </row>
    <row r="36" spans="1:22" ht="15">
      <c r="A36" s="79" t="s">
        <v>1716</v>
      </c>
      <c r="B36" s="79">
        <v>1</v>
      </c>
      <c r="C36" s="79" t="s">
        <v>451</v>
      </c>
      <c r="D36" s="79">
        <v>1</v>
      </c>
      <c r="E36" s="79"/>
      <c r="F36" s="79"/>
      <c r="G36" s="79"/>
      <c r="H36" s="79"/>
      <c r="I36" s="79" t="s">
        <v>1731</v>
      </c>
      <c r="J36" s="79">
        <v>1</v>
      </c>
      <c r="K36" s="79"/>
      <c r="L36" s="79"/>
      <c r="M36" s="79"/>
      <c r="N36" s="79"/>
      <c r="O36" s="79"/>
      <c r="P36" s="79"/>
      <c r="Q36" s="79"/>
      <c r="R36" s="79"/>
      <c r="S36" s="79"/>
      <c r="T36" s="79"/>
      <c r="U36" s="79"/>
      <c r="V36" s="79"/>
    </row>
    <row r="37" spans="1:22" ht="15">
      <c r="A37" s="79" t="s">
        <v>1717</v>
      </c>
      <c r="B37" s="79">
        <v>1</v>
      </c>
      <c r="C37" s="79" t="s">
        <v>1716</v>
      </c>
      <c r="D37" s="79">
        <v>1</v>
      </c>
      <c r="E37" s="79"/>
      <c r="F37" s="79"/>
      <c r="G37" s="79"/>
      <c r="H37" s="79"/>
      <c r="I37" s="79" t="s">
        <v>1732</v>
      </c>
      <c r="J37" s="79">
        <v>1</v>
      </c>
      <c r="K37" s="79"/>
      <c r="L37" s="79"/>
      <c r="M37" s="79"/>
      <c r="N37" s="79"/>
      <c r="O37" s="79"/>
      <c r="P37" s="79"/>
      <c r="Q37" s="79"/>
      <c r="R37" s="79"/>
      <c r="S37" s="79"/>
      <c r="T37" s="79"/>
      <c r="U37" s="79"/>
      <c r="V37" s="79"/>
    </row>
    <row r="40" spans="1:22" ht="14.5" customHeight="1">
      <c r="A40" s="13" t="s">
        <v>1743</v>
      </c>
      <c r="B40" s="13" t="s">
        <v>1672</v>
      </c>
      <c r="C40" s="13" t="s">
        <v>1753</v>
      </c>
      <c r="D40" s="13" t="s">
        <v>1675</v>
      </c>
      <c r="E40" s="13" t="s">
        <v>1761</v>
      </c>
      <c r="F40" s="13" t="s">
        <v>1677</v>
      </c>
      <c r="G40" s="13" t="s">
        <v>1763</v>
      </c>
      <c r="H40" s="13" t="s">
        <v>1679</v>
      </c>
      <c r="I40" s="13" t="s">
        <v>1770</v>
      </c>
      <c r="J40" s="13" t="s">
        <v>1681</v>
      </c>
      <c r="K40" s="13" t="s">
        <v>1777</v>
      </c>
      <c r="L40" s="13" t="s">
        <v>1683</v>
      </c>
      <c r="M40" s="13" t="s">
        <v>1779</v>
      </c>
      <c r="N40" s="13" t="s">
        <v>1685</v>
      </c>
      <c r="O40" s="13" t="s">
        <v>1781</v>
      </c>
      <c r="P40" s="13" t="s">
        <v>1687</v>
      </c>
      <c r="Q40" s="13" t="s">
        <v>1782</v>
      </c>
      <c r="R40" s="13" t="s">
        <v>1689</v>
      </c>
      <c r="S40" s="13" t="s">
        <v>1785</v>
      </c>
      <c r="T40" s="13" t="s">
        <v>1691</v>
      </c>
      <c r="U40" s="13" t="s">
        <v>1789</v>
      </c>
      <c r="V40" s="13" t="s">
        <v>1692</v>
      </c>
    </row>
    <row r="41" spans="1:22" ht="15">
      <c r="A41" s="87" t="s">
        <v>1744</v>
      </c>
      <c r="B41" s="87">
        <v>115</v>
      </c>
      <c r="C41" s="87" t="s">
        <v>1754</v>
      </c>
      <c r="D41" s="87">
        <v>8</v>
      </c>
      <c r="E41" s="87" t="s">
        <v>1762</v>
      </c>
      <c r="F41" s="87">
        <v>3</v>
      </c>
      <c r="G41" s="87" t="s">
        <v>1749</v>
      </c>
      <c r="H41" s="87">
        <v>7</v>
      </c>
      <c r="I41" s="87" t="s">
        <v>243</v>
      </c>
      <c r="J41" s="87">
        <v>6</v>
      </c>
      <c r="K41" s="87" t="s">
        <v>289</v>
      </c>
      <c r="L41" s="87">
        <v>2</v>
      </c>
      <c r="M41" s="87" t="s">
        <v>293</v>
      </c>
      <c r="N41" s="87">
        <v>2</v>
      </c>
      <c r="O41" s="87" t="s">
        <v>1751</v>
      </c>
      <c r="P41" s="87">
        <v>2</v>
      </c>
      <c r="Q41" s="87" t="s">
        <v>1783</v>
      </c>
      <c r="R41" s="87">
        <v>3</v>
      </c>
      <c r="S41" s="87" t="s">
        <v>1750</v>
      </c>
      <c r="T41" s="87">
        <v>5</v>
      </c>
      <c r="U41" s="87" t="s">
        <v>1790</v>
      </c>
      <c r="V41" s="87">
        <v>4</v>
      </c>
    </row>
    <row r="42" spans="1:22" ht="15">
      <c r="A42" s="87" t="s">
        <v>1745</v>
      </c>
      <c r="B42" s="87">
        <v>45</v>
      </c>
      <c r="C42" s="87" t="s">
        <v>1755</v>
      </c>
      <c r="D42" s="87">
        <v>7</v>
      </c>
      <c r="E42" s="87" t="s">
        <v>243</v>
      </c>
      <c r="F42" s="87">
        <v>3</v>
      </c>
      <c r="G42" s="87" t="s">
        <v>1764</v>
      </c>
      <c r="H42" s="87">
        <v>4</v>
      </c>
      <c r="I42" s="87" t="s">
        <v>247</v>
      </c>
      <c r="J42" s="87">
        <v>2</v>
      </c>
      <c r="K42" s="87" t="s">
        <v>288</v>
      </c>
      <c r="L42" s="87">
        <v>2</v>
      </c>
      <c r="M42" s="87" t="s">
        <v>1780</v>
      </c>
      <c r="N42" s="87">
        <v>2</v>
      </c>
      <c r="O42" s="87"/>
      <c r="P42" s="87"/>
      <c r="Q42" s="87" t="s">
        <v>1784</v>
      </c>
      <c r="R42" s="87">
        <v>2</v>
      </c>
      <c r="S42" s="87" t="s">
        <v>1786</v>
      </c>
      <c r="T42" s="87">
        <v>4</v>
      </c>
      <c r="U42" s="87" t="s">
        <v>1791</v>
      </c>
      <c r="V42" s="87">
        <v>3</v>
      </c>
    </row>
    <row r="43" spans="1:22" ht="15">
      <c r="A43" s="87" t="s">
        <v>1746</v>
      </c>
      <c r="B43" s="87">
        <v>4</v>
      </c>
      <c r="C43" s="87" t="s">
        <v>237</v>
      </c>
      <c r="D43" s="87">
        <v>7</v>
      </c>
      <c r="E43" s="87"/>
      <c r="F43" s="87"/>
      <c r="G43" s="87" t="s">
        <v>1752</v>
      </c>
      <c r="H43" s="87">
        <v>3</v>
      </c>
      <c r="I43" s="87" t="s">
        <v>315</v>
      </c>
      <c r="J43" s="87">
        <v>2</v>
      </c>
      <c r="K43" s="87" t="s">
        <v>1778</v>
      </c>
      <c r="L43" s="87">
        <v>2</v>
      </c>
      <c r="M43" s="87"/>
      <c r="N43" s="87"/>
      <c r="O43" s="87"/>
      <c r="P43" s="87"/>
      <c r="Q43" s="87"/>
      <c r="R43" s="87"/>
      <c r="S43" s="87" t="s">
        <v>1787</v>
      </c>
      <c r="T43" s="87">
        <v>3</v>
      </c>
      <c r="U43" s="87" t="s">
        <v>243</v>
      </c>
      <c r="V43" s="87">
        <v>3</v>
      </c>
    </row>
    <row r="44" spans="1:22" ht="15">
      <c r="A44" s="87" t="s">
        <v>1747</v>
      </c>
      <c r="B44" s="87">
        <v>2561</v>
      </c>
      <c r="C44" s="87" t="s">
        <v>1749</v>
      </c>
      <c r="D44" s="87">
        <v>6</v>
      </c>
      <c r="E44" s="87"/>
      <c r="F44" s="87"/>
      <c r="G44" s="87" t="s">
        <v>1765</v>
      </c>
      <c r="H44" s="87">
        <v>3</v>
      </c>
      <c r="I44" s="87" t="s">
        <v>1771</v>
      </c>
      <c r="J44" s="87">
        <v>2</v>
      </c>
      <c r="K44" s="87"/>
      <c r="L44" s="87"/>
      <c r="M44" s="87"/>
      <c r="N44" s="87"/>
      <c r="O44" s="87"/>
      <c r="P44" s="87"/>
      <c r="Q44" s="87"/>
      <c r="R44" s="87"/>
      <c r="S44" s="87" t="s">
        <v>243</v>
      </c>
      <c r="T44" s="87">
        <v>2</v>
      </c>
      <c r="U44" s="87" t="s">
        <v>1792</v>
      </c>
      <c r="V44" s="87">
        <v>2</v>
      </c>
    </row>
    <row r="45" spans="1:22" ht="15">
      <c r="A45" s="87" t="s">
        <v>1748</v>
      </c>
      <c r="B45" s="87">
        <v>2722</v>
      </c>
      <c r="C45" s="87" t="s">
        <v>1756</v>
      </c>
      <c r="D45" s="87">
        <v>6</v>
      </c>
      <c r="E45" s="87"/>
      <c r="F45" s="87"/>
      <c r="G45" s="87" t="s">
        <v>1766</v>
      </c>
      <c r="H45" s="87">
        <v>3</v>
      </c>
      <c r="I45" s="87" t="s">
        <v>1772</v>
      </c>
      <c r="J45" s="87">
        <v>2</v>
      </c>
      <c r="K45" s="87"/>
      <c r="L45" s="87"/>
      <c r="M45" s="87"/>
      <c r="N45" s="87"/>
      <c r="O45" s="87"/>
      <c r="P45" s="87"/>
      <c r="Q45" s="87"/>
      <c r="R45" s="87"/>
      <c r="S45" s="87" t="s">
        <v>1788</v>
      </c>
      <c r="T45" s="87">
        <v>2</v>
      </c>
      <c r="U45" s="87" t="s">
        <v>1793</v>
      </c>
      <c r="V45" s="87">
        <v>2</v>
      </c>
    </row>
    <row r="46" spans="1:22" ht="15">
      <c r="A46" s="87" t="s">
        <v>243</v>
      </c>
      <c r="B46" s="87">
        <v>23</v>
      </c>
      <c r="C46" s="87" t="s">
        <v>1757</v>
      </c>
      <c r="D46" s="87">
        <v>6</v>
      </c>
      <c r="E46" s="87"/>
      <c r="F46" s="87"/>
      <c r="G46" s="87" t="s">
        <v>243</v>
      </c>
      <c r="H46" s="87">
        <v>3</v>
      </c>
      <c r="I46" s="87" t="s">
        <v>260</v>
      </c>
      <c r="J46" s="87">
        <v>2</v>
      </c>
      <c r="K46" s="87"/>
      <c r="L46" s="87"/>
      <c r="M46" s="87"/>
      <c r="N46" s="87"/>
      <c r="O46" s="87"/>
      <c r="P46" s="87"/>
      <c r="Q46" s="87"/>
      <c r="R46" s="87"/>
      <c r="S46" s="87"/>
      <c r="T46" s="87"/>
      <c r="U46" s="87" t="s">
        <v>1794</v>
      </c>
      <c r="V46" s="87">
        <v>2</v>
      </c>
    </row>
    <row r="47" spans="1:22" ht="15">
      <c r="A47" s="87" t="s">
        <v>1749</v>
      </c>
      <c r="B47" s="87">
        <v>14</v>
      </c>
      <c r="C47" s="87" t="s">
        <v>1758</v>
      </c>
      <c r="D47" s="87">
        <v>6</v>
      </c>
      <c r="E47" s="87"/>
      <c r="F47" s="87"/>
      <c r="G47" s="87" t="s">
        <v>1767</v>
      </c>
      <c r="H47" s="87">
        <v>3</v>
      </c>
      <c r="I47" s="87" t="s">
        <v>1773</v>
      </c>
      <c r="J47" s="87">
        <v>2</v>
      </c>
      <c r="K47" s="87"/>
      <c r="L47" s="87"/>
      <c r="M47" s="87"/>
      <c r="N47" s="87"/>
      <c r="O47" s="87"/>
      <c r="P47" s="87"/>
      <c r="Q47" s="87"/>
      <c r="R47" s="87"/>
      <c r="S47" s="87"/>
      <c r="T47" s="87"/>
      <c r="U47" s="87" t="s">
        <v>1795</v>
      </c>
      <c r="V47" s="87">
        <v>2</v>
      </c>
    </row>
    <row r="48" spans="1:22" ht="15">
      <c r="A48" s="87" t="s">
        <v>1750</v>
      </c>
      <c r="B48" s="87">
        <v>10</v>
      </c>
      <c r="C48" s="87" t="s">
        <v>1759</v>
      </c>
      <c r="D48" s="87">
        <v>6</v>
      </c>
      <c r="E48" s="87"/>
      <c r="F48" s="87"/>
      <c r="G48" s="87" t="s">
        <v>1768</v>
      </c>
      <c r="H48" s="87">
        <v>3</v>
      </c>
      <c r="I48" s="87" t="s">
        <v>1774</v>
      </c>
      <c r="J48" s="87">
        <v>2</v>
      </c>
      <c r="K48" s="87"/>
      <c r="L48" s="87"/>
      <c r="M48" s="87"/>
      <c r="N48" s="87"/>
      <c r="O48" s="87"/>
      <c r="P48" s="87"/>
      <c r="Q48" s="87"/>
      <c r="R48" s="87"/>
      <c r="S48" s="87"/>
      <c r="T48" s="87"/>
      <c r="U48" s="87" t="s">
        <v>1796</v>
      </c>
      <c r="V48" s="87">
        <v>2</v>
      </c>
    </row>
    <row r="49" spans="1:22" ht="15">
      <c r="A49" s="87" t="s">
        <v>1751</v>
      </c>
      <c r="B49" s="87">
        <v>9</v>
      </c>
      <c r="C49" s="87" t="s">
        <v>258</v>
      </c>
      <c r="D49" s="87">
        <v>6</v>
      </c>
      <c r="E49" s="87"/>
      <c r="F49" s="87"/>
      <c r="G49" s="87" t="s">
        <v>238</v>
      </c>
      <c r="H49" s="87">
        <v>3</v>
      </c>
      <c r="I49" s="87" t="s">
        <v>1775</v>
      </c>
      <c r="J49" s="87">
        <v>2</v>
      </c>
      <c r="K49" s="87"/>
      <c r="L49" s="87"/>
      <c r="M49" s="87"/>
      <c r="N49" s="87"/>
      <c r="O49" s="87"/>
      <c r="P49" s="87"/>
      <c r="Q49" s="87"/>
      <c r="R49" s="87"/>
      <c r="S49" s="87"/>
      <c r="T49" s="87"/>
      <c r="U49" s="87" t="s">
        <v>1797</v>
      </c>
      <c r="V49" s="87">
        <v>2</v>
      </c>
    </row>
    <row r="50" spans="1:22" ht="15">
      <c r="A50" s="87" t="s">
        <v>1752</v>
      </c>
      <c r="B50" s="87">
        <v>9</v>
      </c>
      <c r="C50" s="87" t="s">
        <v>1760</v>
      </c>
      <c r="D50" s="87">
        <v>5</v>
      </c>
      <c r="E50" s="87"/>
      <c r="F50" s="87"/>
      <c r="G50" s="87" t="s">
        <v>1769</v>
      </c>
      <c r="H50" s="87">
        <v>3</v>
      </c>
      <c r="I50" s="87" t="s">
        <v>1776</v>
      </c>
      <c r="J50" s="87">
        <v>2</v>
      </c>
      <c r="K50" s="87"/>
      <c r="L50" s="87"/>
      <c r="M50" s="87"/>
      <c r="N50" s="87"/>
      <c r="O50" s="87"/>
      <c r="P50" s="87"/>
      <c r="Q50" s="87"/>
      <c r="R50" s="87"/>
      <c r="S50" s="87"/>
      <c r="T50" s="87"/>
      <c r="U50" s="87" t="s">
        <v>1798</v>
      </c>
      <c r="V50" s="87">
        <v>2</v>
      </c>
    </row>
    <row r="53" spans="1:22" ht="14.5" customHeight="1">
      <c r="A53" s="13" t="s">
        <v>1809</v>
      </c>
      <c r="B53" s="13" t="s">
        <v>1672</v>
      </c>
      <c r="C53" s="13" t="s">
        <v>1820</v>
      </c>
      <c r="D53" s="13" t="s">
        <v>1675</v>
      </c>
      <c r="E53" s="79" t="s">
        <v>1822</v>
      </c>
      <c r="F53" s="79" t="s">
        <v>1677</v>
      </c>
      <c r="G53" s="13" t="s">
        <v>1823</v>
      </c>
      <c r="H53" s="13" t="s">
        <v>1679</v>
      </c>
      <c r="I53" s="13" t="s">
        <v>1834</v>
      </c>
      <c r="J53" s="13" t="s">
        <v>1681</v>
      </c>
      <c r="K53" s="13" t="s">
        <v>1835</v>
      </c>
      <c r="L53" s="13" t="s">
        <v>1683</v>
      </c>
      <c r="M53" s="79" t="s">
        <v>1837</v>
      </c>
      <c r="N53" s="79" t="s">
        <v>1685</v>
      </c>
      <c r="O53" s="79" t="s">
        <v>1838</v>
      </c>
      <c r="P53" s="79" t="s">
        <v>1687</v>
      </c>
      <c r="Q53" s="79" t="s">
        <v>1839</v>
      </c>
      <c r="R53" s="79" t="s">
        <v>1689</v>
      </c>
      <c r="S53" s="13" t="s">
        <v>1840</v>
      </c>
      <c r="T53" s="13" t="s">
        <v>1691</v>
      </c>
      <c r="U53" s="13" t="s">
        <v>1843</v>
      </c>
      <c r="V53" s="13" t="s">
        <v>1692</v>
      </c>
    </row>
    <row r="54" spans="1:22" ht="15">
      <c r="A54" s="87" t="s">
        <v>1810</v>
      </c>
      <c r="B54" s="87">
        <v>7</v>
      </c>
      <c r="C54" s="87" t="s">
        <v>1811</v>
      </c>
      <c r="D54" s="87">
        <v>6</v>
      </c>
      <c r="E54" s="87"/>
      <c r="F54" s="87"/>
      <c r="G54" s="87" t="s">
        <v>1824</v>
      </c>
      <c r="H54" s="87">
        <v>3</v>
      </c>
      <c r="I54" s="87" t="s">
        <v>1817</v>
      </c>
      <c r="J54" s="87">
        <v>2</v>
      </c>
      <c r="K54" s="87" t="s">
        <v>1836</v>
      </c>
      <c r="L54" s="87">
        <v>2</v>
      </c>
      <c r="M54" s="87"/>
      <c r="N54" s="87"/>
      <c r="O54" s="87"/>
      <c r="P54" s="87"/>
      <c r="Q54" s="87"/>
      <c r="R54" s="87"/>
      <c r="S54" s="87" t="s">
        <v>1841</v>
      </c>
      <c r="T54" s="87">
        <v>3</v>
      </c>
      <c r="U54" s="87" t="s">
        <v>1844</v>
      </c>
      <c r="V54" s="87">
        <v>2</v>
      </c>
    </row>
    <row r="55" spans="1:22" ht="15">
      <c r="A55" s="87" t="s">
        <v>1811</v>
      </c>
      <c r="B55" s="87">
        <v>6</v>
      </c>
      <c r="C55" s="87" t="s">
        <v>1810</v>
      </c>
      <c r="D55" s="87">
        <v>5</v>
      </c>
      <c r="E55" s="87"/>
      <c r="F55" s="87"/>
      <c r="G55" s="87" t="s">
        <v>1825</v>
      </c>
      <c r="H55" s="87">
        <v>3</v>
      </c>
      <c r="I55" s="87"/>
      <c r="J55" s="87"/>
      <c r="K55" s="87"/>
      <c r="L55" s="87"/>
      <c r="M55" s="87"/>
      <c r="N55" s="87"/>
      <c r="O55" s="87"/>
      <c r="P55" s="87"/>
      <c r="Q55" s="87"/>
      <c r="R55" s="87"/>
      <c r="S55" s="87" t="s">
        <v>1842</v>
      </c>
      <c r="T55" s="87">
        <v>2</v>
      </c>
      <c r="U55" s="87" t="s">
        <v>1845</v>
      </c>
      <c r="V55" s="87">
        <v>2</v>
      </c>
    </row>
    <row r="56" spans="1:22" ht="15">
      <c r="A56" s="87" t="s">
        <v>1812</v>
      </c>
      <c r="B56" s="87">
        <v>4</v>
      </c>
      <c r="C56" s="87" t="s">
        <v>1814</v>
      </c>
      <c r="D56" s="87">
        <v>4</v>
      </c>
      <c r="E56" s="87"/>
      <c r="F56" s="87"/>
      <c r="G56" s="87" t="s">
        <v>1826</v>
      </c>
      <c r="H56" s="87">
        <v>3</v>
      </c>
      <c r="I56" s="87"/>
      <c r="J56" s="87"/>
      <c r="K56" s="87"/>
      <c r="L56" s="87"/>
      <c r="M56" s="87"/>
      <c r="N56" s="87"/>
      <c r="O56" s="87"/>
      <c r="P56" s="87"/>
      <c r="Q56" s="87"/>
      <c r="R56" s="87"/>
      <c r="S56" s="87"/>
      <c r="T56" s="87"/>
      <c r="U56" s="87" t="s">
        <v>1846</v>
      </c>
      <c r="V56" s="87">
        <v>2</v>
      </c>
    </row>
    <row r="57" spans="1:22" ht="15">
      <c r="A57" s="87" t="s">
        <v>1813</v>
      </c>
      <c r="B57" s="87">
        <v>4</v>
      </c>
      <c r="C57" s="87" t="s">
        <v>1813</v>
      </c>
      <c r="D57" s="87">
        <v>4</v>
      </c>
      <c r="E57" s="87"/>
      <c r="F57" s="87"/>
      <c r="G57" s="87" t="s">
        <v>1827</v>
      </c>
      <c r="H57" s="87">
        <v>3</v>
      </c>
      <c r="I57" s="87"/>
      <c r="J57" s="87"/>
      <c r="K57" s="87"/>
      <c r="L57" s="87"/>
      <c r="M57" s="87"/>
      <c r="N57" s="87"/>
      <c r="O57" s="87"/>
      <c r="P57" s="87"/>
      <c r="Q57" s="87"/>
      <c r="R57" s="87"/>
      <c r="S57" s="87"/>
      <c r="T57" s="87"/>
      <c r="U57" s="87" t="s">
        <v>1847</v>
      </c>
      <c r="V57" s="87">
        <v>2</v>
      </c>
    </row>
    <row r="58" spans="1:22" ht="15">
      <c r="A58" s="87" t="s">
        <v>1814</v>
      </c>
      <c r="B58" s="87">
        <v>4</v>
      </c>
      <c r="C58" s="87" t="s">
        <v>1812</v>
      </c>
      <c r="D58" s="87">
        <v>3</v>
      </c>
      <c r="E58" s="87"/>
      <c r="F58" s="87"/>
      <c r="G58" s="87" t="s">
        <v>1828</v>
      </c>
      <c r="H58" s="87">
        <v>3</v>
      </c>
      <c r="I58" s="87"/>
      <c r="J58" s="87"/>
      <c r="K58" s="87"/>
      <c r="L58" s="87"/>
      <c r="M58" s="87"/>
      <c r="N58" s="87"/>
      <c r="O58" s="87"/>
      <c r="P58" s="87"/>
      <c r="Q58" s="87"/>
      <c r="R58" s="87"/>
      <c r="S58" s="87"/>
      <c r="T58" s="87"/>
      <c r="U58" s="87"/>
      <c r="V58" s="87"/>
    </row>
    <row r="59" spans="1:22" ht="15">
      <c r="A59" s="87" t="s">
        <v>1815</v>
      </c>
      <c r="B59" s="87">
        <v>4</v>
      </c>
      <c r="C59" s="87" t="s">
        <v>1819</v>
      </c>
      <c r="D59" s="87">
        <v>3</v>
      </c>
      <c r="E59" s="87"/>
      <c r="F59" s="87"/>
      <c r="G59" s="87" t="s">
        <v>1829</v>
      </c>
      <c r="H59" s="87">
        <v>3</v>
      </c>
      <c r="I59" s="87"/>
      <c r="J59" s="87"/>
      <c r="K59" s="87"/>
      <c r="L59" s="87"/>
      <c r="M59" s="87"/>
      <c r="N59" s="87"/>
      <c r="O59" s="87"/>
      <c r="P59" s="87"/>
      <c r="Q59" s="87"/>
      <c r="R59" s="87"/>
      <c r="S59" s="87"/>
      <c r="T59" s="87"/>
      <c r="U59" s="87"/>
      <c r="V59" s="87"/>
    </row>
    <row r="60" spans="1:22" ht="15">
      <c r="A60" s="87" t="s">
        <v>1816</v>
      </c>
      <c r="B60" s="87">
        <v>4</v>
      </c>
      <c r="C60" s="87" t="s">
        <v>1818</v>
      </c>
      <c r="D60" s="87">
        <v>3</v>
      </c>
      <c r="E60" s="87"/>
      <c r="F60" s="87"/>
      <c r="G60" s="87" t="s">
        <v>1830</v>
      </c>
      <c r="H60" s="87">
        <v>3</v>
      </c>
      <c r="I60" s="87"/>
      <c r="J60" s="87"/>
      <c r="K60" s="87"/>
      <c r="L60" s="87"/>
      <c r="M60" s="87"/>
      <c r="N60" s="87"/>
      <c r="O60" s="87"/>
      <c r="P60" s="87"/>
      <c r="Q60" s="87"/>
      <c r="R60" s="87"/>
      <c r="S60" s="87"/>
      <c r="T60" s="87"/>
      <c r="U60" s="87"/>
      <c r="V60" s="87"/>
    </row>
    <row r="61" spans="1:22" ht="15">
      <c r="A61" s="87" t="s">
        <v>1817</v>
      </c>
      <c r="B61" s="87">
        <v>3</v>
      </c>
      <c r="C61" s="87" t="s">
        <v>1821</v>
      </c>
      <c r="D61" s="87">
        <v>2</v>
      </c>
      <c r="E61" s="87"/>
      <c r="F61" s="87"/>
      <c r="G61" s="87" t="s">
        <v>1831</v>
      </c>
      <c r="H61" s="87">
        <v>3</v>
      </c>
      <c r="I61" s="87"/>
      <c r="J61" s="87"/>
      <c r="K61" s="87"/>
      <c r="L61" s="87"/>
      <c r="M61" s="87"/>
      <c r="N61" s="87"/>
      <c r="O61" s="87"/>
      <c r="P61" s="87"/>
      <c r="Q61" s="87"/>
      <c r="R61" s="87"/>
      <c r="S61" s="87"/>
      <c r="T61" s="87"/>
      <c r="U61" s="87"/>
      <c r="V61" s="87"/>
    </row>
    <row r="62" spans="1:22" ht="15">
      <c r="A62" s="87" t="s">
        <v>1818</v>
      </c>
      <c r="B62" s="87">
        <v>3</v>
      </c>
      <c r="C62" s="87" t="s">
        <v>1815</v>
      </c>
      <c r="D62" s="87">
        <v>2</v>
      </c>
      <c r="E62" s="87"/>
      <c r="F62" s="87"/>
      <c r="G62" s="87" t="s">
        <v>1832</v>
      </c>
      <c r="H62" s="87">
        <v>3</v>
      </c>
      <c r="I62" s="87"/>
      <c r="J62" s="87"/>
      <c r="K62" s="87"/>
      <c r="L62" s="87"/>
      <c r="M62" s="87"/>
      <c r="N62" s="87"/>
      <c r="O62" s="87"/>
      <c r="P62" s="87"/>
      <c r="Q62" s="87"/>
      <c r="R62" s="87"/>
      <c r="S62" s="87"/>
      <c r="T62" s="87"/>
      <c r="U62" s="87"/>
      <c r="V62" s="87"/>
    </row>
    <row r="63" spans="1:22" ht="15">
      <c r="A63" s="87" t="s">
        <v>1819</v>
      </c>
      <c r="B63" s="87">
        <v>3</v>
      </c>
      <c r="C63" s="87" t="s">
        <v>1816</v>
      </c>
      <c r="D63" s="87">
        <v>2</v>
      </c>
      <c r="E63" s="87"/>
      <c r="F63" s="87"/>
      <c r="G63" s="87" t="s">
        <v>1833</v>
      </c>
      <c r="H63" s="87">
        <v>3</v>
      </c>
      <c r="I63" s="87"/>
      <c r="J63" s="87"/>
      <c r="K63" s="87"/>
      <c r="L63" s="87"/>
      <c r="M63" s="87"/>
      <c r="N63" s="87"/>
      <c r="O63" s="87"/>
      <c r="P63" s="87"/>
      <c r="Q63" s="87"/>
      <c r="R63" s="87"/>
      <c r="S63" s="87"/>
      <c r="T63" s="87"/>
      <c r="U63" s="87"/>
      <c r="V63" s="87"/>
    </row>
    <row r="66" spans="1:22" ht="14.5" customHeight="1">
      <c r="A66" s="13" t="s">
        <v>1853</v>
      </c>
      <c r="B66" s="13" t="s">
        <v>1672</v>
      </c>
      <c r="C66" s="13" t="s">
        <v>1855</v>
      </c>
      <c r="D66" s="13" t="s">
        <v>1675</v>
      </c>
      <c r="E66" s="13" t="s">
        <v>1856</v>
      </c>
      <c r="F66" s="13" t="s">
        <v>1677</v>
      </c>
      <c r="G66" s="13" t="s">
        <v>1859</v>
      </c>
      <c r="H66" s="13" t="s">
        <v>1679</v>
      </c>
      <c r="I66" s="13" t="s">
        <v>1861</v>
      </c>
      <c r="J66" s="13" t="s">
        <v>1681</v>
      </c>
      <c r="K66" s="13" t="s">
        <v>1863</v>
      </c>
      <c r="L66" s="13" t="s">
        <v>1683</v>
      </c>
      <c r="M66" s="13" t="s">
        <v>1865</v>
      </c>
      <c r="N66" s="13" t="s">
        <v>1685</v>
      </c>
      <c r="O66" s="13" t="s">
        <v>1867</v>
      </c>
      <c r="P66" s="13" t="s">
        <v>1687</v>
      </c>
      <c r="Q66" s="13" t="s">
        <v>1869</v>
      </c>
      <c r="R66" s="13" t="s">
        <v>1689</v>
      </c>
      <c r="S66" s="13" t="s">
        <v>1871</v>
      </c>
      <c r="T66" s="13" t="s">
        <v>1691</v>
      </c>
      <c r="U66" s="13" t="s">
        <v>1873</v>
      </c>
      <c r="V66" s="13" t="s">
        <v>1692</v>
      </c>
    </row>
    <row r="67" spans="1:22" ht="15">
      <c r="A67" s="79" t="s">
        <v>243</v>
      </c>
      <c r="B67" s="79">
        <v>15</v>
      </c>
      <c r="C67" s="79" t="s">
        <v>243</v>
      </c>
      <c r="D67" s="79">
        <v>5</v>
      </c>
      <c r="E67" s="79" t="s">
        <v>243</v>
      </c>
      <c r="F67" s="79">
        <v>2</v>
      </c>
      <c r="G67" s="79" t="s">
        <v>281</v>
      </c>
      <c r="H67" s="79">
        <v>1</v>
      </c>
      <c r="I67" s="79" t="s">
        <v>243</v>
      </c>
      <c r="J67" s="79">
        <v>4</v>
      </c>
      <c r="K67" s="79" t="s">
        <v>290</v>
      </c>
      <c r="L67" s="79">
        <v>1</v>
      </c>
      <c r="M67" s="79" t="s">
        <v>293</v>
      </c>
      <c r="N67" s="79">
        <v>1</v>
      </c>
      <c r="O67" s="79" t="s">
        <v>286</v>
      </c>
      <c r="P67" s="79">
        <v>1</v>
      </c>
      <c r="Q67" s="79" t="s">
        <v>284</v>
      </c>
      <c r="R67" s="79">
        <v>1</v>
      </c>
      <c r="S67" s="79" t="s">
        <v>240</v>
      </c>
      <c r="T67" s="79">
        <v>1</v>
      </c>
      <c r="U67" s="79" t="s">
        <v>243</v>
      </c>
      <c r="V67" s="79">
        <v>2</v>
      </c>
    </row>
    <row r="68" spans="1:22" ht="15">
      <c r="A68" s="79" t="s">
        <v>257</v>
      </c>
      <c r="B68" s="79">
        <v>4</v>
      </c>
      <c r="C68" s="79" t="s">
        <v>257</v>
      </c>
      <c r="D68" s="79">
        <v>4</v>
      </c>
      <c r="E68" s="79"/>
      <c r="F68" s="79"/>
      <c r="G68" s="79"/>
      <c r="H68" s="79"/>
      <c r="I68" s="79"/>
      <c r="J68" s="79"/>
      <c r="K68" s="79" t="s">
        <v>289</v>
      </c>
      <c r="L68" s="79">
        <v>1</v>
      </c>
      <c r="M68" s="79" t="s">
        <v>243</v>
      </c>
      <c r="N68" s="79">
        <v>1</v>
      </c>
      <c r="O68" s="79" t="s">
        <v>287</v>
      </c>
      <c r="P68" s="79">
        <v>1</v>
      </c>
      <c r="Q68" s="79"/>
      <c r="R68" s="79"/>
      <c r="S68" s="79" t="s">
        <v>243</v>
      </c>
      <c r="T68" s="79">
        <v>1</v>
      </c>
      <c r="U68" s="79" t="s">
        <v>259</v>
      </c>
      <c r="V68" s="79">
        <v>1</v>
      </c>
    </row>
    <row r="69" spans="1:22" ht="15">
      <c r="A69" s="79" t="s">
        <v>239</v>
      </c>
      <c r="B69" s="79">
        <v>3</v>
      </c>
      <c r="C69" s="79" t="s">
        <v>239</v>
      </c>
      <c r="D69" s="79">
        <v>3</v>
      </c>
      <c r="E69" s="79"/>
      <c r="F69" s="79"/>
      <c r="G69" s="79"/>
      <c r="H69" s="79"/>
      <c r="I69" s="79"/>
      <c r="J69" s="79"/>
      <c r="K69" s="79"/>
      <c r="L69" s="79"/>
      <c r="M69" s="79"/>
      <c r="N69" s="79"/>
      <c r="O69" s="79"/>
      <c r="P69" s="79"/>
      <c r="Q69" s="79"/>
      <c r="R69" s="79"/>
      <c r="S69" s="79"/>
      <c r="T69" s="79"/>
      <c r="U69" s="79"/>
      <c r="V69" s="79"/>
    </row>
    <row r="70" spans="1:22" ht="15">
      <c r="A70" s="79" t="s">
        <v>259</v>
      </c>
      <c r="B70" s="79">
        <v>3</v>
      </c>
      <c r="C70" s="79" t="s">
        <v>259</v>
      </c>
      <c r="D70" s="79">
        <v>2</v>
      </c>
      <c r="E70" s="79"/>
      <c r="F70" s="79"/>
      <c r="G70" s="79"/>
      <c r="H70" s="79"/>
      <c r="I70" s="79"/>
      <c r="J70" s="79"/>
      <c r="K70" s="79"/>
      <c r="L70" s="79"/>
      <c r="M70" s="79"/>
      <c r="N70" s="79"/>
      <c r="O70" s="79"/>
      <c r="P70" s="79"/>
      <c r="Q70" s="79"/>
      <c r="R70" s="79"/>
      <c r="S70" s="79"/>
      <c r="T70" s="79"/>
      <c r="U70" s="79"/>
      <c r="V70" s="79"/>
    </row>
    <row r="71" spans="1:22" ht="15">
      <c r="A71" s="79" t="s">
        <v>301</v>
      </c>
      <c r="B71" s="79">
        <v>2</v>
      </c>
      <c r="C71" s="79" t="s">
        <v>237</v>
      </c>
      <c r="D71" s="79">
        <v>2</v>
      </c>
      <c r="E71" s="79"/>
      <c r="F71" s="79"/>
      <c r="G71" s="79"/>
      <c r="H71" s="79"/>
      <c r="I71" s="79"/>
      <c r="J71" s="79"/>
      <c r="K71" s="79"/>
      <c r="L71" s="79"/>
      <c r="M71" s="79"/>
      <c r="N71" s="79"/>
      <c r="O71" s="79"/>
      <c r="P71" s="79"/>
      <c r="Q71" s="79"/>
      <c r="R71" s="79"/>
      <c r="S71" s="79"/>
      <c r="T71" s="79"/>
      <c r="U71" s="79"/>
      <c r="V71" s="79"/>
    </row>
    <row r="72" spans="1:22" ht="15">
      <c r="A72" s="79" t="s">
        <v>255</v>
      </c>
      <c r="B72" s="79">
        <v>2</v>
      </c>
      <c r="C72" s="79" t="s">
        <v>242</v>
      </c>
      <c r="D72" s="79">
        <v>2</v>
      </c>
      <c r="E72" s="79"/>
      <c r="F72" s="79"/>
      <c r="G72" s="79"/>
      <c r="H72" s="79"/>
      <c r="I72" s="79"/>
      <c r="J72" s="79"/>
      <c r="K72" s="79"/>
      <c r="L72" s="79"/>
      <c r="M72" s="79"/>
      <c r="N72" s="79"/>
      <c r="O72" s="79"/>
      <c r="P72" s="79"/>
      <c r="Q72" s="79"/>
      <c r="R72" s="79"/>
      <c r="S72" s="79"/>
      <c r="T72" s="79"/>
      <c r="U72" s="79"/>
      <c r="V72" s="79"/>
    </row>
    <row r="73" spans="1:22" ht="15">
      <c r="A73" s="79" t="s">
        <v>287</v>
      </c>
      <c r="B73" s="79">
        <v>2</v>
      </c>
      <c r="C73" s="79" t="s">
        <v>249</v>
      </c>
      <c r="D73" s="79">
        <v>2</v>
      </c>
      <c r="E73" s="79"/>
      <c r="F73" s="79"/>
      <c r="G73" s="79"/>
      <c r="H73" s="79"/>
      <c r="I73" s="79"/>
      <c r="J73" s="79"/>
      <c r="K73" s="79"/>
      <c r="L73" s="79"/>
      <c r="M73" s="79"/>
      <c r="N73" s="79"/>
      <c r="O73" s="79"/>
      <c r="P73" s="79"/>
      <c r="Q73" s="79"/>
      <c r="R73" s="79"/>
      <c r="S73" s="79"/>
      <c r="T73" s="79"/>
      <c r="U73" s="79"/>
      <c r="V73" s="79"/>
    </row>
    <row r="74" spans="1:22" ht="15">
      <c r="A74" s="79" t="s">
        <v>249</v>
      </c>
      <c r="B74" s="79">
        <v>2</v>
      </c>
      <c r="C74" s="79" t="s">
        <v>255</v>
      </c>
      <c r="D74" s="79">
        <v>2</v>
      </c>
      <c r="E74" s="79"/>
      <c r="F74" s="79"/>
      <c r="G74" s="79"/>
      <c r="H74" s="79"/>
      <c r="I74" s="79"/>
      <c r="J74" s="79"/>
      <c r="K74" s="79"/>
      <c r="L74" s="79"/>
      <c r="M74" s="79"/>
      <c r="N74" s="79"/>
      <c r="O74" s="79"/>
      <c r="P74" s="79"/>
      <c r="Q74" s="79"/>
      <c r="R74" s="79"/>
      <c r="S74" s="79"/>
      <c r="T74" s="79"/>
      <c r="U74" s="79"/>
      <c r="V74" s="79"/>
    </row>
    <row r="75" spans="1:22" ht="15">
      <c r="A75" s="79" t="s">
        <v>281</v>
      </c>
      <c r="B75" s="79">
        <v>2</v>
      </c>
      <c r="C75" s="79" t="s">
        <v>301</v>
      </c>
      <c r="D75" s="79">
        <v>2</v>
      </c>
      <c r="E75" s="79"/>
      <c r="F75" s="79"/>
      <c r="G75" s="79"/>
      <c r="H75" s="79"/>
      <c r="I75" s="79"/>
      <c r="J75" s="79"/>
      <c r="K75" s="79"/>
      <c r="L75" s="79"/>
      <c r="M75" s="79"/>
      <c r="N75" s="79"/>
      <c r="O75" s="79"/>
      <c r="P75" s="79"/>
      <c r="Q75" s="79"/>
      <c r="R75" s="79"/>
      <c r="S75" s="79"/>
      <c r="T75" s="79"/>
      <c r="U75" s="79"/>
      <c r="V75" s="79"/>
    </row>
    <row r="76" spans="1:22" ht="15">
      <c r="A76" s="79" t="s">
        <v>237</v>
      </c>
      <c r="B76" s="79">
        <v>2</v>
      </c>
      <c r="C76" s="79" t="s">
        <v>240</v>
      </c>
      <c r="D76" s="79">
        <v>1</v>
      </c>
      <c r="E76" s="79"/>
      <c r="F76" s="79"/>
      <c r="G76" s="79"/>
      <c r="H76" s="79"/>
      <c r="I76" s="79"/>
      <c r="J76" s="79"/>
      <c r="K76" s="79"/>
      <c r="L76" s="79"/>
      <c r="M76" s="79"/>
      <c r="N76" s="79"/>
      <c r="O76" s="79"/>
      <c r="P76" s="79"/>
      <c r="Q76" s="79"/>
      <c r="R76" s="79"/>
      <c r="S76" s="79"/>
      <c r="T76" s="79"/>
      <c r="U76" s="79"/>
      <c r="V76" s="79"/>
    </row>
    <row r="79" spans="1:22" ht="14.5" customHeight="1">
      <c r="A79" s="13" t="s">
        <v>1854</v>
      </c>
      <c r="B79" s="13" t="s">
        <v>1672</v>
      </c>
      <c r="C79" s="13" t="s">
        <v>1857</v>
      </c>
      <c r="D79" s="13" t="s">
        <v>1675</v>
      </c>
      <c r="E79" s="13" t="s">
        <v>1858</v>
      </c>
      <c r="F79" s="13" t="s">
        <v>1677</v>
      </c>
      <c r="G79" s="13" t="s">
        <v>1860</v>
      </c>
      <c r="H79" s="13" t="s">
        <v>1679</v>
      </c>
      <c r="I79" s="13" t="s">
        <v>1862</v>
      </c>
      <c r="J79" s="13" t="s">
        <v>1681</v>
      </c>
      <c r="K79" s="13" t="s">
        <v>1864</v>
      </c>
      <c r="L79" s="13" t="s">
        <v>1683</v>
      </c>
      <c r="M79" s="13" t="s">
        <v>1866</v>
      </c>
      <c r="N79" s="13" t="s">
        <v>1685</v>
      </c>
      <c r="O79" s="79" t="s">
        <v>1868</v>
      </c>
      <c r="P79" s="79" t="s">
        <v>1687</v>
      </c>
      <c r="Q79" s="79" t="s">
        <v>1870</v>
      </c>
      <c r="R79" s="79" t="s">
        <v>1689</v>
      </c>
      <c r="S79" s="13" t="s">
        <v>1872</v>
      </c>
      <c r="T79" s="13" t="s">
        <v>1691</v>
      </c>
      <c r="U79" s="13" t="s">
        <v>1874</v>
      </c>
      <c r="V79" s="13" t="s">
        <v>1692</v>
      </c>
    </row>
    <row r="80" spans="1:22" ht="15">
      <c r="A80" s="79" t="s">
        <v>243</v>
      </c>
      <c r="B80" s="79">
        <v>7</v>
      </c>
      <c r="C80" s="79" t="s">
        <v>237</v>
      </c>
      <c r="D80" s="79">
        <v>5</v>
      </c>
      <c r="E80" s="79" t="s">
        <v>274</v>
      </c>
      <c r="F80" s="79">
        <v>1</v>
      </c>
      <c r="G80" s="79" t="s">
        <v>243</v>
      </c>
      <c r="H80" s="79">
        <v>3</v>
      </c>
      <c r="I80" s="79" t="s">
        <v>247</v>
      </c>
      <c r="J80" s="79">
        <v>2</v>
      </c>
      <c r="K80" s="79" t="s">
        <v>288</v>
      </c>
      <c r="L80" s="79">
        <v>2</v>
      </c>
      <c r="M80" s="79" t="s">
        <v>293</v>
      </c>
      <c r="N80" s="79">
        <v>1</v>
      </c>
      <c r="O80" s="79"/>
      <c r="P80" s="79"/>
      <c r="Q80" s="79"/>
      <c r="R80" s="79"/>
      <c r="S80" s="79" t="s">
        <v>243</v>
      </c>
      <c r="T80" s="79">
        <v>1</v>
      </c>
      <c r="U80" s="79" t="s">
        <v>243</v>
      </c>
      <c r="V80" s="79">
        <v>1</v>
      </c>
    </row>
    <row r="81" spans="1:22" ht="15">
      <c r="A81" s="79" t="s">
        <v>258</v>
      </c>
      <c r="B81" s="79">
        <v>6</v>
      </c>
      <c r="C81" s="79" t="s">
        <v>258</v>
      </c>
      <c r="D81" s="79">
        <v>5</v>
      </c>
      <c r="E81" s="79" t="s">
        <v>273</v>
      </c>
      <c r="F81" s="79">
        <v>1</v>
      </c>
      <c r="G81" s="79" t="s">
        <v>238</v>
      </c>
      <c r="H81" s="79">
        <v>3</v>
      </c>
      <c r="I81" s="79" t="s">
        <v>315</v>
      </c>
      <c r="J81" s="79">
        <v>2</v>
      </c>
      <c r="K81" s="79" t="s">
        <v>289</v>
      </c>
      <c r="L81" s="79">
        <v>1</v>
      </c>
      <c r="M81" s="79"/>
      <c r="N81" s="79"/>
      <c r="O81" s="79"/>
      <c r="P81" s="79"/>
      <c r="Q81" s="79"/>
      <c r="R81" s="79"/>
      <c r="S81" s="79" t="s">
        <v>241</v>
      </c>
      <c r="T81" s="79">
        <v>1</v>
      </c>
      <c r="U81" s="79"/>
      <c r="V81" s="79"/>
    </row>
    <row r="82" spans="1:22" ht="15">
      <c r="A82" s="79" t="s">
        <v>247</v>
      </c>
      <c r="B82" s="79">
        <v>5</v>
      </c>
      <c r="C82" s="79" t="s">
        <v>276</v>
      </c>
      <c r="D82" s="79">
        <v>4</v>
      </c>
      <c r="E82" s="79" t="s">
        <v>272</v>
      </c>
      <c r="F82" s="79">
        <v>1</v>
      </c>
      <c r="G82" s="79" t="s">
        <v>261</v>
      </c>
      <c r="H82" s="79">
        <v>3</v>
      </c>
      <c r="I82" s="79" t="s">
        <v>260</v>
      </c>
      <c r="J82" s="79">
        <v>2</v>
      </c>
      <c r="K82" s="79"/>
      <c r="L82" s="79"/>
      <c r="M82" s="79"/>
      <c r="N82" s="79"/>
      <c r="O82" s="79"/>
      <c r="P82" s="79"/>
      <c r="Q82" s="79"/>
      <c r="R82" s="79"/>
      <c r="S82" s="79"/>
      <c r="T82" s="79"/>
      <c r="U82" s="79"/>
      <c r="V82" s="79"/>
    </row>
    <row r="83" spans="1:22" ht="15">
      <c r="A83" s="79" t="s">
        <v>260</v>
      </c>
      <c r="B83" s="79">
        <v>5</v>
      </c>
      <c r="C83" s="79" t="s">
        <v>275</v>
      </c>
      <c r="D83" s="79">
        <v>4</v>
      </c>
      <c r="E83" s="79" t="s">
        <v>271</v>
      </c>
      <c r="F83" s="79">
        <v>1</v>
      </c>
      <c r="G83" s="79" t="s">
        <v>296</v>
      </c>
      <c r="H83" s="79">
        <v>1</v>
      </c>
      <c r="I83" s="79" t="s">
        <v>282</v>
      </c>
      <c r="J83" s="79">
        <v>1</v>
      </c>
      <c r="K83" s="79"/>
      <c r="L83" s="79"/>
      <c r="M83" s="79"/>
      <c r="N83" s="79"/>
      <c r="O83" s="79"/>
      <c r="P83" s="79"/>
      <c r="Q83" s="79"/>
      <c r="R83" s="79"/>
      <c r="S83" s="79"/>
      <c r="T83" s="79"/>
      <c r="U83" s="79"/>
      <c r="V83" s="79"/>
    </row>
    <row r="84" spans="1:22" ht="15">
      <c r="A84" s="79" t="s">
        <v>237</v>
      </c>
      <c r="B84" s="79">
        <v>5</v>
      </c>
      <c r="C84" s="79" t="s">
        <v>303</v>
      </c>
      <c r="D84" s="79">
        <v>4</v>
      </c>
      <c r="E84" s="79" t="s">
        <v>270</v>
      </c>
      <c r="F84" s="79">
        <v>1</v>
      </c>
      <c r="G84" s="79" t="s">
        <v>278</v>
      </c>
      <c r="H84" s="79">
        <v>1</v>
      </c>
      <c r="I84" s="79" t="s">
        <v>243</v>
      </c>
      <c r="J84" s="79">
        <v>1</v>
      </c>
      <c r="K84" s="79"/>
      <c r="L84" s="79"/>
      <c r="M84" s="79"/>
      <c r="N84" s="79"/>
      <c r="O84" s="79"/>
      <c r="P84" s="79"/>
      <c r="Q84" s="79"/>
      <c r="R84" s="79"/>
      <c r="S84" s="79"/>
      <c r="T84" s="79"/>
      <c r="U84" s="79"/>
      <c r="V84" s="79"/>
    </row>
    <row r="85" spans="1:22" ht="15">
      <c r="A85" s="79" t="s">
        <v>292</v>
      </c>
      <c r="B85" s="79">
        <v>4</v>
      </c>
      <c r="C85" s="79" t="s">
        <v>247</v>
      </c>
      <c r="D85" s="79">
        <v>3</v>
      </c>
      <c r="E85" s="79" t="s">
        <v>269</v>
      </c>
      <c r="F85" s="79">
        <v>1</v>
      </c>
      <c r="G85" s="79" t="s">
        <v>295</v>
      </c>
      <c r="H85" s="79">
        <v>1</v>
      </c>
      <c r="I85" s="79" t="s">
        <v>258</v>
      </c>
      <c r="J85" s="79">
        <v>1</v>
      </c>
      <c r="K85" s="79"/>
      <c r="L85" s="79"/>
      <c r="M85" s="79"/>
      <c r="N85" s="79"/>
      <c r="O85" s="79"/>
      <c r="P85" s="79"/>
      <c r="Q85" s="79"/>
      <c r="R85" s="79"/>
      <c r="S85" s="79"/>
      <c r="T85" s="79"/>
      <c r="U85" s="79"/>
      <c r="V85" s="79"/>
    </row>
    <row r="86" spans="1:22" ht="15">
      <c r="A86" s="79" t="s">
        <v>303</v>
      </c>
      <c r="B86" s="79">
        <v>4</v>
      </c>
      <c r="C86" s="79" t="s">
        <v>260</v>
      </c>
      <c r="D86" s="79">
        <v>3</v>
      </c>
      <c r="E86" s="79" t="s">
        <v>268</v>
      </c>
      <c r="F86" s="79">
        <v>1</v>
      </c>
      <c r="G86" s="79"/>
      <c r="H86" s="79"/>
      <c r="I86" s="79" t="s">
        <v>292</v>
      </c>
      <c r="J86" s="79">
        <v>1</v>
      </c>
      <c r="K86" s="79"/>
      <c r="L86" s="79"/>
      <c r="M86" s="79"/>
      <c r="N86" s="79"/>
      <c r="O86" s="79"/>
      <c r="P86" s="79"/>
      <c r="Q86" s="79"/>
      <c r="R86" s="79"/>
      <c r="S86" s="79"/>
      <c r="T86" s="79"/>
      <c r="U86" s="79"/>
      <c r="V86" s="79"/>
    </row>
    <row r="87" spans="1:22" ht="15">
      <c r="A87" s="79" t="s">
        <v>276</v>
      </c>
      <c r="B87" s="79">
        <v>4</v>
      </c>
      <c r="C87" s="79" t="s">
        <v>292</v>
      </c>
      <c r="D87" s="79">
        <v>3</v>
      </c>
      <c r="E87" s="79" t="s">
        <v>267</v>
      </c>
      <c r="F87" s="79">
        <v>1</v>
      </c>
      <c r="G87" s="79"/>
      <c r="H87" s="79"/>
      <c r="I87" s="79"/>
      <c r="J87" s="79"/>
      <c r="K87" s="79"/>
      <c r="L87" s="79"/>
      <c r="M87" s="79"/>
      <c r="N87" s="79"/>
      <c r="O87" s="79"/>
      <c r="P87" s="79"/>
      <c r="Q87" s="79"/>
      <c r="R87" s="79"/>
      <c r="S87" s="79"/>
      <c r="T87" s="79"/>
      <c r="U87" s="79"/>
      <c r="V87" s="79"/>
    </row>
    <row r="88" spans="1:22" ht="15">
      <c r="A88" s="79" t="s">
        <v>275</v>
      </c>
      <c r="B88" s="79">
        <v>4</v>
      </c>
      <c r="C88" s="79" t="s">
        <v>293</v>
      </c>
      <c r="D88" s="79">
        <v>2</v>
      </c>
      <c r="E88" s="79" t="s">
        <v>266</v>
      </c>
      <c r="F88" s="79">
        <v>1</v>
      </c>
      <c r="G88" s="79"/>
      <c r="H88" s="79"/>
      <c r="I88" s="79"/>
      <c r="J88" s="79"/>
      <c r="K88" s="79"/>
      <c r="L88" s="79"/>
      <c r="M88" s="79"/>
      <c r="N88" s="79"/>
      <c r="O88" s="79"/>
      <c r="P88" s="79"/>
      <c r="Q88" s="79"/>
      <c r="R88" s="79"/>
      <c r="S88" s="79"/>
      <c r="T88" s="79"/>
      <c r="U88" s="79"/>
      <c r="V88" s="79"/>
    </row>
    <row r="89" spans="1:22" ht="15">
      <c r="A89" s="79" t="s">
        <v>315</v>
      </c>
      <c r="B89" s="79">
        <v>3</v>
      </c>
      <c r="C89" s="79" t="s">
        <v>298</v>
      </c>
      <c r="D89" s="79">
        <v>2</v>
      </c>
      <c r="E89" s="79" t="s">
        <v>265</v>
      </c>
      <c r="F89" s="79">
        <v>1</v>
      </c>
      <c r="G89" s="79"/>
      <c r="H89" s="79"/>
      <c r="I89" s="79"/>
      <c r="J89" s="79"/>
      <c r="K89" s="79"/>
      <c r="L89" s="79"/>
      <c r="M89" s="79"/>
      <c r="N89" s="79"/>
      <c r="O89" s="79"/>
      <c r="P89" s="79"/>
      <c r="Q89" s="79"/>
      <c r="R89" s="79"/>
      <c r="S89" s="79"/>
      <c r="T89" s="79"/>
      <c r="U89" s="79"/>
      <c r="V89" s="79"/>
    </row>
    <row r="92" spans="1:22" ht="14.5" customHeight="1">
      <c r="A92" s="13" t="s">
        <v>1889</v>
      </c>
      <c r="B92" s="13" t="s">
        <v>1672</v>
      </c>
      <c r="C92" s="13" t="s">
        <v>1890</v>
      </c>
      <c r="D92" s="13" t="s">
        <v>1675</v>
      </c>
      <c r="E92" s="13" t="s">
        <v>1891</v>
      </c>
      <c r="F92" s="13" t="s">
        <v>1677</v>
      </c>
      <c r="G92" s="13" t="s">
        <v>1892</v>
      </c>
      <c r="H92" s="13" t="s">
        <v>1679</v>
      </c>
      <c r="I92" s="13" t="s">
        <v>1893</v>
      </c>
      <c r="J92" s="13" t="s">
        <v>1681</v>
      </c>
      <c r="K92" s="13" t="s">
        <v>1894</v>
      </c>
      <c r="L92" s="13" t="s">
        <v>1683</v>
      </c>
      <c r="M92" s="13" t="s">
        <v>1895</v>
      </c>
      <c r="N92" s="13" t="s">
        <v>1685</v>
      </c>
      <c r="O92" s="13" t="s">
        <v>1896</v>
      </c>
      <c r="P92" s="13" t="s">
        <v>1687</v>
      </c>
      <c r="Q92" s="13" t="s">
        <v>1897</v>
      </c>
      <c r="R92" s="13" t="s">
        <v>1689</v>
      </c>
      <c r="S92" s="13" t="s">
        <v>1898</v>
      </c>
      <c r="T92" s="13" t="s">
        <v>1691</v>
      </c>
      <c r="U92" s="13" t="s">
        <v>1899</v>
      </c>
      <c r="V92" s="13" t="s">
        <v>1692</v>
      </c>
    </row>
    <row r="93" spans="1:22" ht="15">
      <c r="A93" s="124" t="s">
        <v>296</v>
      </c>
      <c r="B93" s="79">
        <v>254202</v>
      </c>
      <c r="C93" s="124" t="s">
        <v>309</v>
      </c>
      <c r="D93" s="79">
        <v>160249</v>
      </c>
      <c r="E93" s="124" t="s">
        <v>239</v>
      </c>
      <c r="F93" s="79">
        <v>16256</v>
      </c>
      <c r="G93" s="124" t="s">
        <v>296</v>
      </c>
      <c r="H93" s="79">
        <v>254202</v>
      </c>
      <c r="I93" s="124" t="s">
        <v>258</v>
      </c>
      <c r="J93" s="79">
        <v>54917</v>
      </c>
      <c r="K93" s="124" t="s">
        <v>288</v>
      </c>
      <c r="L93" s="79">
        <v>78038</v>
      </c>
      <c r="M93" s="124" t="s">
        <v>255</v>
      </c>
      <c r="N93" s="79">
        <v>21911</v>
      </c>
      <c r="O93" s="124" t="s">
        <v>286</v>
      </c>
      <c r="P93" s="79">
        <v>163840</v>
      </c>
      <c r="Q93" s="124" t="s">
        <v>284</v>
      </c>
      <c r="R93" s="79">
        <v>19437</v>
      </c>
      <c r="S93" s="124" t="s">
        <v>240</v>
      </c>
      <c r="T93" s="79">
        <v>6574</v>
      </c>
      <c r="U93" s="124" t="s">
        <v>235</v>
      </c>
      <c r="V93" s="79">
        <v>42694</v>
      </c>
    </row>
    <row r="94" spans="1:22" ht="15">
      <c r="A94" s="124" t="s">
        <v>286</v>
      </c>
      <c r="B94" s="79">
        <v>163840</v>
      </c>
      <c r="C94" s="124" t="s">
        <v>257</v>
      </c>
      <c r="D94" s="79">
        <v>79083</v>
      </c>
      <c r="E94" s="124" t="s">
        <v>266</v>
      </c>
      <c r="F94" s="79">
        <v>1342</v>
      </c>
      <c r="G94" s="124" t="s">
        <v>278</v>
      </c>
      <c r="H94" s="79">
        <v>32268</v>
      </c>
      <c r="I94" s="124" t="s">
        <v>292</v>
      </c>
      <c r="J94" s="79">
        <v>2611</v>
      </c>
      <c r="K94" s="124" t="s">
        <v>291</v>
      </c>
      <c r="L94" s="79">
        <v>78001</v>
      </c>
      <c r="M94" s="124" t="s">
        <v>293</v>
      </c>
      <c r="N94" s="79">
        <v>4696</v>
      </c>
      <c r="O94" s="124" t="s">
        <v>287</v>
      </c>
      <c r="P94" s="79">
        <v>2338</v>
      </c>
      <c r="Q94" s="124" t="s">
        <v>285</v>
      </c>
      <c r="R94" s="79">
        <v>1442</v>
      </c>
      <c r="S94" s="124" t="s">
        <v>241</v>
      </c>
      <c r="T94" s="79">
        <v>174</v>
      </c>
      <c r="U94" s="124" t="s">
        <v>259</v>
      </c>
      <c r="V94" s="79">
        <v>37867</v>
      </c>
    </row>
    <row r="95" spans="1:22" ht="15">
      <c r="A95" s="124" t="s">
        <v>309</v>
      </c>
      <c r="B95" s="79">
        <v>160249</v>
      </c>
      <c r="C95" s="124" t="s">
        <v>297</v>
      </c>
      <c r="D95" s="79">
        <v>38384</v>
      </c>
      <c r="E95" s="124" t="s">
        <v>264</v>
      </c>
      <c r="F95" s="79">
        <v>1268</v>
      </c>
      <c r="G95" s="124" t="s">
        <v>295</v>
      </c>
      <c r="H95" s="79">
        <v>26337</v>
      </c>
      <c r="I95" s="124" t="s">
        <v>315</v>
      </c>
      <c r="J95" s="79">
        <v>1769</v>
      </c>
      <c r="K95" s="124" t="s">
        <v>290</v>
      </c>
      <c r="L95" s="79">
        <v>33457</v>
      </c>
      <c r="M95" s="124"/>
      <c r="N95" s="79"/>
      <c r="O95" s="124"/>
      <c r="P95" s="79"/>
      <c r="Q95" s="124"/>
      <c r="R95" s="79"/>
      <c r="S95" s="124"/>
      <c r="T95" s="79"/>
      <c r="U95" s="124"/>
      <c r="V95" s="79"/>
    </row>
    <row r="96" spans="1:22" ht="15">
      <c r="A96" s="124" t="s">
        <v>257</v>
      </c>
      <c r="B96" s="79">
        <v>79083</v>
      </c>
      <c r="C96" s="124" t="s">
        <v>301</v>
      </c>
      <c r="D96" s="79">
        <v>37678</v>
      </c>
      <c r="E96" s="124" t="s">
        <v>262</v>
      </c>
      <c r="F96" s="79">
        <v>969</v>
      </c>
      <c r="G96" s="124" t="s">
        <v>281</v>
      </c>
      <c r="H96" s="79">
        <v>23125</v>
      </c>
      <c r="I96" s="124" t="s">
        <v>247</v>
      </c>
      <c r="J96" s="79">
        <v>946</v>
      </c>
      <c r="K96" s="124" t="s">
        <v>289</v>
      </c>
      <c r="L96" s="79">
        <v>17581</v>
      </c>
      <c r="M96" s="124"/>
      <c r="N96" s="79"/>
      <c r="O96" s="124"/>
      <c r="P96" s="79"/>
      <c r="Q96" s="124"/>
      <c r="R96" s="79"/>
      <c r="S96" s="124"/>
      <c r="T96" s="79"/>
      <c r="U96" s="124"/>
      <c r="V96" s="79"/>
    </row>
    <row r="97" spans="1:22" ht="15">
      <c r="A97" s="124" t="s">
        <v>288</v>
      </c>
      <c r="B97" s="79">
        <v>78038</v>
      </c>
      <c r="C97" s="124" t="s">
        <v>256</v>
      </c>
      <c r="D97" s="79">
        <v>31702</v>
      </c>
      <c r="E97" s="124" t="s">
        <v>271</v>
      </c>
      <c r="F97" s="79">
        <v>688</v>
      </c>
      <c r="G97" s="124" t="s">
        <v>261</v>
      </c>
      <c r="H97" s="79">
        <v>12774</v>
      </c>
      <c r="I97" s="124" t="s">
        <v>260</v>
      </c>
      <c r="J97" s="79">
        <v>288</v>
      </c>
      <c r="K97" s="124"/>
      <c r="L97" s="79"/>
      <c r="M97" s="124"/>
      <c r="N97" s="79"/>
      <c r="O97" s="124"/>
      <c r="P97" s="79"/>
      <c r="Q97" s="124"/>
      <c r="R97" s="79"/>
      <c r="S97" s="124"/>
      <c r="T97" s="79"/>
      <c r="U97" s="124"/>
      <c r="V97" s="79"/>
    </row>
    <row r="98" spans="1:22" ht="15">
      <c r="A98" s="124" t="s">
        <v>291</v>
      </c>
      <c r="B98" s="79">
        <v>78001</v>
      </c>
      <c r="C98" s="124" t="s">
        <v>303</v>
      </c>
      <c r="D98" s="79">
        <v>18434</v>
      </c>
      <c r="E98" s="124" t="s">
        <v>273</v>
      </c>
      <c r="F98" s="79">
        <v>657</v>
      </c>
      <c r="G98" s="124" t="s">
        <v>236</v>
      </c>
      <c r="H98" s="79">
        <v>2782</v>
      </c>
      <c r="I98" s="124" t="s">
        <v>282</v>
      </c>
      <c r="J98" s="79">
        <v>197</v>
      </c>
      <c r="K98" s="124"/>
      <c r="L98" s="79"/>
      <c r="M98" s="124"/>
      <c r="N98" s="79"/>
      <c r="O98" s="124"/>
      <c r="P98" s="79"/>
      <c r="Q98" s="124"/>
      <c r="R98" s="79"/>
      <c r="S98" s="124"/>
      <c r="T98" s="79"/>
      <c r="U98" s="124"/>
      <c r="V98" s="79"/>
    </row>
    <row r="99" spans="1:22" ht="15">
      <c r="A99" s="124" t="s">
        <v>258</v>
      </c>
      <c r="B99" s="79">
        <v>54917</v>
      </c>
      <c r="C99" s="124" t="s">
        <v>294</v>
      </c>
      <c r="D99" s="79">
        <v>17528</v>
      </c>
      <c r="E99" s="124" t="s">
        <v>267</v>
      </c>
      <c r="F99" s="79">
        <v>297</v>
      </c>
      <c r="G99" s="124" t="s">
        <v>237</v>
      </c>
      <c r="H99" s="79">
        <v>633</v>
      </c>
      <c r="I99" s="124" t="s">
        <v>251</v>
      </c>
      <c r="J99" s="79">
        <v>132</v>
      </c>
      <c r="K99" s="124"/>
      <c r="L99" s="79"/>
      <c r="M99" s="124"/>
      <c r="N99" s="79"/>
      <c r="O99" s="124"/>
      <c r="P99" s="79"/>
      <c r="Q99" s="124"/>
      <c r="R99" s="79"/>
      <c r="S99" s="124"/>
      <c r="T99" s="79"/>
      <c r="U99" s="124"/>
      <c r="V99" s="79"/>
    </row>
    <row r="100" spans="1:22" ht="15">
      <c r="A100" s="124" t="s">
        <v>235</v>
      </c>
      <c r="B100" s="79">
        <v>42694</v>
      </c>
      <c r="C100" s="124" t="s">
        <v>253</v>
      </c>
      <c r="D100" s="79">
        <v>15970</v>
      </c>
      <c r="E100" s="124" t="s">
        <v>272</v>
      </c>
      <c r="F100" s="79">
        <v>229</v>
      </c>
      <c r="G100" s="124" t="s">
        <v>238</v>
      </c>
      <c r="H100" s="79">
        <v>204</v>
      </c>
      <c r="I100" s="124"/>
      <c r="J100" s="79"/>
      <c r="K100" s="124"/>
      <c r="L100" s="79"/>
      <c r="M100" s="124"/>
      <c r="N100" s="79"/>
      <c r="O100" s="124"/>
      <c r="P100" s="79"/>
      <c r="Q100" s="124"/>
      <c r="R100" s="79"/>
      <c r="S100" s="124"/>
      <c r="T100" s="79"/>
      <c r="U100" s="124"/>
      <c r="V100" s="79"/>
    </row>
    <row r="101" spans="1:22" ht="15">
      <c r="A101" s="124" t="s">
        <v>297</v>
      </c>
      <c r="B101" s="79">
        <v>38384</v>
      </c>
      <c r="C101" s="124" t="s">
        <v>254</v>
      </c>
      <c r="D101" s="79">
        <v>14541</v>
      </c>
      <c r="E101" s="124" t="s">
        <v>274</v>
      </c>
      <c r="F101" s="79">
        <v>209</v>
      </c>
      <c r="G101" s="124"/>
      <c r="H101" s="79"/>
      <c r="I101" s="124"/>
      <c r="J101" s="79"/>
      <c r="K101" s="124"/>
      <c r="L101" s="79"/>
      <c r="M101" s="124"/>
      <c r="N101" s="79"/>
      <c r="O101" s="124"/>
      <c r="P101" s="79"/>
      <c r="Q101" s="124"/>
      <c r="R101" s="79"/>
      <c r="S101" s="124"/>
      <c r="T101" s="79"/>
      <c r="U101" s="124"/>
      <c r="V101" s="79"/>
    </row>
    <row r="102" spans="1:22" ht="15">
      <c r="A102" s="124" t="s">
        <v>259</v>
      </c>
      <c r="B102" s="79">
        <v>37867</v>
      </c>
      <c r="C102" s="124" t="s">
        <v>316</v>
      </c>
      <c r="D102" s="79">
        <v>12561</v>
      </c>
      <c r="E102" s="124" t="s">
        <v>270</v>
      </c>
      <c r="F102" s="79">
        <v>147</v>
      </c>
      <c r="G102" s="124"/>
      <c r="H102" s="79"/>
      <c r="I102" s="124"/>
      <c r="J102" s="79"/>
      <c r="K102" s="124"/>
      <c r="L102" s="79"/>
      <c r="M102" s="124"/>
      <c r="N102" s="79"/>
      <c r="O102" s="124"/>
      <c r="P102" s="79"/>
      <c r="Q102" s="124"/>
      <c r="R102" s="79"/>
      <c r="S102" s="124"/>
      <c r="T102" s="79"/>
      <c r="U102" s="124"/>
      <c r="V102" s="79"/>
    </row>
  </sheetData>
  <hyperlinks>
    <hyperlink ref="A2" r:id="rId1" display="http://www.digitalnorthampton.com/mergedfutures"/>
    <hyperlink ref="A3" r:id="rId2" display="https://twitter.com/DigiNorthampton/status/1128208671941582849"/>
    <hyperlink ref="A4" r:id="rId3" display="https://twitter.com/PSN_ElectricDC/status/1126160426625060865"/>
    <hyperlink ref="A5" r:id="rId4" display="https://twitter.com/mlamons1/status/1128088205490905090"/>
    <hyperlink ref="A6" r:id="rId5" display="https://buff.ly/2PPyeFZ"/>
    <hyperlink ref="A7" r:id="rId6" display="https://twitter.com/Nightingale_P/status/1125759265191399424"/>
    <hyperlink ref="A8" r:id="rId7" display="https://zealous.co/curiousdukegallery/opportunity/Secret-Art-Prize-2019/"/>
    <hyperlink ref="A9" r:id="rId8" display="https://www.ft.com/content/dde1249e-7252-11e9-bbfb-5c68069fbd15?segmentid=acee4131-99c2-09d3-a635-873e61754ec6"/>
    <hyperlink ref="A10" r:id="rId9" display="https://www.barbican.org.uk/whats-on/2019/event/ai-more-than-human"/>
    <hyperlink ref="A11" r:id="rId10" display="https://www.youtube.com/watch?v=LQHLcGiOKiE"/>
    <hyperlink ref="C2" r:id="rId11" display="https://twitter.com/Nightingale_P/status/1125759265191399424"/>
    <hyperlink ref="C3" r:id="rId12" display="https://twitter.com/PSN_ElectricDC/status/1126160426625060865"/>
    <hyperlink ref="C4" r:id="rId13" display="https://twitter.com/DigiNorthampton/status/1128208671941582849"/>
    <hyperlink ref="C5" r:id="rId14" display="http://tweepsmap.com/!GameArtAcademic"/>
    <hyperlink ref="C6" r:id="rId15" display="https://twitter.com/scottturneruon/status/1125768072260808704"/>
    <hyperlink ref="C7" r:id="rId16" display="https://twitter.com/MarkHarrisNYC/status/1127307575379283968"/>
    <hyperlink ref="C8" r:id="rId17" display="http://www.digitalnorthampton.com/mergedfutures"/>
    <hyperlink ref="C9" r:id="rId18" display="https://twitter.com/Craig_Lewis77/status/1126422908140703744"/>
    <hyperlink ref="C10" r:id="rId19" display="https://www.digitalnorthampton.com/mergedfutures"/>
    <hyperlink ref="C11" r:id="rId20" display="https://buff.ly/2PPyeFZ"/>
    <hyperlink ref="E2" r:id="rId21" display="https://northantshour.wordpress.com/"/>
    <hyperlink ref="G2" r:id="rId22" display="http://www.digitalnorthampton.com/mergedfutures"/>
    <hyperlink ref="G3" r:id="rId23" display="https://www.ft.com/content/dde1249e-7252-11e9-bbfb-5c68069fbd15?segmentid=acee4131-99c2-09d3-a635-873e61754ec6"/>
    <hyperlink ref="G4" r:id="rId24" display="https://www.bbc.co.uk/sounds/play/p077vtbb"/>
    <hyperlink ref="G5" r:id="rId25" display="https://www.northampton.ac.uk/news/games-art-students-hanging-gardens-of-babylon-walkthrough-is-screened-in-westminster-and-by-us-media-giant/"/>
    <hyperlink ref="G6" r:id="rId26" display="https://www.barbican.org.uk/whats-on/2019/event/ai-more-than-human"/>
    <hyperlink ref="I2" r:id="rId27" display="https://twitter.com/mlamons1/status/1128088205490905090"/>
    <hyperlink ref="I3" r:id="rId28" display="https://buff.ly/2PPyeFZ"/>
    <hyperlink ref="M2" r:id="rId29" display="https://www.theguardian.com/artanddesign/2019/may/07/cathy-wilkes-british-pavilion-review-venice-biennale?CMP=share_btn_tw"/>
    <hyperlink ref="O2" r:id="rId30" display="https://twitter.com/FamousMonsters/status/1126974981013819392"/>
  </hyperlinks>
  <printOptions/>
  <pageMargins left="0.7" right="0.7" top="0.75" bottom="0.75" header="0.3" footer="0.3"/>
  <pageSetup orientation="portrait" paperSize="9"/>
  <tableParts>
    <tablePart r:id="rId34"/>
    <tablePart r:id="rId37"/>
    <tablePart r:id="rId36"/>
    <tablePart r:id="rId38"/>
    <tablePart r:id="rId32"/>
    <tablePart r:id="rId31"/>
    <tablePart r:id="rId35"/>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D84126B-6416-4719-A691-0C20547061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Scott Turner</cp:lastModifiedBy>
  <dcterms:created xsi:type="dcterms:W3CDTF">2008-01-30T00:41:58Z</dcterms:created>
  <dcterms:modified xsi:type="dcterms:W3CDTF">2019-05-14T13:15:54Z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